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Dropbox\nbastuffer\downloads\z-samples\NBA\"/>
    </mc:Choice>
  </mc:AlternateContent>
  <bookViews>
    <workbookView xWindow="0" yWindow="0" windowWidth="24000" windowHeight="9435"/>
  </bookViews>
  <sheets>
    <sheet name="Historical Team Stats" sheetId="6" r:id="rId1"/>
    <sheet name="Descriptions" sheetId="2" r:id="rId2"/>
    <sheet name="Teams-Cities" sheetId="7" r:id="rId3"/>
    <sheet name="Convert Date Format Formula" sheetId="5" r:id="rId4"/>
  </sheets>
  <externalReferences>
    <externalReference r:id="rId5"/>
    <externalReference r:id="rId6"/>
    <externalReference r:id="rId7"/>
    <externalReference r:id="rId8"/>
  </externalReferences>
  <definedNames>
    <definedName name="CODE" localSheetId="1">[1]EFF!#REF!</definedName>
    <definedName name="CODE" localSheetId="2">[2]EFF!#REF!</definedName>
    <definedName name="CODE">[1]EFF!#REF!</definedName>
    <definedName name="code1" localSheetId="0">[3]TMS!#REF!</definedName>
    <definedName name="code1" localSheetId="2">[4]TMS!#REF!</definedName>
    <definedName name="code1">[4]TMS!#REF!</definedName>
    <definedName name="EDOC" localSheetId="1">[3]EFF!#REF!</definedName>
    <definedName name="EDOC" localSheetId="0">[4]EFF!#REF!</definedName>
    <definedName name="EDOC">[3]EFF!#REF!</definedName>
  </definedNames>
  <calcPr calcId="162913" calcMode="manual"/>
</workbook>
</file>

<file path=xl/calcChain.xml><?xml version="1.0" encoding="utf-8"?>
<calcChain xmlns="http://schemas.openxmlformats.org/spreadsheetml/2006/main">
  <c r="AY53" i="6" l="1"/>
  <c r="AX53" i="6"/>
  <c r="AY51" i="6"/>
  <c r="AX51" i="6"/>
  <c r="AY49" i="6"/>
  <c r="AX49" i="6"/>
  <c r="AY47" i="6"/>
  <c r="AX47" i="6"/>
  <c r="AY45" i="6"/>
  <c r="AX45" i="6"/>
  <c r="AY43" i="6"/>
  <c r="AX43" i="6"/>
  <c r="AY41" i="6"/>
  <c r="AX41" i="6"/>
  <c r="AY39" i="6"/>
  <c r="AX39" i="6"/>
  <c r="AY37" i="6"/>
  <c r="AX37" i="6"/>
  <c r="AY35" i="6"/>
  <c r="AX35" i="6"/>
  <c r="AY33" i="6"/>
  <c r="AX33" i="6"/>
  <c r="AY31" i="6"/>
  <c r="AX31" i="6"/>
  <c r="AY29" i="6"/>
  <c r="AX29" i="6"/>
  <c r="AY27" i="6"/>
  <c r="AX27" i="6"/>
  <c r="AY25" i="6"/>
  <c r="AX25" i="6"/>
  <c r="AY23" i="6"/>
  <c r="AX23" i="6"/>
  <c r="AY21" i="6"/>
  <c r="AX21" i="6"/>
  <c r="AY19" i="6"/>
  <c r="AX19" i="6"/>
  <c r="AY17" i="6"/>
  <c r="AX17" i="6"/>
  <c r="AY15" i="6"/>
  <c r="AX15" i="6"/>
  <c r="AY13" i="6"/>
  <c r="AX13" i="6"/>
  <c r="AY11" i="6"/>
  <c r="AX11" i="6"/>
  <c r="AY9" i="6"/>
  <c r="AX9" i="6"/>
  <c r="AY7" i="6"/>
  <c r="AX7" i="6"/>
  <c r="AY5" i="6"/>
  <c r="AX5" i="6"/>
  <c r="AY3" i="6"/>
  <c r="AX3" i="6"/>
  <c r="B8" i="5" l="1"/>
</calcChain>
</file>

<file path=xl/sharedStrings.xml><?xml version="1.0" encoding="utf-8"?>
<sst xmlns="http://schemas.openxmlformats.org/spreadsheetml/2006/main" count="1049" uniqueCount="613">
  <si>
    <t>DATASET</t>
  </si>
  <si>
    <t>DATE</t>
  </si>
  <si>
    <t>TEAMS</t>
  </si>
  <si>
    <t>VENUE</t>
  </si>
  <si>
    <t>1Q</t>
  </si>
  <si>
    <t>2Q</t>
  </si>
  <si>
    <t>3Q</t>
  </si>
  <si>
    <t>4Q</t>
  </si>
  <si>
    <t>OT1</t>
  </si>
  <si>
    <t>OT2</t>
  </si>
  <si>
    <t>OT3</t>
  </si>
  <si>
    <t>OT4</t>
  </si>
  <si>
    <t>F</t>
  </si>
  <si>
    <t>MIN</t>
  </si>
  <si>
    <t>FG</t>
  </si>
  <si>
    <t>FGA</t>
  </si>
  <si>
    <t>3P</t>
  </si>
  <si>
    <t>3PA</t>
  </si>
  <si>
    <t>FT</t>
  </si>
  <si>
    <t>FTA</t>
  </si>
  <si>
    <t>OR</t>
  </si>
  <si>
    <t>DR</t>
  </si>
  <si>
    <t>TOT</t>
  </si>
  <si>
    <t>A</t>
  </si>
  <si>
    <t>PF</t>
  </si>
  <si>
    <t>ST</t>
  </si>
  <si>
    <t>TO</t>
  </si>
  <si>
    <t>TO TO</t>
  </si>
  <si>
    <t>BL</t>
  </si>
  <si>
    <t>PTS</t>
  </si>
  <si>
    <t>POSS</t>
  </si>
  <si>
    <t>PACE</t>
  </si>
  <si>
    <t>OEFF</t>
  </si>
  <si>
    <t>DEFF</t>
  </si>
  <si>
    <t>REST DAYS</t>
  </si>
  <si>
    <t>STARTING LINEUPS</t>
  </si>
  <si>
    <t>MAIN REF</t>
  </si>
  <si>
    <t>CREW</t>
  </si>
  <si>
    <t>OPENING ODDS</t>
  </si>
  <si>
    <t>OPENING SPREAD</t>
  </si>
  <si>
    <t>OPENING TOTAL</t>
  </si>
  <si>
    <t>MOVEMENTS</t>
  </si>
  <si>
    <t>CLOSING ODDS</t>
  </si>
  <si>
    <t>MONEYLINE</t>
  </si>
  <si>
    <t>HALFTIME</t>
  </si>
  <si>
    <t>BOX SCORE</t>
  </si>
  <si>
    <t>ODDS</t>
  </si>
  <si>
    <t>Orlando</t>
  </si>
  <si>
    <t>Road</t>
  </si>
  <si>
    <t>3+</t>
  </si>
  <si>
    <t>Tobias Harris</t>
  </si>
  <si>
    <t>Nikola Vucevic</t>
  </si>
  <si>
    <t>Evan Fournier</t>
  </si>
  <si>
    <t>Elfrid Payton</t>
  </si>
  <si>
    <t>Tony Brothers</t>
  </si>
  <si>
    <t>New Orleans</t>
  </si>
  <si>
    <t>Home</t>
  </si>
  <si>
    <t>Anthony Davis</t>
  </si>
  <si>
    <t>Eric Gordon</t>
  </si>
  <si>
    <t>Jrue Holiday</t>
  </si>
  <si>
    <t>Dedric Taylor</t>
  </si>
  <si>
    <t>Dallas</t>
  </si>
  <si>
    <t>Dirk Nowitzki</t>
  </si>
  <si>
    <t>Tyson Chandler</t>
  </si>
  <si>
    <t>Pat Fraher</t>
  </si>
  <si>
    <t>San Antonio</t>
  </si>
  <si>
    <t>Danny Green</t>
  </si>
  <si>
    <t>Haywoode Workman</t>
  </si>
  <si>
    <t>-165</t>
  </si>
  <si>
    <t>Houston</t>
  </si>
  <si>
    <t>Trevor Ariza</t>
  </si>
  <si>
    <t>Dwight Howard</t>
  </si>
  <si>
    <t>James Harden</t>
  </si>
  <si>
    <t>Patrick Beverley</t>
  </si>
  <si>
    <t>Derek Richardson</t>
  </si>
  <si>
    <t>Courtney Kirkland</t>
  </si>
  <si>
    <t>-300</t>
  </si>
  <si>
    <t>LA Lakers</t>
  </si>
  <si>
    <t>Jeremy Lin</t>
  </si>
  <si>
    <t>Zach Zarba</t>
  </si>
  <si>
    <t>103</t>
  </si>
  <si>
    <t>Milwaukee</t>
  </si>
  <si>
    <t>Khris Middleton</t>
  </si>
  <si>
    <t>James Capers</t>
  </si>
  <si>
    <t>Charlotte</t>
  </si>
  <si>
    <t>Marvin Williams</t>
  </si>
  <si>
    <t>Kemba Walker</t>
  </si>
  <si>
    <t>Eric Lewis</t>
  </si>
  <si>
    <t>Philadelphia</t>
  </si>
  <si>
    <t>Nerlens Noel</t>
  </si>
  <si>
    <t>Leroy Richardson</t>
  </si>
  <si>
    <t>Ed Malloy</t>
  </si>
  <si>
    <t>Indiana</t>
  </si>
  <si>
    <t>Kevin Cutler</t>
  </si>
  <si>
    <t>Brooklyn</t>
  </si>
  <si>
    <t>Bojan Bogdanovic</t>
  </si>
  <si>
    <t>Josh Tiven</t>
  </si>
  <si>
    <t>Boston</t>
  </si>
  <si>
    <t>Kelly Olynyk</t>
  </si>
  <si>
    <t>Avery Bradley</t>
  </si>
  <si>
    <t>Nick Buchert</t>
  </si>
  <si>
    <t>Washington</t>
  </si>
  <si>
    <t>Marcin Gortat</t>
  </si>
  <si>
    <t>John Wall</t>
  </si>
  <si>
    <t>Derrick Stafford</t>
  </si>
  <si>
    <t>Scott Wall</t>
  </si>
  <si>
    <t>Miami</t>
  </si>
  <si>
    <t>Luol Deng</t>
  </si>
  <si>
    <t>Dwyane Wade</t>
  </si>
  <si>
    <t>Karl Lane</t>
  </si>
  <si>
    <t>Atlanta</t>
  </si>
  <si>
    <t>DeMarre Carroll</t>
  </si>
  <si>
    <t>Paul Millsap</t>
  </si>
  <si>
    <t>Al Horford</t>
  </si>
  <si>
    <t>Jeff Teague</t>
  </si>
  <si>
    <t>Mike Callahan</t>
  </si>
  <si>
    <t>Toronto</t>
  </si>
  <si>
    <t>Terrence Ross</t>
  </si>
  <si>
    <t>Jonas Valanciunas</t>
  </si>
  <si>
    <t>DeMar DeRozan</t>
  </si>
  <si>
    <t>Kyle Lowry</t>
  </si>
  <si>
    <t>Curtis Blair</t>
  </si>
  <si>
    <t>Minnesota</t>
  </si>
  <si>
    <t>Andrew Wiggins</t>
  </si>
  <si>
    <t>Thaddeus Young</t>
  </si>
  <si>
    <t>Corey Brewer</t>
  </si>
  <si>
    <t>Ricky Rubio</t>
  </si>
  <si>
    <t>Scott Foster</t>
  </si>
  <si>
    <t>Matt Boland</t>
  </si>
  <si>
    <t>99.5</t>
  </si>
  <si>
    <t>Memphis</t>
  </si>
  <si>
    <t>Zach Randolph</t>
  </si>
  <si>
    <t>Marc Gasol</t>
  </si>
  <si>
    <t>Courtney Lee</t>
  </si>
  <si>
    <t>Mike Conley</t>
  </si>
  <si>
    <t>Mark Lindsay</t>
  </si>
  <si>
    <t>Chicago</t>
  </si>
  <si>
    <t>Pau Gasol</t>
  </si>
  <si>
    <t>Derrick Rose</t>
  </si>
  <si>
    <t>Sean Corbin</t>
  </si>
  <si>
    <t>-195</t>
  </si>
  <si>
    <t>New York</t>
  </si>
  <si>
    <t>Carmelo Anthony</t>
  </si>
  <si>
    <t>Derrick Collins</t>
  </si>
  <si>
    <t>+166</t>
  </si>
  <si>
    <t>Detroit</t>
  </si>
  <si>
    <t>Andre Drummond</t>
  </si>
  <si>
    <t>Denver</t>
  </si>
  <si>
    <t>Danilo Gallinari</t>
  </si>
  <si>
    <t>Timofey Mozgov</t>
  </si>
  <si>
    <t>Tre Maddox</t>
  </si>
  <si>
    <t>B2B</t>
  </si>
  <si>
    <t>Monty McCutchen</t>
  </si>
  <si>
    <t>Leon Wood</t>
  </si>
  <si>
    <t>Utah</t>
  </si>
  <si>
    <t>Gordon Hayward</t>
  </si>
  <si>
    <t>Derrick Favors</t>
  </si>
  <si>
    <t>Enes Kanter</t>
  </si>
  <si>
    <t>James Williams</t>
  </si>
  <si>
    <t>201.5 / 202 / 201.5</t>
  </si>
  <si>
    <t>+135</t>
  </si>
  <si>
    <t>101.5</t>
  </si>
  <si>
    <t>Gary Zielinski</t>
  </si>
  <si>
    <t>Marc Davis</t>
  </si>
  <si>
    <t>103.5</t>
  </si>
  <si>
    <t>Phoenix</t>
  </si>
  <si>
    <t>Goran Dragic</t>
  </si>
  <si>
    <t>Eric Bledsoe</t>
  </si>
  <si>
    <t>Golden State</t>
  </si>
  <si>
    <t>Harrison Barnes</t>
  </si>
  <si>
    <t>Draymond Green</t>
  </si>
  <si>
    <t>Klay Thompson</t>
  </si>
  <si>
    <t>Stephen Curry</t>
  </si>
  <si>
    <t>Bill Kennedy</t>
  </si>
  <si>
    <t>Sacramento</t>
  </si>
  <si>
    <t>DeMarcus Cousins</t>
  </si>
  <si>
    <t>Darren Collison</t>
  </si>
  <si>
    <t>Oklahoma City</t>
  </si>
  <si>
    <t>Serge Ibaka</t>
  </si>
  <si>
    <t>Steven Adams</t>
  </si>
  <si>
    <t>Andre Roberson</t>
  </si>
  <si>
    <t>Russell Westbrook</t>
  </si>
  <si>
    <t>Ron Garretson</t>
  </si>
  <si>
    <t>Tony Brown</t>
  </si>
  <si>
    <t>Portland</t>
  </si>
  <si>
    <t>LaMarcus Aldridge</t>
  </si>
  <si>
    <t>Robin Lopez</t>
  </si>
  <si>
    <t>Wesley Matthews</t>
  </si>
  <si>
    <t>Damian Lillard</t>
  </si>
  <si>
    <t>Kevin Scott</t>
  </si>
  <si>
    <t>Bill Spooner</t>
  </si>
  <si>
    <t>1</t>
  </si>
  <si>
    <t>Scott Twardoski</t>
  </si>
  <si>
    <t>Michael Smith</t>
  </si>
  <si>
    <t>101</t>
  </si>
  <si>
    <t>Lauren Holtkamp</t>
  </si>
  <si>
    <t>-230</t>
  </si>
  <si>
    <t>Tom Washington</t>
  </si>
  <si>
    <t>David Guthrie</t>
  </si>
  <si>
    <t>100</t>
  </si>
  <si>
    <t>Cleveland</t>
  </si>
  <si>
    <t>LeBron James</t>
  </si>
  <si>
    <t>Kevin Love</t>
  </si>
  <si>
    <t>Dion Waiters</t>
  </si>
  <si>
    <t>Kyrie Irving</t>
  </si>
  <si>
    <t>Ken Mauer</t>
  </si>
  <si>
    <t>Brent Barnaky</t>
  </si>
  <si>
    <t>John Goble</t>
  </si>
  <si>
    <t>LA Clippers</t>
  </si>
  <si>
    <t>Blake Griffin</t>
  </si>
  <si>
    <t>DeAndre Jordan</t>
  </si>
  <si>
    <t>JJ Redick</t>
  </si>
  <si>
    <t>Chris Paul</t>
  </si>
  <si>
    <t>Brian Forte</t>
  </si>
  <si>
    <t>2</t>
  </si>
  <si>
    <t>Marat Kogut</t>
  </si>
  <si>
    <t>105.5</t>
  </si>
  <si>
    <t>3IN4</t>
  </si>
  <si>
    <t>98.5</t>
  </si>
  <si>
    <t>+130</t>
  </si>
  <si>
    <t>-150</t>
  </si>
  <si>
    <t>Jimmy Butler</t>
  </si>
  <si>
    <t>-130</t>
  </si>
  <si>
    <t>+110</t>
  </si>
  <si>
    <t>Ben Taylor</t>
  </si>
  <si>
    <t>Kane Fitzgerald</t>
  </si>
  <si>
    <t>DESCRIPTIONS</t>
  </si>
  <si>
    <t>Data is grouped by regular season and playoffs sets for each year.</t>
  </si>
  <si>
    <t>The date game played</t>
  </si>
  <si>
    <t>Teams that played games. See the "teams sheet" for full names and abbreviations.</t>
  </si>
  <si>
    <t>Indicates whether the game is a road or home game for that team.</t>
  </si>
  <si>
    <t>1st quarter scoring result</t>
  </si>
  <si>
    <t>2nd quarter scoring result</t>
  </si>
  <si>
    <t>3rd quarter scoring result</t>
  </si>
  <si>
    <t>4th quarter scoring result</t>
  </si>
  <si>
    <t>1st over time period scoring result</t>
  </si>
  <si>
    <t>2nd over time period scoring result</t>
  </si>
  <si>
    <t>3rd over time period scoring result</t>
  </si>
  <si>
    <t>4th over time period scoring result</t>
  </si>
  <si>
    <t>Final scoring result</t>
  </si>
  <si>
    <t>Total minutes that the team (sum all players' individual times) played.</t>
  </si>
  <si>
    <t>Field Goals Made</t>
  </si>
  <si>
    <t>Field Goals Attempted</t>
  </si>
  <si>
    <t>Three Point Field Goals Made</t>
  </si>
  <si>
    <t>Three Point Field Goals Attempted</t>
  </si>
  <si>
    <t>Free Throws Made</t>
  </si>
  <si>
    <t>Free Throws Attempted</t>
  </si>
  <si>
    <t>Offensive Rebounds</t>
  </si>
  <si>
    <t>Defensive Rebounds</t>
  </si>
  <si>
    <t>Total Rebounds</t>
  </si>
  <si>
    <t>Assists</t>
  </si>
  <si>
    <t>Personal Fouls</t>
  </si>
  <si>
    <t>Steals</t>
  </si>
  <si>
    <t>Blocks</t>
  </si>
  <si>
    <t>Points</t>
  </si>
  <si>
    <t>Total possessions. It is assumed that both teams use same number of possessions in a game</t>
  </si>
  <si>
    <t>Estimate of number of possessions per 48 minutes by a team</t>
  </si>
  <si>
    <t>Offensive Efficiency</t>
  </si>
  <si>
    <t>Defensive Efficiency</t>
  </si>
  <si>
    <t>Rest days</t>
  </si>
  <si>
    <t>Starting lineups</t>
  </si>
  <si>
    <t>Opening odds (spread &amp; points total together) from scoresandodds.com</t>
  </si>
  <si>
    <t>SPREAD</t>
  </si>
  <si>
    <t>Opening spread from scoresandodds.com</t>
  </si>
  <si>
    <t>TOTAL</t>
  </si>
  <si>
    <t>Opening points total from scoresandodds.com</t>
  </si>
  <si>
    <t>Movement of lines until game time</t>
  </si>
  <si>
    <t>CLOSING</t>
  </si>
  <si>
    <t>Closing odds (spread&amp;total together)</t>
  </si>
  <si>
    <t>Moneyline</t>
  </si>
  <si>
    <t>Halftime odds</t>
  </si>
  <si>
    <t>URL of game's boxscore at NBA.com</t>
  </si>
  <si>
    <t>URL of odds sheet at scoresandodds.com</t>
  </si>
  <si>
    <t>Atlanta Hawks</t>
  </si>
  <si>
    <t>ATL</t>
  </si>
  <si>
    <t>Boston Celtics</t>
  </si>
  <si>
    <t>BOS</t>
  </si>
  <si>
    <t>Brooklyn Nets</t>
  </si>
  <si>
    <t>BKN</t>
  </si>
  <si>
    <t>Bro</t>
  </si>
  <si>
    <t>Charlotte Bobcats</t>
  </si>
  <si>
    <t>CHA</t>
  </si>
  <si>
    <t>Charlotte Hornets</t>
  </si>
  <si>
    <t>Chicago Bulls</t>
  </si>
  <si>
    <t>CHI</t>
  </si>
  <si>
    <t>Cleveland Cavaliers</t>
  </si>
  <si>
    <t>CLE</t>
  </si>
  <si>
    <t>Dallas Mavericks</t>
  </si>
  <si>
    <t>DAL</t>
  </si>
  <si>
    <t>Denver Nuggets</t>
  </si>
  <si>
    <t>DEN</t>
  </si>
  <si>
    <t>Detroit Pistons</t>
  </si>
  <si>
    <t>DET</t>
  </si>
  <si>
    <t>Golden State Warriors</t>
  </si>
  <si>
    <t>GSW</t>
  </si>
  <si>
    <t>Gol</t>
  </si>
  <si>
    <t>Houston Rockets</t>
  </si>
  <si>
    <t>HOU</t>
  </si>
  <si>
    <t>Indiana Pacers</t>
  </si>
  <si>
    <t>IND</t>
  </si>
  <si>
    <t>Los Angeles Clippers</t>
  </si>
  <si>
    <t>LAC</t>
  </si>
  <si>
    <t>Los Angeles Lakers</t>
  </si>
  <si>
    <t>LAL</t>
  </si>
  <si>
    <t>Memphis Grizzlies</t>
  </si>
  <si>
    <t>MEM</t>
  </si>
  <si>
    <t>Miami Heat</t>
  </si>
  <si>
    <t>MIA</t>
  </si>
  <si>
    <t>Milwaukee Bucks</t>
  </si>
  <si>
    <t>MIL</t>
  </si>
  <si>
    <t>Minnesota Timberwolves</t>
  </si>
  <si>
    <t>New Jersey Nets</t>
  </si>
  <si>
    <t>New Jersey</t>
  </si>
  <si>
    <t>NJN</t>
  </si>
  <si>
    <t>New Orleans Hornets</t>
  </si>
  <si>
    <t>NOH</t>
  </si>
  <si>
    <t>Nor</t>
  </si>
  <si>
    <t>New Orleans Pelicans</t>
  </si>
  <si>
    <t>NOP</t>
  </si>
  <si>
    <t>New York Knicks</t>
  </si>
  <si>
    <t>NYK</t>
  </si>
  <si>
    <t>Oklahoma City Thunder</t>
  </si>
  <si>
    <t>OKC</t>
  </si>
  <si>
    <t>Orlando Magic</t>
  </si>
  <si>
    <t>ORL</t>
  </si>
  <si>
    <t>Philadelphia 76ers</t>
  </si>
  <si>
    <t>PHI</t>
  </si>
  <si>
    <t>Phoenix Suns</t>
  </si>
  <si>
    <t>PHX</t>
  </si>
  <si>
    <t>Pho</t>
  </si>
  <si>
    <t>Portland Trailblazers</t>
  </si>
  <si>
    <t>POR</t>
  </si>
  <si>
    <t>Sacramento Kings</t>
  </si>
  <si>
    <t>SAC</t>
  </si>
  <si>
    <t>San Antonio Spurs</t>
  </si>
  <si>
    <t>SAS</t>
  </si>
  <si>
    <t>San</t>
  </si>
  <si>
    <t>Seattle Supersonics</t>
  </si>
  <si>
    <t>Seattle</t>
  </si>
  <si>
    <t>SEA</t>
  </si>
  <si>
    <t>Toronto Raptors</t>
  </si>
  <si>
    <t>TOR</t>
  </si>
  <si>
    <t>Utah Jazz</t>
  </si>
  <si>
    <t>UTA</t>
  </si>
  <si>
    <t>Washington Wizards</t>
  </si>
  <si>
    <t>WAS</t>
  </si>
  <si>
    <t>Turnovers assigned to players</t>
  </si>
  <si>
    <t>(Turnovers assigned to players)+(Turnovers assigned to teams)</t>
  </si>
  <si>
    <t>Main officiating referee of the game</t>
  </si>
  <si>
    <t>Other 2 officiating referees of the game</t>
  </si>
  <si>
    <t>BigDataball uses a double digit date format (MM-DD-YYYY, ie. "04/15/2017") which is not recognized by Excel as real date format.</t>
  </si>
  <si>
    <t>To convert BigDataBall dates to Excel recognized dates:</t>
  </si>
  <si>
    <t>1) Insert a new column to the left or to the right of the "BigDataBall date" column.</t>
  </si>
  <si>
    <t xml:space="preserve">2) Just apply the below formula: </t>
  </si>
  <si>
    <t>EXCEL DATE FORMAT</t>
  </si>
  <si>
    <t>BIGDATABALL DATE FORMAT</t>
  </si>
  <si>
    <t>10/27/2015</t>
  </si>
  <si>
    <t>3) Format the cells (which you've applied that formula) the way you want them to appear. Right click to cell or an range, click "Format Cells...", select Date and adjust date settings.</t>
  </si>
  <si>
    <t>2017-2018 Regular Season</t>
  </si>
  <si>
    <t>10/17/2017</t>
  </si>
  <si>
    <t>Jayson Tatum</t>
  </si>
  <si>
    <t>Jaylen Brown</t>
  </si>
  <si>
    <t>215 / 215.5 / 215.5o15</t>
  </si>
  <si>
    <t>110</t>
  </si>
  <si>
    <t>Jae Crowder</t>
  </si>
  <si>
    <t>-4.5 -15 / -4.5  / -4.5 -09</t>
  </si>
  <si>
    <t xml:space="preserve">+1.5 </t>
  </si>
  <si>
    <t>Ryan Anderson</t>
  </si>
  <si>
    <t>Clint Capela</t>
  </si>
  <si>
    <t>231 / 231.5 / 231</t>
  </si>
  <si>
    <t>+364</t>
  </si>
  <si>
    <t>115.5</t>
  </si>
  <si>
    <t>Kevin Durant</t>
  </si>
  <si>
    <t>Zaza Pachulia</t>
  </si>
  <si>
    <t xml:space="preserve">-9  / -9 -15 / -9 </t>
  </si>
  <si>
    <t>-470</t>
  </si>
  <si>
    <t xml:space="preserve">-2.5 </t>
  </si>
  <si>
    <t>10/18/2017</t>
  </si>
  <si>
    <t>Dwayne Bacon</t>
  </si>
  <si>
    <t>Jeremy Lamb</t>
  </si>
  <si>
    <t>JB DeRosa</t>
  </si>
  <si>
    <t>+120</t>
  </si>
  <si>
    <t>Stanley Johnson</t>
  </si>
  <si>
    <t>Reggie Jackson</t>
  </si>
  <si>
    <t>-3 -15 / -2.5  / -3 -05</t>
  </si>
  <si>
    <t>-140</t>
  </si>
  <si>
    <t xml:space="preserve">+2.5 </t>
  </si>
  <si>
    <t>Rondae Hollis-Jefferson</t>
  </si>
  <si>
    <t>D'Angelo Russell</t>
  </si>
  <si>
    <t>218 / 217.5 / 216.5</t>
  </si>
  <si>
    <t>112.5</t>
  </si>
  <si>
    <t>Myles Turner</t>
  </si>
  <si>
    <t>Victor Oladipo</t>
  </si>
  <si>
    <t>-3  / -2.5 -05 / -3 -15</t>
  </si>
  <si>
    <t xml:space="preserve">-1.5 </t>
  </si>
  <si>
    <t>Josh Richardson</t>
  </si>
  <si>
    <t>Hassan Whiteside</t>
  </si>
  <si>
    <t>-4 -05 / -4  / -4 -05</t>
  </si>
  <si>
    <t xml:space="preserve">-4.5 </t>
  </si>
  <si>
    <t>Aaron Gordon</t>
  </si>
  <si>
    <t>205.5 / 205 / 206</t>
  </si>
  <si>
    <t>+144</t>
  </si>
  <si>
    <t>Robert Covington</t>
  </si>
  <si>
    <t>Ben Simmons</t>
  </si>
  <si>
    <t>Joel Embiid</t>
  </si>
  <si>
    <t>Jerryd Bayless</t>
  </si>
  <si>
    <t>215.5 / 216 / 216.5</t>
  </si>
  <si>
    <t>+237</t>
  </si>
  <si>
    <t>108.5</t>
  </si>
  <si>
    <t>Otto Porter Jr.</t>
  </si>
  <si>
    <t>Jason Smith</t>
  </si>
  <si>
    <t>Bradley Beal</t>
  </si>
  <si>
    <t>-6.5  / -7 -15 / -7 -05</t>
  </si>
  <si>
    <t>-290</t>
  </si>
  <si>
    <t>-6 -15</t>
  </si>
  <si>
    <t>Giannis Antetokounmpo</t>
  </si>
  <si>
    <t>Thon Maker</t>
  </si>
  <si>
    <t>Tony Snell</t>
  </si>
  <si>
    <t>Malcolm Brogdon</t>
  </si>
  <si>
    <t>208.5 / 207 / 204</t>
  </si>
  <si>
    <t>+100</t>
  </si>
  <si>
    <t>Marcus Smart</t>
  </si>
  <si>
    <t>Jason Goldenberg</t>
  </si>
  <si>
    <t>-1.5  / -1.5 -05 / -1 -11</t>
  </si>
  <si>
    <t>-120</t>
  </si>
  <si>
    <t xml:space="preserve">-2 </t>
  </si>
  <si>
    <t>Dante Cunningham</t>
  </si>
  <si>
    <t>E'Twaun Moore</t>
  </si>
  <si>
    <t>205.5 / 205.5o11 / 205.5</t>
  </si>
  <si>
    <t>James Ennis III</t>
  </si>
  <si>
    <t>JaMychal Green</t>
  </si>
  <si>
    <t>Andrew Harrison</t>
  </si>
  <si>
    <t xml:space="preserve">-2.5  / -2 -05 / -1.5 </t>
  </si>
  <si>
    <t>-0.5 -05</t>
  </si>
  <si>
    <t>Taurean Prince</t>
  </si>
  <si>
    <t>Ersan Ilyasova</t>
  </si>
  <si>
    <t>Dewayne Dedmon</t>
  </si>
  <si>
    <t>Kent Bazemore</t>
  </si>
  <si>
    <t>Dennis Schroder</t>
  </si>
  <si>
    <t>198.5 / 199 / 199.5</t>
  </si>
  <si>
    <t>+184</t>
  </si>
  <si>
    <t>Yogi Ferrell</t>
  </si>
  <si>
    <t>Dennis Smith Jr.</t>
  </si>
  <si>
    <t xml:space="preserve">-5.5 -05 / -5  / -5.5 </t>
  </si>
  <si>
    <t>-220</t>
  </si>
  <si>
    <t>Wilson Chandler</t>
  </si>
  <si>
    <t>Nikola Jokic</t>
  </si>
  <si>
    <t>Gary Harris</t>
  </si>
  <si>
    <t>Jamal Murray</t>
  </si>
  <si>
    <t>204.5 / 205 / 204.5</t>
  </si>
  <si>
    <t>Joe Ingles</t>
  </si>
  <si>
    <t>Rudy Gobert</t>
  </si>
  <si>
    <t>Donovan Mitchell</t>
  </si>
  <si>
    <t>Jonathan Sterling</t>
  </si>
  <si>
    <t>-2  / -2.5 -15</t>
  </si>
  <si>
    <t xml:space="preserve">-3.5 </t>
  </si>
  <si>
    <t>Taj Gibson</t>
  </si>
  <si>
    <t>Karl-Anthony Towns</t>
  </si>
  <si>
    <t>+1 -05 / +1 -06 / +1 -05</t>
  </si>
  <si>
    <t>-1 -05</t>
  </si>
  <si>
    <t>Kyle Anderson</t>
  </si>
  <si>
    <t>Dejounte Murray</t>
  </si>
  <si>
    <t>202.5 / 203 / 203.5o21</t>
  </si>
  <si>
    <t>100.5o15</t>
  </si>
  <si>
    <t>Maurice Harkless</t>
  </si>
  <si>
    <t>Al-Farouq Aminu</t>
  </si>
  <si>
    <t>Jusuf Nurkic</t>
  </si>
  <si>
    <t>Evan Turner</t>
  </si>
  <si>
    <t>Rodney Mott</t>
  </si>
  <si>
    <t>J.T. Orr</t>
  </si>
  <si>
    <t>-2.5 -11 / -2.5 -12 / -2.5 -14</t>
  </si>
  <si>
    <t>-145</t>
  </si>
  <si>
    <t xml:space="preserve">+5.5 </t>
  </si>
  <si>
    <t>TJ Warren</t>
  </si>
  <si>
    <t>Josh Jackson</t>
  </si>
  <si>
    <t>Devin Booker</t>
  </si>
  <si>
    <t>218.5 / 219 / 219.5</t>
  </si>
  <si>
    <t>+125</t>
  </si>
  <si>
    <t>112</t>
  </si>
  <si>
    <t>-7.5 -05 / -7.5 -15 / -7.5 -05</t>
  </si>
  <si>
    <t>-2.5 -15</t>
  </si>
  <si>
    <t>Justin Jackson</t>
  </si>
  <si>
    <t>Skal Labissiere</t>
  </si>
  <si>
    <t>Willie Cauley-Stein</t>
  </si>
  <si>
    <t>Buddy Hield</t>
  </si>
  <si>
    <t>George Hill</t>
  </si>
  <si>
    <t>+245</t>
  </si>
  <si>
    <t>10/19/2017</t>
  </si>
  <si>
    <t>Paul Zipser</t>
  </si>
  <si>
    <t>Lauri Markkanen</t>
  </si>
  <si>
    <t>Justin Holiday</t>
  </si>
  <si>
    <t>Jerian Grant</t>
  </si>
  <si>
    <t>207.5 / 207.5u23 / 207</t>
  </si>
  <si>
    <t>+797</t>
  </si>
  <si>
    <t>Norman Powell</t>
  </si>
  <si>
    <t>-13 -15 / -13  / -13 -15</t>
  </si>
  <si>
    <t>-1300</t>
  </si>
  <si>
    <t>-1.5 -15</t>
  </si>
  <si>
    <t>Tim Hardaway Jr.</t>
  </si>
  <si>
    <t>Kristaps Porzingis</t>
  </si>
  <si>
    <t>Ramon Sessions</t>
  </si>
  <si>
    <t>213.5o26 / 215 / 215.5</t>
  </si>
  <si>
    <t>+562</t>
  </si>
  <si>
    <t>Paul George</t>
  </si>
  <si>
    <t>Tyler Ford</t>
  </si>
  <si>
    <t xml:space="preserve">-12.5  / -12  / -11.5 </t>
  </si>
  <si>
    <t>-800</t>
  </si>
  <si>
    <t>-3.5 -15</t>
  </si>
  <si>
    <t>Milos Teodosic</t>
  </si>
  <si>
    <t>-6  / -6 -15 / -6 -14</t>
  </si>
  <si>
    <t>-245</t>
  </si>
  <si>
    <t>Larry Nance Jr.</t>
  </si>
  <si>
    <t>Brook Lopez</t>
  </si>
  <si>
    <t>Brandon Ingram</t>
  </si>
  <si>
    <t>Lonzo Ball</t>
  </si>
  <si>
    <t>219 / 220u12 / 219</t>
  </si>
  <si>
    <t>+203</t>
  </si>
  <si>
    <t>10/20/2017</t>
  </si>
  <si>
    <t>207 / 206 / 205.5</t>
  </si>
  <si>
    <t>+157</t>
  </si>
  <si>
    <t>107.5</t>
  </si>
  <si>
    <t>CJ Washington</t>
  </si>
  <si>
    <t>-4.5 -11 / -4.5 -15 / -4.5 -11</t>
  </si>
  <si>
    <t>-182</t>
  </si>
  <si>
    <t>CJ McCollum</t>
  </si>
  <si>
    <t>-5 -02 / -5  / -5.5 -15</t>
  </si>
  <si>
    <t>Domantas Sabonis</t>
  </si>
  <si>
    <t>219.5 / 219 / 218.5</t>
  </si>
  <si>
    <t>+192</t>
  </si>
  <si>
    <t>Aron Baynes</t>
  </si>
  <si>
    <t>217.5 / 216.5 / 217</t>
  </si>
  <si>
    <t xml:space="preserve">-3 -05 / -2.5  / -3 </t>
  </si>
  <si>
    <t>-0.5 EVEN</t>
  </si>
  <si>
    <t>210.5 / 210.5o12 / 211</t>
  </si>
  <si>
    <t>+226</t>
  </si>
  <si>
    <t>104.5</t>
  </si>
  <si>
    <t>Kelly Oubre Jr.</t>
  </si>
  <si>
    <t>-6.5 +01 / -6.5  / -6.5 -15</t>
  </si>
  <si>
    <t>-275</t>
  </si>
  <si>
    <t xml:space="preserve">-6 </t>
  </si>
  <si>
    <t>210 / 208.5 / 209.5</t>
  </si>
  <si>
    <t>+102</t>
  </si>
  <si>
    <t>Gediminas Petraitis</t>
  </si>
  <si>
    <t>+1  / -1  / -1 -15</t>
  </si>
  <si>
    <t>-122</t>
  </si>
  <si>
    <t>-2 EVEN</t>
  </si>
  <si>
    <t>Jonathan Isaac</t>
  </si>
  <si>
    <t>225.5 / 226 / 226u11</t>
  </si>
  <si>
    <t>111</t>
  </si>
  <si>
    <t>Allen Crabbe</t>
  </si>
  <si>
    <t>Ray Acosta</t>
  </si>
  <si>
    <t>-2.5 -15 / -2  / -2 -05</t>
  </si>
  <si>
    <t>Rodney Hood</t>
  </si>
  <si>
    <t>198 / 197 / 197.5</t>
  </si>
  <si>
    <t>+167</t>
  </si>
  <si>
    <t>Jacyn Goble</t>
  </si>
  <si>
    <t xml:space="preserve">-4  / -4 -15 / -4.5 </t>
  </si>
  <si>
    <t xml:space="preserve">-1 </t>
  </si>
  <si>
    <t>202 / 201.5 / 201</t>
  </si>
  <si>
    <t>+199</t>
  </si>
  <si>
    <t>J.J. Barea</t>
  </si>
  <si>
    <t xml:space="preserve">-5.5  / -6 -15 / -6 </t>
  </si>
  <si>
    <t>-240</t>
  </si>
  <si>
    <t xml:space="preserve">-4 </t>
  </si>
  <si>
    <t>-9  / -9 -11 / -9 -15</t>
  </si>
  <si>
    <t>-500</t>
  </si>
  <si>
    <t>-9 -15</t>
  </si>
  <si>
    <t>Aaron Smith</t>
  </si>
  <si>
    <t>220.5 / 221 / 221.5</t>
  </si>
  <si>
    <t>+384</t>
  </si>
  <si>
    <t>110o15</t>
  </si>
  <si>
    <t>221u20 / 220.5 / 221</t>
  </si>
  <si>
    <t>111.5</t>
  </si>
  <si>
    <t xml:space="preserve">-3 -05 / -3.5 -15 / -3.5 </t>
  </si>
  <si>
    <t>-155</t>
  </si>
  <si>
    <t>https://www.nbastuffer.com/analytics101/possession/</t>
  </si>
  <si>
    <t>https://www.nbastuffer.com/analytics101/pace/</t>
  </si>
  <si>
    <t>https://www.nbastuffer.com/analytics101/offensive-efficiency/</t>
  </si>
  <si>
    <t>https://www.nbastuffer.com/analytics101/defensive-efficiency/</t>
  </si>
  <si>
    <t>https://www.nbastuffer.com/2017-2018-nba-schedule-rest-days-analysis/</t>
  </si>
  <si>
    <t>RECOMMENDED READING</t>
  </si>
  <si>
    <t>http://www.scoresandodds.com/readinglines.php</t>
  </si>
  <si>
    <t>Team Name</t>
  </si>
  <si>
    <t>City</t>
  </si>
  <si>
    <t>NBA.com Initials</t>
  </si>
  <si>
    <t>BigDataBall Initials</t>
  </si>
  <si>
    <t>Atl</t>
  </si>
  <si>
    <t>Bos</t>
  </si>
  <si>
    <t>Cha</t>
  </si>
  <si>
    <t>Chi</t>
  </si>
  <si>
    <t>Cle</t>
  </si>
  <si>
    <t>Dal</t>
  </si>
  <si>
    <t>Den</t>
  </si>
  <si>
    <t>Det</t>
  </si>
  <si>
    <t>Hou</t>
  </si>
  <si>
    <t>Ind</t>
  </si>
  <si>
    <t>Lac</t>
  </si>
  <si>
    <t>Lal</t>
  </si>
  <si>
    <t>Mem</t>
  </si>
  <si>
    <t>Mia</t>
  </si>
  <si>
    <t>Mil</t>
  </si>
  <si>
    <t>Min</t>
  </si>
  <si>
    <t>Njn</t>
  </si>
  <si>
    <t>Nyk</t>
  </si>
  <si>
    <t>Okc</t>
  </si>
  <si>
    <t>Orl</t>
  </si>
  <si>
    <t>Phi</t>
  </si>
  <si>
    <t>Por</t>
  </si>
  <si>
    <t>Sac</t>
  </si>
  <si>
    <t>Sea</t>
  </si>
  <si>
    <t>Tor</t>
  </si>
  <si>
    <t>Uta</t>
  </si>
  <si>
    <t>Was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</si>
</sst>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
    <numFmt numFmtId="165" formatCode="0.0"/>
    <numFmt numFmtId="166" formatCode="d\.m"/>
    <numFmt numFmtId="167" formatCode="mm/dd/yy;@"/>
    <numFmt numFmtId="168" formatCode="m/d/yy;@"/>
  </numFmts>
  <fonts count="20" x14ac:knownFonts="1">
    <font>
      <sz val="11"/>
      <color theme="1"/>
      <name val="Calibri"/>
      <family val="2"/>
      <scheme val="minor"/>
    </font>
    <font>
      <sz val="8"/>
      <color rgb="FF000000"/>
      <name val="Arial"/>
      <family val="2"/>
    </font>
    <font>
      <b/>
      <sz val="8"/>
      <color indexed="9"/>
      <name val="Arial"/>
      <family val="2"/>
    </font>
    <font>
      <b/>
      <u/>
      <sz val="8"/>
      <color theme="0"/>
      <name val="Arial"/>
      <family val="2"/>
      <charset val="162"/>
    </font>
    <font>
      <sz val="8"/>
      <color rgb="FF000000"/>
      <name val="Arial"/>
      <family val="2"/>
      <charset val="162"/>
    </font>
    <font>
      <u/>
      <sz val="11"/>
      <color theme="10"/>
      <name val="Calibri"/>
      <family val="2"/>
      <scheme val="minor"/>
    </font>
    <font>
      <sz val="10"/>
      <name val="Arial"/>
      <family val="2"/>
      <charset val="162"/>
    </font>
    <font>
      <b/>
      <sz val="8"/>
      <color theme="0"/>
      <name val="Arial"/>
      <family val="2"/>
      <charset val="162"/>
    </font>
    <font>
      <sz val="8"/>
      <name val="Arial"/>
      <family val="2"/>
      <charset val="162"/>
    </font>
    <font>
      <b/>
      <sz val="8"/>
      <color indexed="9"/>
      <name val="Arial"/>
      <family val="2"/>
      <charset val="162"/>
    </font>
    <font>
      <u/>
      <sz val="8"/>
      <color indexed="12"/>
      <name val="Arial"/>
      <family val="2"/>
      <charset val="162"/>
    </font>
    <font>
      <sz val="10"/>
      <color theme="1"/>
      <name val="Arial"/>
      <family val="2"/>
      <charset val="162"/>
    </font>
    <font>
      <sz val="10"/>
      <name val="Arial"/>
      <family val="2"/>
    </font>
    <font>
      <u/>
      <sz val="11"/>
      <color theme="1"/>
      <name val="Calibri"/>
      <family val="2"/>
      <scheme val="minor"/>
    </font>
    <font>
      <b/>
      <sz val="8"/>
      <color rgb="FF0070C0"/>
      <name val="Arial"/>
      <family val="2"/>
    </font>
    <font>
      <sz val="12"/>
      <color rgb="FF000000"/>
      <name val="Times New Roman"/>
      <family val="1"/>
      <charset val="162"/>
    </font>
    <font>
      <b/>
      <sz val="8"/>
      <name val="Arial"/>
      <family val="2"/>
      <charset val="162"/>
    </font>
    <font>
      <b/>
      <sz val="10"/>
      <color indexed="9"/>
      <name val="Calibri"/>
      <family val="2"/>
      <scheme val="minor"/>
    </font>
    <font>
      <sz val="10"/>
      <color theme="1"/>
      <name val="Calibri"/>
      <family val="2"/>
      <scheme val="minor"/>
    </font>
    <font>
      <sz val="10"/>
      <color rgb="FF000000"/>
      <name val="Calibri"/>
      <family val="2"/>
      <scheme val="minor"/>
    </font>
  </fonts>
  <fills count="15">
    <fill>
      <patternFill patternType="none"/>
    </fill>
    <fill>
      <patternFill patternType="gray125"/>
    </fill>
    <fill>
      <patternFill patternType="solid">
        <fgColor indexed="12"/>
        <bgColor indexed="64"/>
      </patternFill>
    </fill>
    <fill>
      <patternFill patternType="solid">
        <fgColor indexed="8"/>
        <bgColor indexed="64"/>
      </patternFill>
    </fill>
    <fill>
      <patternFill patternType="solid">
        <fgColor indexed="62"/>
        <bgColor indexed="64"/>
      </patternFill>
    </fill>
    <fill>
      <patternFill patternType="solid">
        <fgColor indexed="9"/>
        <bgColor indexed="64"/>
      </patternFill>
    </fill>
    <fill>
      <patternFill patternType="solid">
        <fgColor theme="0" tint="-0.249977111117893"/>
        <bgColor indexed="64"/>
      </patternFill>
    </fill>
    <fill>
      <patternFill patternType="solid">
        <fgColor rgb="FFFFFFFF"/>
        <bgColor indexed="64"/>
      </patternFill>
    </fill>
    <fill>
      <patternFill patternType="solid">
        <fgColor rgb="FFBFBFBF"/>
        <bgColor indexed="64"/>
      </patternFill>
    </fill>
    <fill>
      <patternFill patternType="solid">
        <fgColor indexed="52"/>
        <bgColor indexed="64"/>
      </patternFill>
    </fill>
    <fill>
      <patternFill patternType="solid">
        <fgColor indexed="22"/>
        <bgColor indexed="64"/>
      </patternFill>
    </fill>
    <fill>
      <patternFill patternType="solid">
        <fgColor rgb="FF0000FF"/>
        <bgColor indexed="64"/>
      </patternFill>
    </fill>
    <fill>
      <patternFill patternType="solid">
        <fgColor theme="1"/>
        <bgColor indexed="64"/>
      </patternFill>
    </fill>
    <fill>
      <patternFill patternType="solid">
        <fgColor rgb="FFFFC000"/>
        <bgColor indexed="64"/>
      </patternFill>
    </fill>
    <fill>
      <patternFill patternType="solid">
        <fgColor rgb="FFFFFF00"/>
        <bgColor indexed="64"/>
      </patternFill>
    </fill>
  </fills>
  <borders count="5">
    <border>
      <left/>
      <right/>
      <top/>
      <bottom/>
      <diagonal/>
    </border>
    <border>
      <left/>
      <right style="thick">
        <color indexed="9"/>
      </right>
      <top style="thick">
        <color indexed="9"/>
      </top>
      <bottom style="thick">
        <color indexed="9"/>
      </bottom>
      <diagonal/>
    </border>
    <border>
      <left style="thick">
        <color indexed="9"/>
      </left>
      <right style="thick">
        <color indexed="9"/>
      </right>
      <top style="thick">
        <color indexed="9"/>
      </top>
      <bottom style="thick">
        <color indexed="9"/>
      </bottom>
      <diagonal/>
    </border>
    <border>
      <left style="thick">
        <color indexed="9"/>
      </left>
      <right/>
      <top style="thick">
        <color indexed="9"/>
      </top>
      <bottom style="thick">
        <color indexed="9"/>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5" fillId="0" borderId="0" applyNumberFormat="0" applyFill="0" applyBorder="0" applyAlignment="0" applyProtection="0"/>
    <xf numFmtId="0" fontId="6" fillId="0" borderId="0"/>
    <xf numFmtId="0" fontId="12" fillId="0" borderId="0"/>
    <xf numFmtId="0" fontId="6" fillId="0" borderId="0"/>
  </cellStyleXfs>
  <cellXfs count="50">
    <xf numFmtId="0" fontId="0" fillId="0" borderId="0" xfId="0"/>
    <xf numFmtId="0" fontId="1" fillId="0" borderId="0" xfId="0" applyFont="1" applyAlignment="1">
      <alignment horizontal="center" vertical="center"/>
    </xf>
    <xf numFmtId="49" fontId="1" fillId="0" borderId="0" xfId="0" applyNumberFormat="1" applyFont="1" applyAlignment="1">
      <alignment horizontal="center" vertical="center"/>
    </xf>
    <xf numFmtId="0" fontId="2" fillId="2" borderId="1" xfId="0" applyFont="1" applyFill="1" applyBorder="1" applyAlignment="1">
      <alignment horizontal="center" vertical="center"/>
    </xf>
    <xf numFmtId="164" fontId="2" fillId="2" borderId="2"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0" fontId="2" fillId="0" borderId="0" xfId="0" applyFont="1" applyAlignment="1">
      <alignment horizontal="center" vertical="center"/>
    </xf>
    <xf numFmtId="166" fontId="1" fillId="5" borderId="0" xfId="0" applyNumberFormat="1" applyFont="1" applyFill="1" applyAlignment="1">
      <alignment horizontal="center" vertical="center"/>
    </xf>
    <xf numFmtId="166" fontId="1" fillId="6" borderId="0" xfId="0" applyNumberFormat="1" applyFont="1" applyFill="1" applyAlignment="1">
      <alignment horizontal="center" vertical="center"/>
    </xf>
    <xf numFmtId="165" fontId="1" fillId="0" borderId="0" xfId="0" applyNumberFormat="1" applyFont="1" applyAlignment="1">
      <alignment horizontal="center" vertical="center"/>
    </xf>
    <xf numFmtId="0" fontId="4" fillId="7" borderId="0" xfId="0" applyFont="1" applyFill="1" applyAlignment="1">
      <alignment horizontal="center" vertical="center"/>
    </xf>
    <xf numFmtId="0" fontId="4" fillId="8" borderId="0" xfId="0" applyFont="1" applyFill="1" applyAlignment="1">
      <alignment horizontal="center" vertical="center"/>
    </xf>
    <xf numFmtId="0" fontId="2" fillId="2" borderId="2" xfId="0" applyFont="1" applyFill="1" applyBorder="1" applyAlignment="1">
      <alignment horizontal="center" vertical="center"/>
    </xf>
    <xf numFmtId="165" fontId="2" fillId="3" borderId="2" xfId="0" applyNumberFormat="1" applyFont="1" applyFill="1" applyBorder="1" applyAlignment="1">
      <alignment horizontal="center" vertical="center"/>
    </xf>
    <xf numFmtId="0" fontId="2" fillId="4" borderId="2" xfId="0" applyFont="1" applyFill="1" applyBorder="1" applyAlignment="1">
      <alignment horizontal="center" vertical="center"/>
    </xf>
    <xf numFmtId="0" fontId="0" fillId="0" borderId="0" xfId="0"/>
    <xf numFmtId="0" fontId="1" fillId="5" borderId="0" xfId="0" applyFont="1" applyFill="1" applyAlignment="1">
      <alignment vertical="center" wrapText="1"/>
    </xf>
    <xf numFmtId="165" fontId="1" fillId="5" borderId="0" xfId="0" applyNumberFormat="1" applyFont="1" applyFill="1" applyAlignment="1">
      <alignment horizontal="center" vertical="center" wrapText="1"/>
    </xf>
    <xf numFmtId="0" fontId="1" fillId="5" borderId="0" xfId="0" applyFont="1" applyFill="1" applyAlignment="1">
      <alignment horizontal="center" vertical="center" wrapText="1"/>
    </xf>
    <xf numFmtId="0" fontId="1" fillId="10" borderId="0" xfId="0" applyFont="1" applyFill="1" applyAlignment="1">
      <alignment vertical="center" wrapText="1"/>
    </xf>
    <xf numFmtId="0" fontId="1" fillId="6" borderId="0" xfId="0" applyFont="1" applyFill="1" applyAlignment="1">
      <alignment vertical="center" wrapText="1"/>
    </xf>
    <xf numFmtId="165" fontId="1" fillId="6" borderId="0" xfId="0" applyNumberFormat="1" applyFont="1" applyFill="1" applyAlignment="1">
      <alignment horizontal="center" vertical="center" wrapText="1"/>
    </xf>
    <xf numFmtId="0" fontId="1" fillId="6" borderId="0" xfId="0" applyFont="1" applyFill="1" applyAlignment="1">
      <alignment horizontal="center" vertical="center" wrapText="1"/>
    </xf>
    <xf numFmtId="0" fontId="2" fillId="11" borderId="2" xfId="0" applyFont="1" applyFill="1" applyBorder="1" applyAlignment="1">
      <alignment horizontal="center" vertical="center"/>
    </xf>
    <xf numFmtId="0" fontId="8" fillId="0" borderId="0" xfId="2" applyFont="1"/>
    <xf numFmtId="0" fontId="6" fillId="0" borderId="0" xfId="2"/>
    <xf numFmtId="0" fontId="9" fillId="2" borderId="2" xfId="2" applyFont="1" applyFill="1" applyBorder="1" applyAlignment="1">
      <alignment horizontal="center" vertical="center"/>
    </xf>
    <xf numFmtId="167" fontId="9" fillId="2" borderId="2" xfId="2" applyNumberFormat="1" applyFont="1" applyFill="1" applyBorder="1" applyAlignment="1">
      <alignment horizontal="center" vertical="center"/>
    </xf>
    <xf numFmtId="165" fontId="9" fillId="3" borderId="2" xfId="2" applyNumberFormat="1" applyFont="1" applyFill="1" applyBorder="1" applyAlignment="1">
      <alignment horizontal="center" vertical="center"/>
    </xf>
    <xf numFmtId="0" fontId="10" fillId="0" borderId="0" xfId="1" applyFont="1" applyAlignment="1" applyProtection="1"/>
    <xf numFmtId="0" fontId="9" fillId="9" borderId="3" xfId="2" applyFont="1" applyFill="1" applyBorder="1" applyAlignment="1">
      <alignment vertical="center"/>
    </xf>
    <xf numFmtId="0" fontId="11" fillId="0" borderId="0" xfId="0" applyFont="1"/>
    <xf numFmtId="0" fontId="9" fillId="4" borderId="2" xfId="2" applyFont="1" applyFill="1" applyBorder="1" applyAlignment="1">
      <alignment horizontal="center" vertical="center"/>
    </xf>
    <xf numFmtId="0" fontId="13" fillId="0" borderId="0" xfId="0" applyFont="1"/>
    <xf numFmtId="0" fontId="0" fillId="12" borderId="0" xfId="0" applyFill="1"/>
    <xf numFmtId="0" fontId="14" fillId="14" borderId="4" xfId="0" applyFont="1" applyFill="1" applyBorder="1" applyAlignment="1">
      <alignment horizontal="center" vertical="center"/>
    </xf>
    <xf numFmtId="164" fontId="2" fillId="2" borderId="4" xfId="0" applyNumberFormat="1" applyFont="1" applyFill="1" applyBorder="1" applyAlignment="1">
      <alignment horizontal="center" vertical="center"/>
    </xf>
    <xf numFmtId="168" fontId="1" fillId="5" borderId="4" xfId="0" applyNumberFormat="1" applyFont="1" applyFill="1" applyBorder="1" applyAlignment="1">
      <alignment horizontal="center" vertical="center" wrapText="1"/>
    </xf>
    <xf numFmtId="0" fontId="1" fillId="5" borderId="4" xfId="0" applyNumberFormat="1" applyFont="1" applyFill="1" applyBorder="1" applyAlignment="1">
      <alignment horizontal="center" vertical="center"/>
    </xf>
    <xf numFmtId="168" fontId="1" fillId="12" borderId="0" xfId="0" applyNumberFormat="1" applyFont="1" applyFill="1" applyAlignment="1">
      <alignment horizontal="center" vertical="center" wrapText="1"/>
    </xf>
    <xf numFmtId="0" fontId="1" fillId="12" borderId="0" xfId="0" applyNumberFormat="1" applyFont="1" applyFill="1" applyAlignment="1">
      <alignment horizontal="center" vertical="center"/>
    </xf>
    <xf numFmtId="168" fontId="1" fillId="5" borderId="0" xfId="0" applyNumberFormat="1" applyFont="1" applyFill="1" applyAlignment="1">
      <alignment vertical="center" wrapText="1"/>
    </xf>
    <xf numFmtId="0" fontId="15" fillId="0" borderId="0" xfId="0" applyFont="1" applyAlignment="1">
      <alignment vertical="center"/>
    </xf>
    <xf numFmtId="0" fontId="8" fillId="13" borderId="0" xfId="2" applyFont="1" applyFill="1" applyAlignment="1">
      <alignment horizontal="center"/>
    </xf>
    <xf numFmtId="0" fontId="16" fillId="13" borderId="2" xfId="2" applyFont="1" applyFill="1" applyBorder="1" applyAlignment="1">
      <alignment horizontal="center" vertical="center"/>
    </xf>
    <xf numFmtId="0" fontId="17" fillId="2" borderId="2" xfId="0" applyFont="1" applyFill="1" applyBorder="1" applyAlignment="1">
      <alignment horizontal="center" vertical="center"/>
    </xf>
    <xf numFmtId="0" fontId="18" fillId="0" borderId="0" xfId="0" applyFont="1"/>
    <xf numFmtId="0" fontId="19" fillId="0" borderId="0" xfId="0" applyFont="1"/>
    <xf numFmtId="0" fontId="2" fillId="9" borderId="3" xfId="0" applyFont="1" applyFill="1" applyBorder="1" applyAlignment="1">
      <alignment horizontal="center" vertical="center"/>
    </xf>
    <xf numFmtId="0" fontId="7" fillId="12" borderId="0" xfId="2" applyFont="1" applyFill="1" applyAlignment="1">
      <alignment horizontal="center"/>
    </xf>
  </cellXfs>
  <cellStyles count="5">
    <cellStyle name="Hyperlink" xfId="1" builtinId="8"/>
    <cellStyle name="Normal" xfId="0" builtinId="0"/>
    <cellStyle name="Normal 2" xfId="4"/>
    <cellStyle name="Normal 3" xfId="2"/>
    <cellStyle name="Normal 3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serhat.ugur/Desktop/bas/past/2008-2009%20NBA%20Regular%20Seas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2013-2014/2013-2014%20NBA%20Regular%20Seas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c/AppData/Local/Temp/bas/2008-2009%20NBA%20Regular%20Seas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erhatugur/Desktop/2010-2011%20NBA%20Regular%20Season%20-%20Cop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F"/>
      <sheetName val="TMS"/>
      <sheetName val="STR"/>
      <sheetName val="TRE"/>
      <sheetName val="CHART"/>
      <sheetName val="MATCHUP"/>
      <sheetName val="PROP"/>
      <sheetName val="BET"/>
      <sheetName val="VERI"/>
      <sheetName val="DATA"/>
      <sheetName val="PLY"/>
      <sheetName val="4F"/>
      <sheetName val="LOG"/>
      <sheetName val="REF"/>
      <sheetName val="SC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MS"/>
      <sheetName val="REST"/>
      <sheetName val="SEFF"/>
      <sheetName val="SOS"/>
      <sheetName val="STR"/>
      <sheetName val="DATA"/>
      <sheetName val="LAST"/>
      <sheetName val="4F"/>
      <sheetName val="LOG"/>
      <sheetName val="SCH"/>
      <sheetName val="EFF"/>
      <sheetName val="PLY"/>
      <sheetName val="REF"/>
      <sheetName val="BR-P"/>
      <sheetName val="BR-T"/>
      <sheetName val="TRIP"/>
      <sheetName val="RTHS"/>
      <sheetName val="NOTES"/>
    </sheetNames>
    <sheetDataSet>
      <sheetData sheetId="0" refreshError="1"/>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F"/>
      <sheetName val="STR"/>
      <sheetName val="TRE"/>
      <sheetName val="CHART"/>
      <sheetName val="MATCHUP"/>
      <sheetName val="PROP"/>
      <sheetName val="BET"/>
      <sheetName val="VERI"/>
      <sheetName val="DATA"/>
      <sheetName val="PLY"/>
      <sheetName val="4F"/>
      <sheetName val="LOG"/>
      <sheetName val="REF"/>
      <sheetName val="SCH"/>
      <sheetName val="T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F"/>
      <sheetName val="TMS"/>
      <sheetName val="SOS"/>
      <sheetName val="SEFF"/>
      <sheetName val="STR"/>
      <sheetName val="LAST"/>
      <sheetName val="DATA"/>
      <sheetName val="4F"/>
      <sheetName val="LOG"/>
      <sheetName val="PLY"/>
      <sheetName val="REF"/>
      <sheetName val="CHART"/>
      <sheetName val="SCH"/>
      <sheetName val="MATCHUP"/>
      <sheetName val="TRIP"/>
      <sheetName val="NOTES"/>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coresandodds.com/readinglines.php" TargetMode="External"/><Relationship Id="rId1" Type="http://schemas.openxmlformats.org/officeDocument/2006/relationships/hyperlink" Target="http://www.nbastuffer.com/Rest_Days_Analysis_According_to_New_Schedule.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82"/>
  <sheetViews>
    <sheetView tabSelected="1" workbookViewId="0">
      <pane xSplit="3" ySplit="1" topLeftCell="D2" activePane="bottomRight" state="frozen"/>
      <selection pane="topRight"/>
      <selection pane="bottomLeft"/>
      <selection pane="bottomRight" activeCell="A32" sqref="A32"/>
    </sheetView>
  </sheetViews>
  <sheetFormatPr defaultColWidth="10.6640625" defaultRowHeight="14.25" x14ac:dyDescent="0.45"/>
  <cols>
    <col min="1" max="1" width="19.59765625" style="1" bestFit="1" customWidth="1"/>
    <col min="2" max="2" width="10.46484375" style="1" customWidth="1"/>
    <col min="3" max="3" width="12.46484375" style="1" bestFit="1" customWidth="1"/>
    <col min="4" max="4" width="7.265625" style="1" bestFit="1" customWidth="1"/>
    <col min="5" max="8" width="5.265625" style="1" customWidth="1"/>
    <col min="9" max="12" width="5.9296875" style="1" bestFit="1" customWidth="1"/>
    <col min="13" max="23" width="5.9296875" style="1" customWidth="1"/>
    <col min="24" max="24" width="5.265625" style="1" bestFit="1" customWidth="1"/>
    <col min="25" max="27" width="5.265625" style="1" customWidth="1"/>
    <col min="28" max="28" width="7.265625" style="1" bestFit="1" customWidth="1"/>
    <col min="29" max="30" width="5.9296875" style="1" customWidth="1"/>
    <col min="31" max="31" width="12.46484375" style="9" bestFit="1" customWidth="1"/>
    <col min="32" max="32" width="12.46484375" style="9" customWidth="1"/>
    <col min="33" max="34" width="12.46484375" style="9" bestFit="1" customWidth="1"/>
    <col min="35" max="35" width="9.86328125" style="2" bestFit="1" customWidth="1"/>
    <col min="36" max="37" width="18.9296875" style="1" bestFit="1" customWidth="1"/>
    <col min="38" max="38" width="16.33203125" style="1" bestFit="1" customWidth="1"/>
    <col min="39" max="41" width="15.06640625" style="1" bestFit="1" customWidth="1"/>
    <col min="42" max="42" width="16.33203125" style="1" bestFit="1" customWidth="1"/>
    <col min="43" max="43" width="11.796875" style="1" bestFit="1" customWidth="1"/>
    <col min="44" max="44" width="13.06640625" style="1" bestFit="1" customWidth="1"/>
    <col min="45" max="45" width="12.46484375" style="1" bestFit="1" customWidth="1"/>
    <col min="46" max="46" width="23.46484375" style="1" bestFit="1" customWidth="1"/>
    <col min="47" max="47" width="11.796875" style="1" bestFit="1" customWidth="1"/>
    <col min="48" max="50" width="9.86328125" style="1" bestFit="1" customWidth="1"/>
    <col min="51" max="51" width="6.59765625" style="1" customWidth="1"/>
    <col min="52" max="16384" width="10.6640625" style="15"/>
  </cols>
  <sheetData>
    <row r="1" spans="1:51" s="6" customFormat="1" ht="14.1" customHeight="1" thickTop="1" thickBot="1" x14ac:dyDescent="0.5">
      <c r="A1" s="3" t="s">
        <v>0</v>
      </c>
      <c r="B1" s="4"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3" t="s">
        <v>30</v>
      </c>
      <c r="AF1" s="13" t="s">
        <v>31</v>
      </c>
      <c r="AG1" s="13" t="s">
        <v>32</v>
      </c>
      <c r="AH1" s="13" t="s">
        <v>33</v>
      </c>
      <c r="AI1" s="5" t="s">
        <v>34</v>
      </c>
      <c r="AJ1" s="48" t="s">
        <v>35</v>
      </c>
      <c r="AK1" s="48"/>
      <c r="AL1" s="48"/>
      <c r="AM1" s="48"/>
      <c r="AN1" s="48"/>
      <c r="AO1" s="23" t="s">
        <v>36</v>
      </c>
      <c r="AP1" s="23" t="s">
        <v>37</v>
      </c>
      <c r="AQ1" s="14" t="s">
        <v>38</v>
      </c>
      <c r="AR1" s="14" t="s">
        <v>39</v>
      </c>
      <c r="AS1" s="14" t="s">
        <v>40</v>
      </c>
      <c r="AT1" s="14" t="s">
        <v>41</v>
      </c>
      <c r="AU1" s="14" t="s">
        <v>42</v>
      </c>
      <c r="AV1" s="14" t="s">
        <v>43</v>
      </c>
      <c r="AW1" s="14" t="s">
        <v>44</v>
      </c>
      <c r="AX1" s="14" t="s">
        <v>45</v>
      </c>
      <c r="AY1" s="14" t="s">
        <v>46</v>
      </c>
    </row>
    <row r="2" spans="1:51" ht="12" customHeight="1" thickTop="1" x14ac:dyDescent="0.45">
      <c r="A2" s="16" t="s">
        <v>358</v>
      </c>
      <c r="B2" s="7" t="s">
        <v>359</v>
      </c>
      <c r="C2" s="16" t="s">
        <v>97</v>
      </c>
      <c r="D2" s="16" t="s">
        <v>48</v>
      </c>
      <c r="E2" s="18">
        <v>19</v>
      </c>
      <c r="F2" s="18">
        <v>19</v>
      </c>
      <c r="G2" s="18">
        <v>33</v>
      </c>
      <c r="H2" s="18">
        <v>28</v>
      </c>
      <c r="I2" s="18"/>
      <c r="J2" s="18"/>
      <c r="K2" s="18"/>
      <c r="L2" s="18"/>
      <c r="M2" s="18">
        <v>99</v>
      </c>
      <c r="N2" s="18">
        <v>240</v>
      </c>
      <c r="O2" s="18">
        <v>36</v>
      </c>
      <c r="P2" s="18">
        <v>88</v>
      </c>
      <c r="Q2" s="18">
        <v>8</v>
      </c>
      <c r="R2" s="18">
        <v>32</v>
      </c>
      <c r="S2" s="18">
        <v>19</v>
      </c>
      <c r="T2" s="18">
        <v>25</v>
      </c>
      <c r="U2" s="18">
        <v>9</v>
      </c>
      <c r="V2" s="18">
        <v>37</v>
      </c>
      <c r="W2" s="18">
        <v>46</v>
      </c>
      <c r="X2" s="18">
        <v>24</v>
      </c>
      <c r="Y2" s="18">
        <v>24</v>
      </c>
      <c r="Z2" s="18">
        <v>11</v>
      </c>
      <c r="AA2" s="18">
        <v>10</v>
      </c>
      <c r="AB2" s="18">
        <v>12</v>
      </c>
      <c r="AC2" s="18">
        <v>4</v>
      </c>
      <c r="AD2" s="18">
        <v>99</v>
      </c>
      <c r="AE2" s="17">
        <v>100.2820739130435</v>
      </c>
      <c r="AF2" s="17">
        <v>100.2820739130435</v>
      </c>
      <c r="AG2" s="17">
        <v>98.721532310794444</v>
      </c>
      <c r="AH2" s="17">
        <v>101.71309389597</v>
      </c>
      <c r="AI2" s="18" t="s">
        <v>49</v>
      </c>
      <c r="AJ2" s="17" t="s">
        <v>155</v>
      </c>
      <c r="AK2" s="17" t="s">
        <v>360</v>
      </c>
      <c r="AL2" s="17" t="s">
        <v>113</v>
      </c>
      <c r="AM2" s="17" t="s">
        <v>361</v>
      </c>
      <c r="AN2" s="17" t="s">
        <v>204</v>
      </c>
      <c r="AO2" s="18" t="s">
        <v>152</v>
      </c>
      <c r="AP2" s="17" t="s">
        <v>193</v>
      </c>
      <c r="AQ2" s="18">
        <v>214.5</v>
      </c>
      <c r="AR2" s="17">
        <v>4</v>
      </c>
      <c r="AS2" s="17">
        <v>214.5</v>
      </c>
      <c r="AT2" s="17" t="s">
        <v>362</v>
      </c>
      <c r="AU2" s="17">
        <v>216</v>
      </c>
      <c r="AV2" s="17" t="s">
        <v>144</v>
      </c>
      <c r="AW2" s="17" t="s">
        <v>363</v>
      </c>
      <c r="AX2" s="10"/>
      <c r="AY2" s="10"/>
    </row>
    <row r="3" spans="1:51" ht="12" customHeight="1" x14ac:dyDescent="0.45">
      <c r="A3" s="16" t="s">
        <v>358</v>
      </c>
      <c r="B3" s="7" t="s">
        <v>359</v>
      </c>
      <c r="C3" s="16" t="s">
        <v>200</v>
      </c>
      <c r="D3" s="16" t="s">
        <v>56</v>
      </c>
      <c r="E3" s="18">
        <v>29</v>
      </c>
      <c r="F3" s="18">
        <v>25</v>
      </c>
      <c r="G3" s="18">
        <v>18</v>
      </c>
      <c r="H3" s="18">
        <v>30</v>
      </c>
      <c r="I3" s="18"/>
      <c r="J3" s="18"/>
      <c r="K3" s="18"/>
      <c r="L3" s="18"/>
      <c r="M3" s="18">
        <v>102</v>
      </c>
      <c r="N3" s="18">
        <v>240</v>
      </c>
      <c r="O3" s="18">
        <v>38</v>
      </c>
      <c r="P3" s="18">
        <v>83</v>
      </c>
      <c r="Q3" s="18">
        <v>5</v>
      </c>
      <c r="R3" s="18">
        <v>22</v>
      </c>
      <c r="S3" s="18">
        <v>21</v>
      </c>
      <c r="T3" s="18">
        <v>25</v>
      </c>
      <c r="U3" s="18">
        <v>9</v>
      </c>
      <c r="V3" s="18">
        <v>41</v>
      </c>
      <c r="W3" s="18">
        <v>50</v>
      </c>
      <c r="X3" s="18">
        <v>19</v>
      </c>
      <c r="Y3" s="18">
        <v>25</v>
      </c>
      <c r="Z3" s="18">
        <v>3</v>
      </c>
      <c r="AA3" s="18">
        <v>17</v>
      </c>
      <c r="AB3" s="18">
        <v>17</v>
      </c>
      <c r="AC3" s="18">
        <v>4</v>
      </c>
      <c r="AD3" s="18">
        <v>102</v>
      </c>
      <c r="AE3" s="17">
        <v>100.2820739130435</v>
      </c>
      <c r="AF3" s="17">
        <v>100.2820739130435</v>
      </c>
      <c r="AG3" s="17">
        <v>101.71309389597</v>
      </c>
      <c r="AH3" s="17">
        <v>98.721532310794444</v>
      </c>
      <c r="AI3" s="18" t="s">
        <v>49</v>
      </c>
      <c r="AJ3" s="17" t="s">
        <v>201</v>
      </c>
      <c r="AK3" s="17" t="s">
        <v>364</v>
      </c>
      <c r="AL3" s="17" t="s">
        <v>202</v>
      </c>
      <c r="AM3" s="17" t="s">
        <v>108</v>
      </c>
      <c r="AN3" s="17" t="s">
        <v>138</v>
      </c>
      <c r="AO3" s="18"/>
      <c r="AP3" s="17" t="s">
        <v>213</v>
      </c>
      <c r="AQ3" s="18">
        <v>-4</v>
      </c>
      <c r="AR3" s="17">
        <v>-4</v>
      </c>
      <c r="AS3" s="17">
        <v>214.5</v>
      </c>
      <c r="AT3" s="17" t="s">
        <v>365</v>
      </c>
      <c r="AU3" s="17">
        <v>-4.5</v>
      </c>
      <c r="AV3" s="17" t="s">
        <v>140</v>
      </c>
      <c r="AW3" s="17" t="s">
        <v>366</v>
      </c>
      <c r="AX3" s="10" t="str">
        <f>HYPERLINK("https://watch.nba.com/game/20171017/BOSCLE", "Boxscore")</f>
        <v>Boxscore</v>
      </c>
      <c r="AY3" s="10" t="str">
        <f>HYPERLINK("http://www.scoresandodds.com/grid_20171017.html#nba", "Odds")</f>
        <v>Odds</v>
      </c>
    </row>
    <row r="4" spans="1:51" ht="12" customHeight="1" x14ac:dyDescent="0.45">
      <c r="A4" s="19" t="s">
        <v>358</v>
      </c>
      <c r="B4" s="8" t="s">
        <v>359</v>
      </c>
      <c r="C4" s="20" t="s">
        <v>69</v>
      </c>
      <c r="D4" s="20" t="s">
        <v>48</v>
      </c>
      <c r="E4" s="22">
        <v>34</v>
      </c>
      <c r="F4" s="22">
        <v>28</v>
      </c>
      <c r="G4" s="22">
        <v>26</v>
      </c>
      <c r="H4" s="22">
        <v>34</v>
      </c>
      <c r="I4" s="22"/>
      <c r="J4" s="22"/>
      <c r="K4" s="22"/>
      <c r="L4" s="22"/>
      <c r="M4" s="22">
        <v>122</v>
      </c>
      <c r="N4" s="22">
        <v>240</v>
      </c>
      <c r="O4" s="22">
        <v>47</v>
      </c>
      <c r="P4" s="22">
        <v>97</v>
      </c>
      <c r="Q4" s="22">
        <v>15</v>
      </c>
      <c r="R4" s="22">
        <v>41</v>
      </c>
      <c r="S4" s="22">
        <v>13</v>
      </c>
      <c r="T4" s="22">
        <v>19</v>
      </c>
      <c r="U4" s="22">
        <v>10</v>
      </c>
      <c r="V4" s="22">
        <v>33</v>
      </c>
      <c r="W4" s="22">
        <v>43</v>
      </c>
      <c r="X4" s="22">
        <v>28</v>
      </c>
      <c r="Y4" s="22">
        <v>16</v>
      </c>
      <c r="Z4" s="22">
        <v>9</v>
      </c>
      <c r="AA4" s="22">
        <v>12</v>
      </c>
      <c r="AB4" s="22">
        <v>13</v>
      </c>
      <c r="AC4" s="22">
        <v>5</v>
      </c>
      <c r="AD4" s="22">
        <v>122</v>
      </c>
      <c r="AE4" s="21">
        <v>102.51017094017099</v>
      </c>
      <c r="AF4" s="21">
        <v>102.51017094017099</v>
      </c>
      <c r="AG4" s="21">
        <v>119.01258078206121</v>
      </c>
      <c r="AH4" s="21">
        <v>118.0370678248312</v>
      </c>
      <c r="AI4" s="22" t="s">
        <v>49</v>
      </c>
      <c r="AJ4" s="21" t="s">
        <v>70</v>
      </c>
      <c r="AK4" s="21" t="s">
        <v>367</v>
      </c>
      <c r="AL4" s="21" t="s">
        <v>368</v>
      </c>
      <c r="AM4" s="21" t="s">
        <v>72</v>
      </c>
      <c r="AN4" s="21" t="s">
        <v>212</v>
      </c>
      <c r="AO4" s="21" t="s">
        <v>127</v>
      </c>
      <c r="AP4" s="21" t="s">
        <v>182</v>
      </c>
      <c r="AQ4" s="21">
        <v>232</v>
      </c>
      <c r="AR4" s="21">
        <v>9</v>
      </c>
      <c r="AS4" s="21">
        <v>232</v>
      </c>
      <c r="AT4" s="21" t="s">
        <v>369</v>
      </c>
      <c r="AU4" s="21">
        <v>231.5</v>
      </c>
      <c r="AV4" s="21" t="s">
        <v>370</v>
      </c>
      <c r="AW4" s="21" t="s">
        <v>371</v>
      </c>
      <c r="AX4" s="11"/>
      <c r="AY4" s="11"/>
    </row>
    <row r="5" spans="1:51" ht="12" customHeight="1" x14ac:dyDescent="0.45">
      <c r="A5" s="19" t="s">
        <v>358</v>
      </c>
      <c r="B5" s="8" t="s">
        <v>359</v>
      </c>
      <c r="C5" s="20" t="s">
        <v>168</v>
      </c>
      <c r="D5" s="20" t="s">
        <v>56</v>
      </c>
      <c r="E5" s="22">
        <v>35</v>
      </c>
      <c r="F5" s="22">
        <v>36</v>
      </c>
      <c r="G5" s="22">
        <v>30</v>
      </c>
      <c r="H5" s="22">
        <v>20</v>
      </c>
      <c r="I5" s="22"/>
      <c r="J5" s="22"/>
      <c r="K5" s="22"/>
      <c r="L5" s="22"/>
      <c r="M5" s="22">
        <v>121</v>
      </c>
      <c r="N5" s="22">
        <v>240</v>
      </c>
      <c r="O5" s="22">
        <v>43</v>
      </c>
      <c r="P5" s="22">
        <v>80</v>
      </c>
      <c r="Q5" s="22">
        <v>16</v>
      </c>
      <c r="R5" s="22">
        <v>30</v>
      </c>
      <c r="S5" s="22">
        <v>19</v>
      </c>
      <c r="T5" s="22">
        <v>21</v>
      </c>
      <c r="U5" s="22">
        <v>6</v>
      </c>
      <c r="V5" s="22">
        <v>35</v>
      </c>
      <c r="W5" s="22">
        <v>41</v>
      </c>
      <c r="X5" s="22">
        <v>34</v>
      </c>
      <c r="Y5" s="22">
        <v>25</v>
      </c>
      <c r="Z5" s="22">
        <v>5</v>
      </c>
      <c r="AA5" s="22">
        <v>17</v>
      </c>
      <c r="AB5" s="22">
        <v>17</v>
      </c>
      <c r="AC5" s="22">
        <v>9</v>
      </c>
      <c r="AD5" s="22">
        <v>121</v>
      </c>
      <c r="AE5" s="21">
        <v>102.51017094017099</v>
      </c>
      <c r="AF5" s="21">
        <v>102.51017094017099</v>
      </c>
      <c r="AG5" s="21">
        <v>118.0370678248312</v>
      </c>
      <c r="AH5" s="21">
        <v>119.01258078206121</v>
      </c>
      <c r="AI5" s="22" t="s">
        <v>49</v>
      </c>
      <c r="AJ5" s="21" t="s">
        <v>372</v>
      </c>
      <c r="AK5" s="21" t="s">
        <v>170</v>
      </c>
      <c r="AL5" s="21" t="s">
        <v>373</v>
      </c>
      <c r="AM5" s="21" t="s">
        <v>171</v>
      </c>
      <c r="AN5" s="21" t="s">
        <v>172</v>
      </c>
      <c r="AO5" s="21"/>
      <c r="AP5" s="21" t="s">
        <v>150</v>
      </c>
      <c r="AQ5" s="21">
        <v>-9</v>
      </c>
      <c r="AR5" s="21">
        <v>-9</v>
      </c>
      <c r="AS5" s="21">
        <v>232</v>
      </c>
      <c r="AT5" s="21" t="s">
        <v>374</v>
      </c>
      <c r="AU5" s="21">
        <v>-9</v>
      </c>
      <c r="AV5" s="21" t="s">
        <v>375</v>
      </c>
      <c r="AW5" s="21" t="s">
        <v>376</v>
      </c>
      <c r="AX5" s="11" t="str">
        <f>HYPERLINK("https://watch.nba.com/game/20171017/HOUGSW", "Boxscore")</f>
        <v>Boxscore</v>
      </c>
      <c r="AY5" s="11" t="str">
        <f>HYPERLINK("http://www.scoresandodds.com/grid_20171017.html#nba", "Odds")</f>
        <v>Odds</v>
      </c>
    </row>
    <row r="6" spans="1:51" ht="12" customHeight="1" x14ac:dyDescent="0.45">
      <c r="A6" s="16" t="s">
        <v>358</v>
      </c>
      <c r="B6" s="7" t="s">
        <v>377</v>
      </c>
      <c r="C6" s="16" t="s">
        <v>84</v>
      </c>
      <c r="D6" s="16" t="s">
        <v>48</v>
      </c>
      <c r="E6" s="18">
        <v>27</v>
      </c>
      <c r="F6" s="18">
        <v>18</v>
      </c>
      <c r="G6" s="18">
        <v>25</v>
      </c>
      <c r="H6" s="18">
        <v>20</v>
      </c>
      <c r="I6" s="18"/>
      <c r="J6" s="18"/>
      <c r="K6" s="18"/>
      <c r="L6" s="18"/>
      <c r="M6" s="18">
        <v>90</v>
      </c>
      <c r="N6" s="18">
        <v>240</v>
      </c>
      <c r="O6" s="18">
        <v>29</v>
      </c>
      <c r="P6" s="18">
        <v>73</v>
      </c>
      <c r="Q6" s="18">
        <v>9</v>
      </c>
      <c r="R6" s="18">
        <v>30</v>
      </c>
      <c r="S6" s="18">
        <v>23</v>
      </c>
      <c r="T6" s="18">
        <v>29</v>
      </c>
      <c r="U6" s="18">
        <v>3</v>
      </c>
      <c r="V6" s="18">
        <v>44</v>
      </c>
      <c r="W6" s="18">
        <v>47</v>
      </c>
      <c r="X6" s="18">
        <v>16</v>
      </c>
      <c r="Y6" s="18">
        <v>15</v>
      </c>
      <c r="Z6" s="18">
        <v>4</v>
      </c>
      <c r="AA6" s="18">
        <v>17</v>
      </c>
      <c r="AB6" s="18">
        <v>17</v>
      </c>
      <c r="AC6" s="18">
        <v>3</v>
      </c>
      <c r="AD6" s="18">
        <v>90</v>
      </c>
      <c r="AE6" s="17">
        <v>98.980862862402205</v>
      </c>
      <c r="AF6" s="17">
        <v>98.980862862402205</v>
      </c>
      <c r="AG6" s="17">
        <v>90.926667435818459</v>
      </c>
      <c r="AH6" s="17">
        <v>103.0502230939276</v>
      </c>
      <c r="AI6" s="18" t="s">
        <v>49</v>
      </c>
      <c r="AJ6" s="17" t="s">
        <v>85</v>
      </c>
      <c r="AK6" s="17" t="s">
        <v>378</v>
      </c>
      <c r="AL6" s="17" t="s">
        <v>71</v>
      </c>
      <c r="AM6" s="17" t="s">
        <v>379</v>
      </c>
      <c r="AN6" s="17" t="s">
        <v>86</v>
      </c>
      <c r="AO6" s="18" t="s">
        <v>380</v>
      </c>
      <c r="AP6" s="17" t="s">
        <v>163</v>
      </c>
      <c r="AQ6" s="18">
        <v>204</v>
      </c>
      <c r="AR6" s="17">
        <v>3</v>
      </c>
      <c r="AS6" s="17">
        <v>204</v>
      </c>
      <c r="AT6" s="17" t="s">
        <v>159</v>
      </c>
      <c r="AU6" s="17">
        <v>202</v>
      </c>
      <c r="AV6" s="17" t="s">
        <v>381</v>
      </c>
      <c r="AW6" s="17" t="s">
        <v>129</v>
      </c>
      <c r="AX6" s="10"/>
      <c r="AY6" s="10"/>
    </row>
    <row r="7" spans="1:51" ht="12" customHeight="1" x14ac:dyDescent="0.45">
      <c r="A7" s="16" t="s">
        <v>358</v>
      </c>
      <c r="B7" s="7" t="s">
        <v>377</v>
      </c>
      <c r="C7" s="16" t="s">
        <v>145</v>
      </c>
      <c r="D7" s="16" t="s">
        <v>56</v>
      </c>
      <c r="E7" s="18">
        <v>29</v>
      </c>
      <c r="F7" s="18">
        <v>27</v>
      </c>
      <c r="G7" s="18">
        <v>26</v>
      </c>
      <c r="H7" s="18">
        <v>20</v>
      </c>
      <c r="I7" s="18"/>
      <c r="J7" s="18"/>
      <c r="K7" s="18"/>
      <c r="L7" s="18"/>
      <c r="M7" s="18">
        <v>102</v>
      </c>
      <c r="N7" s="18">
        <v>240</v>
      </c>
      <c r="O7" s="18">
        <v>41</v>
      </c>
      <c r="P7" s="18">
        <v>96</v>
      </c>
      <c r="Q7" s="18">
        <v>9</v>
      </c>
      <c r="R7" s="18">
        <v>26</v>
      </c>
      <c r="S7" s="18">
        <v>11</v>
      </c>
      <c r="T7" s="18">
        <v>12</v>
      </c>
      <c r="U7" s="18">
        <v>9</v>
      </c>
      <c r="V7" s="18">
        <v>38</v>
      </c>
      <c r="W7" s="18">
        <v>47</v>
      </c>
      <c r="X7" s="18">
        <v>24</v>
      </c>
      <c r="Y7" s="18">
        <v>21</v>
      </c>
      <c r="Z7" s="18">
        <v>14</v>
      </c>
      <c r="AA7" s="18">
        <v>8</v>
      </c>
      <c r="AB7" s="18">
        <v>9</v>
      </c>
      <c r="AC7" s="18">
        <v>3</v>
      </c>
      <c r="AD7" s="18">
        <v>102</v>
      </c>
      <c r="AE7" s="17">
        <v>98.980862862402205</v>
      </c>
      <c r="AF7" s="17">
        <v>98.980862862402205</v>
      </c>
      <c r="AG7" s="17">
        <v>103.0502230939276</v>
      </c>
      <c r="AH7" s="17">
        <v>90.926667435818459</v>
      </c>
      <c r="AI7" s="18" t="s">
        <v>49</v>
      </c>
      <c r="AJ7" s="17" t="s">
        <v>382</v>
      </c>
      <c r="AK7" s="17" t="s">
        <v>50</v>
      </c>
      <c r="AL7" s="17" t="s">
        <v>146</v>
      </c>
      <c r="AM7" s="17" t="s">
        <v>99</v>
      </c>
      <c r="AN7" s="17" t="s">
        <v>383</v>
      </c>
      <c r="AO7" s="18"/>
      <c r="AP7" s="17" t="s">
        <v>128</v>
      </c>
      <c r="AQ7" s="18">
        <v>-3</v>
      </c>
      <c r="AR7" s="17">
        <v>-3</v>
      </c>
      <c r="AS7" s="17">
        <v>204</v>
      </c>
      <c r="AT7" s="17" t="s">
        <v>384</v>
      </c>
      <c r="AU7" s="17">
        <v>-2.5</v>
      </c>
      <c r="AV7" s="17" t="s">
        <v>385</v>
      </c>
      <c r="AW7" s="17" t="s">
        <v>386</v>
      </c>
      <c r="AX7" s="10" t="str">
        <f>HYPERLINK("https://watch.nba.com/game/20171018/CHADET", "Boxscore")</f>
        <v>Boxscore</v>
      </c>
      <c r="AY7" s="10" t="str">
        <f>HYPERLINK("http://www.scoresandodds.com/grid_20171018.html#nba", "Odds")</f>
        <v>Odds</v>
      </c>
    </row>
    <row r="8" spans="1:51" ht="12" customHeight="1" x14ac:dyDescent="0.45">
      <c r="A8" s="19" t="s">
        <v>358</v>
      </c>
      <c r="B8" s="8" t="s">
        <v>377</v>
      </c>
      <c r="C8" s="20" t="s">
        <v>94</v>
      </c>
      <c r="D8" s="20" t="s">
        <v>48</v>
      </c>
      <c r="E8" s="22">
        <v>30</v>
      </c>
      <c r="F8" s="22">
        <v>33</v>
      </c>
      <c r="G8" s="22">
        <v>35</v>
      </c>
      <c r="H8" s="22">
        <v>33</v>
      </c>
      <c r="I8" s="22"/>
      <c r="J8" s="22"/>
      <c r="K8" s="22"/>
      <c r="L8" s="22"/>
      <c r="M8" s="22">
        <v>131</v>
      </c>
      <c r="N8" s="22">
        <v>240</v>
      </c>
      <c r="O8" s="22">
        <v>45</v>
      </c>
      <c r="P8" s="22">
        <v>94</v>
      </c>
      <c r="Q8" s="22">
        <v>12</v>
      </c>
      <c r="R8" s="22">
        <v>30</v>
      </c>
      <c r="S8" s="22">
        <v>29</v>
      </c>
      <c r="T8" s="22">
        <v>32</v>
      </c>
      <c r="U8" s="22">
        <v>11</v>
      </c>
      <c r="V8" s="22">
        <v>32</v>
      </c>
      <c r="W8" s="22">
        <v>43</v>
      </c>
      <c r="X8" s="22">
        <v>22</v>
      </c>
      <c r="Y8" s="22">
        <v>25</v>
      </c>
      <c r="Z8" s="22">
        <v>7</v>
      </c>
      <c r="AA8" s="22">
        <v>20</v>
      </c>
      <c r="AB8" s="22">
        <v>20</v>
      </c>
      <c r="AC8" s="22">
        <v>2</v>
      </c>
      <c r="AD8" s="22">
        <v>131</v>
      </c>
      <c r="AE8" s="21">
        <v>113.2677717391304</v>
      </c>
      <c r="AF8" s="21">
        <v>113.2677717391304</v>
      </c>
      <c r="AG8" s="21">
        <v>115.6551400178588</v>
      </c>
      <c r="AH8" s="21">
        <v>123.600912996185</v>
      </c>
      <c r="AI8" s="22" t="s">
        <v>49</v>
      </c>
      <c r="AJ8" s="21" t="s">
        <v>387</v>
      </c>
      <c r="AK8" s="21" t="s">
        <v>111</v>
      </c>
      <c r="AL8" s="21" t="s">
        <v>149</v>
      </c>
      <c r="AM8" s="21" t="s">
        <v>388</v>
      </c>
      <c r="AN8" s="21" t="s">
        <v>78</v>
      </c>
      <c r="AO8" s="21" t="s">
        <v>54</v>
      </c>
      <c r="AP8" s="21" t="s">
        <v>143</v>
      </c>
      <c r="AQ8" s="21">
        <v>212</v>
      </c>
      <c r="AR8" s="21">
        <v>3.5</v>
      </c>
      <c r="AS8" s="21">
        <v>212</v>
      </c>
      <c r="AT8" s="21" t="s">
        <v>389</v>
      </c>
      <c r="AU8" s="21">
        <v>217</v>
      </c>
      <c r="AV8" s="21" t="s">
        <v>219</v>
      </c>
      <c r="AW8" s="21" t="s">
        <v>390</v>
      </c>
      <c r="AX8" s="11"/>
      <c r="AY8" s="11"/>
    </row>
    <row r="9" spans="1:51" ht="12" customHeight="1" x14ac:dyDescent="0.45">
      <c r="A9" s="19" t="s">
        <v>358</v>
      </c>
      <c r="B9" s="8" t="s">
        <v>377</v>
      </c>
      <c r="C9" s="20" t="s">
        <v>92</v>
      </c>
      <c r="D9" s="20" t="s">
        <v>56</v>
      </c>
      <c r="E9" s="22">
        <v>29</v>
      </c>
      <c r="F9" s="22">
        <v>36</v>
      </c>
      <c r="G9" s="22">
        <v>41</v>
      </c>
      <c r="H9" s="22">
        <v>34</v>
      </c>
      <c r="I9" s="22"/>
      <c r="J9" s="22"/>
      <c r="K9" s="22"/>
      <c r="L9" s="22"/>
      <c r="M9" s="22">
        <v>140</v>
      </c>
      <c r="N9" s="22">
        <v>240</v>
      </c>
      <c r="O9" s="22">
        <v>53</v>
      </c>
      <c r="P9" s="22">
        <v>102</v>
      </c>
      <c r="Q9" s="22">
        <v>9</v>
      </c>
      <c r="R9" s="22">
        <v>34</v>
      </c>
      <c r="S9" s="22">
        <v>25</v>
      </c>
      <c r="T9" s="22">
        <v>32</v>
      </c>
      <c r="U9" s="22">
        <v>14</v>
      </c>
      <c r="V9" s="22">
        <v>33</v>
      </c>
      <c r="W9" s="22">
        <v>47</v>
      </c>
      <c r="X9" s="22">
        <v>29</v>
      </c>
      <c r="Y9" s="22">
        <v>25</v>
      </c>
      <c r="Z9" s="22">
        <v>12</v>
      </c>
      <c r="AA9" s="22">
        <v>14</v>
      </c>
      <c r="AB9" s="22">
        <v>14</v>
      </c>
      <c r="AC9" s="22">
        <v>9</v>
      </c>
      <c r="AD9" s="22">
        <v>140</v>
      </c>
      <c r="AE9" s="21">
        <v>113.2677717391304</v>
      </c>
      <c r="AF9" s="21">
        <v>113.2677717391304</v>
      </c>
      <c r="AG9" s="21">
        <v>123.600912996185</v>
      </c>
      <c r="AH9" s="21">
        <v>115.6551400178588</v>
      </c>
      <c r="AI9" s="22" t="s">
        <v>49</v>
      </c>
      <c r="AJ9" s="21" t="s">
        <v>95</v>
      </c>
      <c r="AK9" s="21" t="s">
        <v>124</v>
      </c>
      <c r="AL9" s="21" t="s">
        <v>391</v>
      </c>
      <c r="AM9" s="21" t="s">
        <v>392</v>
      </c>
      <c r="AN9" s="21" t="s">
        <v>176</v>
      </c>
      <c r="AO9" s="21"/>
      <c r="AP9" s="21" t="s">
        <v>93</v>
      </c>
      <c r="AQ9" s="21">
        <v>-3.5</v>
      </c>
      <c r="AR9" s="21">
        <v>-3.5</v>
      </c>
      <c r="AS9" s="21">
        <v>212</v>
      </c>
      <c r="AT9" s="21" t="s">
        <v>393</v>
      </c>
      <c r="AU9" s="21">
        <v>-3</v>
      </c>
      <c r="AV9" s="21" t="s">
        <v>220</v>
      </c>
      <c r="AW9" s="21" t="s">
        <v>394</v>
      </c>
      <c r="AX9" s="11" t="str">
        <f>HYPERLINK("https://watch.nba.com/game/20171018/BKNIND", "Boxscore")</f>
        <v>Boxscore</v>
      </c>
      <c r="AY9" s="11" t="str">
        <f>HYPERLINK("http://www.scoresandodds.com/grid_20171018.html#nba", "Odds")</f>
        <v>Odds</v>
      </c>
    </row>
    <row r="10" spans="1:51" ht="12" customHeight="1" x14ac:dyDescent="0.45">
      <c r="A10" s="16" t="s">
        <v>358</v>
      </c>
      <c r="B10" s="7" t="s">
        <v>377</v>
      </c>
      <c r="C10" s="16" t="s">
        <v>106</v>
      </c>
      <c r="D10" s="16" t="s">
        <v>48</v>
      </c>
      <c r="E10" s="18">
        <v>37</v>
      </c>
      <c r="F10" s="18">
        <v>18</v>
      </c>
      <c r="G10" s="18">
        <v>23</v>
      </c>
      <c r="H10" s="18">
        <v>31</v>
      </c>
      <c r="I10" s="18"/>
      <c r="J10" s="18"/>
      <c r="K10" s="18"/>
      <c r="L10" s="18"/>
      <c r="M10" s="18">
        <v>109</v>
      </c>
      <c r="N10" s="18">
        <v>240</v>
      </c>
      <c r="O10" s="18">
        <v>44</v>
      </c>
      <c r="P10" s="18">
        <v>102</v>
      </c>
      <c r="Q10" s="18">
        <v>8</v>
      </c>
      <c r="R10" s="18">
        <v>30</v>
      </c>
      <c r="S10" s="18">
        <v>13</v>
      </c>
      <c r="T10" s="18">
        <v>17</v>
      </c>
      <c r="U10" s="18">
        <v>11</v>
      </c>
      <c r="V10" s="18">
        <v>33</v>
      </c>
      <c r="W10" s="18">
        <v>44</v>
      </c>
      <c r="X10" s="18">
        <v>27</v>
      </c>
      <c r="Y10" s="18">
        <v>20</v>
      </c>
      <c r="Z10" s="18">
        <v>6</v>
      </c>
      <c r="AA10" s="18">
        <v>13</v>
      </c>
      <c r="AB10" s="18">
        <v>13</v>
      </c>
      <c r="AC10" s="18">
        <v>4</v>
      </c>
      <c r="AD10" s="18">
        <v>109</v>
      </c>
      <c r="AE10" s="17">
        <v>106.2210049019608</v>
      </c>
      <c r="AF10" s="17">
        <v>106.2210049019608</v>
      </c>
      <c r="AG10" s="17">
        <v>102.6162387567357</v>
      </c>
      <c r="AH10" s="17">
        <v>109.2062724383609</v>
      </c>
      <c r="AI10" s="18" t="s">
        <v>49</v>
      </c>
      <c r="AJ10" s="17" t="s">
        <v>395</v>
      </c>
      <c r="AK10" s="17" t="s">
        <v>98</v>
      </c>
      <c r="AL10" s="17" t="s">
        <v>396</v>
      </c>
      <c r="AM10" s="17" t="s">
        <v>203</v>
      </c>
      <c r="AN10" s="17" t="s">
        <v>166</v>
      </c>
      <c r="AO10" s="18" t="s">
        <v>91</v>
      </c>
      <c r="AP10" s="17" t="s">
        <v>109</v>
      </c>
      <c r="AQ10" s="18">
        <v>-3</v>
      </c>
      <c r="AR10" s="17">
        <v>-3</v>
      </c>
      <c r="AS10" s="17">
        <v>207</v>
      </c>
      <c r="AT10" s="17" t="s">
        <v>397</v>
      </c>
      <c r="AU10" s="17">
        <v>-3.5</v>
      </c>
      <c r="AV10" s="17" t="s">
        <v>68</v>
      </c>
      <c r="AW10" s="17" t="s">
        <v>398</v>
      </c>
      <c r="AX10" s="10"/>
      <c r="AY10" s="10"/>
    </row>
    <row r="11" spans="1:51" ht="12" customHeight="1" x14ac:dyDescent="0.45">
      <c r="A11" s="16" t="s">
        <v>358</v>
      </c>
      <c r="B11" s="7" t="s">
        <v>377</v>
      </c>
      <c r="C11" s="16" t="s">
        <v>47</v>
      </c>
      <c r="D11" s="16" t="s">
        <v>56</v>
      </c>
      <c r="E11" s="18">
        <v>32</v>
      </c>
      <c r="F11" s="18">
        <v>26</v>
      </c>
      <c r="G11" s="18">
        <v>30</v>
      </c>
      <c r="H11" s="18">
        <v>28</v>
      </c>
      <c r="I11" s="18"/>
      <c r="J11" s="18"/>
      <c r="K11" s="18"/>
      <c r="L11" s="18"/>
      <c r="M11" s="18">
        <v>116</v>
      </c>
      <c r="N11" s="18">
        <v>240</v>
      </c>
      <c r="O11" s="18">
        <v>43</v>
      </c>
      <c r="P11" s="18">
        <v>90</v>
      </c>
      <c r="Q11" s="18">
        <v>8</v>
      </c>
      <c r="R11" s="18">
        <v>21</v>
      </c>
      <c r="S11" s="18">
        <v>22</v>
      </c>
      <c r="T11" s="18">
        <v>29</v>
      </c>
      <c r="U11" s="18">
        <v>11</v>
      </c>
      <c r="V11" s="18">
        <v>40</v>
      </c>
      <c r="W11" s="18">
        <v>51</v>
      </c>
      <c r="X11" s="18">
        <v>22</v>
      </c>
      <c r="Y11" s="18">
        <v>18</v>
      </c>
      <c r="Z11" s="18">
        <v>8</v>
      </c>
      <c r="AA11" s="18">
        <v>14</v>
      </c>
      <c r="AB11" s="18">
        <v>15</v>
      </c>
      <c r="AC11" s="18">
        <v>10</v>
      </c>
      <c r="AD11" s="18">
        <v>116</v>
      </c>
      <c r="AE11" s="17">
        <v>106.2210049019608</v>
      </c>
      <c r="AF11" s="17">
        <v>106.2210049019608</v>
      </c>
      <c r="AG11" s="17">
        <v>109.2062724383609</v>
      </c>
      <c r="AH11" s="17">
        <v>102.6162387567357</v>
      </c>
      <c r="AI11" s="18" t="s">
        <v>49</v>
      </c>
      <c r="AJ11" s="17" t="s">
        <v>52</v>
      </c>
      <c r="AK11" s="17" t="s">
        <v>399</v>
      </c>
      <c r="AL11" s="17" t="s">
        <v>51</v>
      </c>
      <c r="AM11" s="17" t="s">
        <v>117</v>
      </c>
      <c r="AN11" s="17" t="s">
        <v>53</v>
      </c>
      <c r="AO11" s="18"/>
      <c r="AP11" s="17" t="s">
        <v>195</v>
      </c>
      <c r="AQ11" s="18">
        <v>207</v>
      </c>
      <c r="AR11" s="17">
        <v>3</v>
      </c>
      <c r="AS11" s="17">
        <v>207</v>
      </c>
      <c r="AT11" s="17" t="s">
        <v>400</v>
      </c>
      <c r="AU11" s="17">
        <v>205.5</v>
      </c>
      <c r="AV11" s="17" t="s">
        <v>401</v>
      </c>
      <c r="AW11" s="17" t="s">
        <v>199</v>
      </c>
      <c r="AX11" s="10" t="str">
        <f>HYPERLINK("https://watch.nba.com/game/20171018/MIAORL", "Boxscore")</f>
        <v>Boxscore</v>
      </c>
      <c r="AY11" s="10" t="str">
        <f>HYPERLINK("http://www.scoresandodds.com/grid_20171018.html#nba", "Odds")</f>
        <v>Odds</v>
      </c>
    </row>
    <row r="12" spans="1:51" ht="12" customHeight="1" x14ac:dyDescent="0.45">
      <c r="A12" s="19" t="s">
        <v>358</v>
      </c>
      <c r="B12" s="8" t="s">
        <v>377</v>
      </c>
      <c r="C12" s="20" t="s">
        <v>88</v>
      </c>
      <c r="D12" s="20" t="s">
        <v>48</v>
      </c>
      <c r="E12" s="22">
        <v>23</v>
      </c>
      <c r="F12" s="22">
        <v>36</v>
      </c>
      <c r="G12" s="22">
        <v>23</v>
      </c>
      <c r="H12" s="22">
        <v>33</v>
      </c>
      <c r="I12" s="22"/>
      <c r="J12" s="22"/>
      <c r="K12" s="22"/>
      <c r="L12" s="22"/>
      <c r="M12" s="22">
        <v>115</v>
      </c>
      <c r="N12" s="22">
        <v>240</v>
      </c>
      <c r="O12" s="22">
        <v>43</v>
      </c>
      <c r="P12" s="22">
        <v>94</v>
      </c>
      <c r="Q12" s="22">
        <v>15</v>
      </c>
      <c r="R12" s="22">
        <v>35</v>
      </c>
      <c r="S12" s="22">
        <v>14</v>
      </c>
      <c r="T12" s="22">
        <v>19</v>
      </c>
      <c r="U12" s="22">
        <v>11</v>
      </c>
      <c r="V12" s="22">
        <v>37</v>
      </c>
      <c r="W12" s="22">
        <v>48</v>
      </c>
      <c r="X12" s="22">
        <v>25</v>
      </c>
      <c r="Y12" s="22">
        <v>28</v>
      </c>
      <c r="Z12" s="22">
        <v>6</v>
      </c>
      <c r="AA12" s="22">
        <v>17</v>
      </c>
      <c r="AB12" s="22">
        <v>17</v>
      </c>
      <c r="AC12" s="22">
        <v>6</v>
      </c>
      <c r="AD12" s="22">
        <v>115</v>
      </c>
      <c r="AE12" s="21">
        <v>105.1311300682457</v>
      </c>
      <c r="AF12" s="21">
        <v>105.1311300682457</v>
      </c>
      <c r="AG12" s="21">
        <v>109.3872004660731</v>
      </c>
      <c r="AH12" s="21">
        <v>114.1431657037285</v>
      </c>
      <c r="AI12" s="22" t="s">
        <v>49</v>
      </c>
      <c r="AJ12" s="21" t="s">
        <v>402</v>
      </c>
      <c r="AK12" s="21" t="s">
        <v>403</v>
      </c>
      <c r="AL12" s="21" t="s">
        <v>404</v>
      </c>
      <c r="AM12" s="21" t="s">
        <v>211</v>
      </c>
      <c r="AN12" s="21" t="s">
        <v>405</v>
      </c>
      <c r="AO12" s="21" t="s">
        <v>79</v>
      </c>
      <c r="AP12" s="21" t="s">
        <v>198</v>
      </c>
      <c r="AQ12" s="21">
        <v>215.5</v>
      </c>
      <c r="AR12" s="21">
        <v>6.5</v>
      </c>
      <c r="AS12" s="21">
        <v>215.5</v>
      </c>
      <c r="AT12" s="21" t="s">
        <v>406</v>
      </c>
      <c r="AU12" s="21">
        <v>217.5</v>
      </c>
      <c r="AV12" s="21" t="s">
        <v>407</v>
      </c>
      <c r="AW12" s="21" t="s">
        <v>408</v>
      </c>
      <c r="AX12" s="11"/>
      <c r="AY12" s="11"/>
    </row>
    <row r="13" spans="1:51" ht="12" customHeight="1" x14ac:dyDescent="0.45">
      <c r="A13" s="19" t="s">
        <v>358</v>
      </c>
      <c r="B13" s="8" t="s">
        <v>377</v>
      </c>
      <c r="C13" s="20" t="s">
        <v>101</v>
      </c>
      <c r="D13" s="20" t="s">
        <v>56</v>
      </c>
      <c r="E13" s="22">
        <v>32</v>
      </c>
      <c r="F13" s="22">
        <v>24</v>
      </c>
      <c r="G13" s="22">
        <v>34</v>
      </c>
      <c r="H13" s="22">
        <v>30</v>
      </c>
      <c r="I13" s="22"/>
      <c r="J13" s="22"/>
      <c r="K13" s="22"/>
      <c r="L13" s="22"/>
      <c r="M13" s="22">
        <v>120</v>
      </c>
      <c r="N13" s="22">
        <v>240</v>
      </c>
      <c r="O13" s="22">
        <v>42</v>
      </c>
      <c r="P13" s="22">
        <v>97</v>
      </c>
      <c r="Q13" s="22">
        <v>6</v>
      </c>
      <c r="R13" s="22">
        <v>22</v>
      </c>
      <c r="S13" s="22">
        <v>30</v>
      </c>
      <c r="T13" s="22">
        <v>38</v>
      </c>
      <c r="U13" s="22">
        <v>16</v>
      </c>
      <c r="V13" s="22">
        <v>36</v>
      </c>
      <c r="W13" s="22">
        <v>52</v>
      </c>
      <c r="X13" s="22">
        <v>21</v>
      </c>
      <c r="Y13" s="22">
        <v>20</v>
      </c>
      <c r="Z13" s="22">
        <v>8</v>
      </c>
      <c r="AA13" s="22">
        <v>9</v>
      </c>
      <c r="AB13" s="22">
        <v>10</v>
      </c>
      <c r="AC13" s="22">
        <v>10</v>
      </c>
      <c r="AD13" s="22">
        <v>120</v>
      </c>
      <c r="AE13" s="21">
        <v>105.1311300682457</v>
      </c>
      <c r="AF13" s="21">
        <v>105.1311300682457</v>
      </c>
      <c r="AG13" s="21">
        <v>114.1431657037285</v>
      </c>
      <c r="AH13" s="21">
        <v>109.3872004660731</v>
      </c>
      <c r="AI13" s="22" t="s">
        <v>49</v>
      </c>
      <c r="AJ13" s="21" t="s">
        <v>409</v>
      </c>
      <c r="AK13" s="21" t="s">
        <v>410</v>
      </c>
      <c r="AL13" s="21" t="s">
        <v>102</v>
      </c>
      <c r="AM13" s="21" t="s">
        <v>411</v>
      </c>
      <c r="AN13" s="21" t="s">
        <v>103</v>
      </c>
      <c r="AO13" s="21"/>
      <c r="AP13" s="21" t="s">
        <v>60</v>
      </c>
      <c r="AQ13" s="21">
        <v>-6.5</v>
      </c>
      <c r="AR13" s="21">
        <v>-6.5</v>
      </c>
      <c r="AS13" s="21">
        <v>215.5</v>
      </c>
      <c r="AT13" s="21" t="s">
        <v>412</v>
      </c>
      <c r="AU13" s="21">
        <v>-6.5</v>
      </c>
      <c r="AV13" s="21" t="s">
        <v>413</v>
      </c>
      <c r="AW13" s="21" t="s">
        <v>414</v>
      </c>
      <c r="AX13" s="11" t="str">
        <f>HYPERLINK("https://watch.nba.com/game/20171018/PHIWAS", "Boxscore")</f>
        <v>Boxscore</v>
      </c>
      <c r="AY13" s="11" t="str">
        <f>HYPERLINK("http://www.scoresandodds.com/grid_20171018.html#nba", "Odds")</f>
        <v>Odds</v>
      </c>
    </row>
    <row r="14" spans="1:51" ht="12" customHeight="1" x14ac:dyDescent="0.45">
      <c r="A14" s="16" t="s">
        <v>358</v>
      </c>
      <c r="B14" s="7" t="s">
        <v>377</v>
      </c>
      <c r="C14" s="16" t="s">
        <v>81</v>
      </c>
      <c r="D14" s="16" t="s">
        <v>48</v>
      </c>
      <c r="E14" s="18">
        <v>24</v>
      </c>
      <c r="F14" s="18">
        <v>34</v>
      </c>
      <c r="G14" s="18">
        <v>18</v>
      </c>
      <c r="H14" s="18">
        <v>32</v>
      </c>
      <c r="I14" s="18"/>
      <c r="J14" s="18"/>
      <c r="K14" s="18"/>
      <c r="L14" s="18"/>
      <c r="M14" s="18">
        <v>108</v>
      </c>
      <c r="N14" s="18">
        <v>240</v>
      </c>
      <c r="O14" s="18">
        <v>38</v>
      </c>
      <c r="P14" s="18">
        <v>76</v>
      </c>
      <c r="Q14" s="18">
        <v>7</v>
      </c>
      <c r="R14" s="18">
        <v>21</v>
      </c>
      <c r="S14" s="18">
        <v>25</v>
      </c>
      <c r="T14" s="18">
        <v>30</v>
      </c>
      <c r="U14" s="18">
        <v>6</v>
      </c>
      <c r="V14" s="18">
        <v>39</v>
      </c>
      <c r="W14" s="18">
        <v>45</v>
      </c>
      <c r="X14" s="18">
        <v>19</v>
      </c>
      <c r="Y14" s="18">
        <v>22</v>
      </c>
      <c r="Z14" s="18">
        <v>6</v>
      </c>
      <c r="AA14" s="18">
        <v>15</v>
      </c>
      <c r="AB14" s="18">
        <v>15</v>
      </c>
      <c r="AC14" s="18">
        <v>4</v>
      </c>
      <c r="AD14" s="18">
        <v>108</v>
      </c>
      <c r="AE14" s="17">
        <v>99.369599999999991</v>
      </c>
      <c r="AF14" s="17">
        <v>99.369599999999991</v>
      </c>
      <c r="AG14" s="17">
        <v>108.6851511931215</v>
      </c>
      <c r="AH14" s="17">
        <v>100.6343992528902</v>
      </c>
      <c r="AI14" s="18" t="s">
        <v>49</v>
      </c>
      <c r="AJ14" s="17" t="s">
        <v>415</v>
      </c>
      <c r="AK14" s="17" t="s">
        <v>82</v>
      </c>
      <c r="AL14" s="17" t="s">
        <v>416</v>
      </c>
      <c r="AM14" s="17" t="s">
        <v>417</v>
      </c>
      <c r="AN14" s="17" t="s">
        <v>418</v>
      </c>
      <c r="AO14" s="18" t="s">
        <v>197</v>
      </c>
      <c r="AP14" s="17" t="s">
        <v>135</v>
      </c>
      <c r="AQ14" s="18">
        <v>208.5</v>
      </c>
      <c r="AR14" s="17">
        <v>6</v>
      </c>
      <c r="AS14" s="17">
        <v>208.5</v>
      </c>
      <c r="AT14" s="17" t="s">
        <v>419</v>
      </c>
      <c r="AU14" s="17">
        <v>203</v>
      </c>
      <c r="AV14" s="17" t="s">
        <v>420</v>
      </c>
      <c r="AW14" s="17" t="s">
        <v>161</v>
      </c>
      <c r="AX14" s="10"/>
      <c r="AY14" s="10"/>
    </row>
    <row r="15" spans="1:51" ht="12" customHeight="1" x14ac:dyDescent="0.45">
      <c r="A15" s="16" t="s">
        <v>358</v>
      </c>
      <c r="B15" s="7" t="s">
        <v>377</v>
      </c>
      <c r="C15" s="16" t="s">
        <v>97</v>
      </c>
      <c r="D15" s="16" t="s">
        <v>56</v>
      </c>
      <c r="E15" s="18">
        <v>26</v>
      </c>
      <c r="F15" s="18">
        <v>27</v>
      </c>
      <c r="G15" s="18">
        <v>27</v>
      </c>
      <c r="H15" s="18">
        <v>20</v>
      </c>
      <c r="I15" s="18"/>
      <c r="J15" s="18"/>
      <c r="K15" s="18"/>
      <c r="L15" s="18"/>
      <c r="M15" s="18">
        <v>100</v>
      </c>
      <c r="N15" s="18">
        <v>240</v>
      </c>
      <c r="O15" s="18">
        <v>39</v>
      </c>
      <c r="P15" s="18">
        <v>91</v>
      </c>
      <c r="Q15" s="18">
        <v>11</v>
      </c>
      <c r="R15" s="18">
        <v>28</v>
      </c>
      <c r="S15" s="18">
        <v>11</v>
      </c>
      <c r="T15" s="18">
        <v>21</v>
      </c>
      <c r="U15" s="18">
        <v>11</v>
      </c>
      <c r="V15" s="18">
        <v>32</v>
      </c>
      <c r="W15" s="18">
        <v>43</v>
      </c>
      <c r="X15" s="18">
        <v>23</v>
      </c>
      <c r="Y15" s="18">
        <v>27</v>
      </c>
      <c r="Z15" s="18">
        <v>12</v>
      </c>
      <c r="AA15" s="18">
        <v>12</v>
      </c>
      <c r="AB15" s="18">
        <v>15</v>
      </c>
      <c r="AC15" s="18">
        <v>2</v>
      </c>
      <c r="AD15" s="18">
        <v>100</v>
      </c>
      <c r="AE15" s="17">
        <v>99.369599999999991</v>
      </c>
      <c r="AF15" s="17">
        <v>99.369599999999991</v>
      </c>
      <c r="AG15" s="17">
        <v>100.6343992528902</v>
      </c>
      <c r="AH15" s="17">
        <v>108.6851511931215</v>
      </c>
      <c r="AI15" s="18" t="s">
        <v>151</v>
      </c>
      <c r="AJ15" s="17" t="s">
        <v>361</v>
      </c>
      <c r="AK15" s="17" t="s">
        <v>360</v>
      </c>
      <c r="AL15" s="17" t="s">
        <v>113</v>
      </c>
      <c r="AM15" s="17" t="s">
        <v>421</v>
      </c>
      <c r="AN15" s="17" t="s">
        <v>204</v>
      </c>
      <c r="AO15" s="18"/>
      <c r="AP15" s="17" t="s">
        <v>422</v>
      </c>
      <c r="AQ15" s="18">
        <v>-6</v>
      </c>
      <c r="AR15" s="17">
        <v>-6</v>
      </c>
      <c r="AS15" s="17">
        <v>208.5</v>
      </c>
      <c r="AT15" s="17" t="s">
        <v>423</v>
      </c>
      <c r="AU15" s="17">
        <v>-1</v>
      </c>
      <c r="AV15" s="17" t="s">
        <v>424</v>
      </c>
      <c r="AW15" s="17" t="s">
        <v>425</v>
      </c>
      <c r="AX15" s="10" t="str">
        <f>HYPERLINK("https://watch.nba.com/game/20171018/MILBOS", "Boxscore")</f>
        <v>Boxscore</v>
      </c>
      <c r="AY15" s="10" t="str">
        <f>HYPERLINK("http://www.scoresandodds.com/grid_20171018.html#nba", "Odds")</f>
        <v>Odds</v>
      </c>
    </row>
    <row r="16" spans="1:51" ht="12" customHeight="1" x14ac:dyDescent="0.45">
      <c r="A16" s="19" t="s">
        <v>358</v>
      </c>
      <c r="B16" s="8" t="s">
        <v>377</v>
      </c>
      <c r="C16" s="20" t="s">
        <v>55</v>
      </c>
      <c r="D16" s="20" t="s">
        <v>48</v>
      </c>
      <c r="E16" s="22">
        <v>34</v>
      </c>
      <c r="F16" s="22">
        <v>18</v>
      </c>
      <c r="G16" s="22">
        <v>18</v>
      </c>
      <c r="H16" s="22">
        <v>21</v>
      </c>
      <c r="I16" s="22"/>
      <c r="J16" s="22"/>
      <c r="K16" s="22"/>
      <c r="L16" s="22"/>
      <c r="M16" s="22">
        <v>91</v>
      </c>
      <c r="N16" s="22">
        <v>240</v>
      </c>
      <c r="O16" s="22">
        <v>30</v>
      </c>
      <c r="P16" s="22">
        <v>79</v>
      </c>
      <c r="Q16" s="22">
        <v>7</v>
      </c>
      <c r="R16" s="22">
        <v>25</v>
      </c>
      <c r="S16" s="22">
        <v>24</v>
      </c>
      <c r="T16" s="22">
        <v>29</v>
      </c>
      <c r="U16" s="22">
        <v>16</v>
      </c>
      <c r="V16" s="22">
        <v>35</v>
      </c>
      <c r="W16" s="22">
        <v>51</v>
      </c>
      <c r="X16" s="22">
        <v>15</v>
      </c>
      <c r="Y16" s="22">
        <v>31</v>
      </c>
      <c r="Z16" s="22">
        <v>4</v>
      </c>
      <c r="AA16" s="22">
        <v>18</v>
      </c>
      <c r="AB16" s="22">
        <v>19</v>
      </c>
      <c r="AC16" s="22">
        <v>12</v>
      </c>
      <c r="AD16" s="22">
        <v>91</v>
      </c>
      <c r="AE16" s="21">
        <v>94.775239130434784</v>
      </c>
      <c r="AF16" s="21">
        <v>94.775239130434784</v>
      </c>
      <c r="AG16" s="21">
        <v>96.016639825894728</v>
      </c>
      <c r="AH16" s="21">
        <v>108.6781747479907</v>
      </c>
      <c r="AI16" s="22" t="s">
        <v>49</v>
      </c>
      <c r="AJ16" s="21" t="s">
        <v>426</v>
      </c>
      <c r="AK16" s="21" t="s">
        <v>57</v>
      </c>
      <c r="AL16" s="21" t="s">
        <v>175</v>
      </c>
      <c r="AM16" s="21" t="s">
        <v>427</v>
      </c>
      <c r="AN16" s="21" t="s">
        <v>59</v>
      </c>
      <c r="AO16" s="21" t="s">
        <v>139</v>
      </c>
      <c r="AP16" s="21" t="s">
        <v>162</v>
      </c>
      <c r="AQ16" s="21">
        <v>205</v>
      </c>
      <c r="AR16" s="21">
        <v>3</v>
      </c>
      <c r="AS16" s="21">
        <v>205</v>
      </c>
      <c r="AT16" s="21" t="s">
        <v>428</v>
      </c>
      <c r="AU16" s="21">
        <v>204.5</v>
      </c>
      <c r="AV16" s="21" t="s">
        <v>223</v>
      </c>
      <c r="AW16" s="21" t="s">
        <v>194</v>
      </c>
      <c r="AX16" s="11"/>
      <c r="AY16" s="11"/>
    </row>
    <row r="17" spans="1:51" ht="12" customHeight="1" x14ac:dyDescent="0.45">
      <c r="A17" s="19" t="s">
        <v>358</v>
      </c>
      <c r="B17" s="8" t="s">
        <v>377</v>
      </c>
      <c r="C17" s="20" t="s">
        <v>130</v>
      </c>
      <c r="D17" s="20" t="s">
        <v>56</v>
      </c>
      <c r="E17" s="22">
        <v>27</v>
      </c>
      <c r="F17" s="22">
        <v>27</v>
      </c>
      <c r="G17" s="22">
        <v>25</v>
      </c>
      <c r="H17" s="22">
        <v>24</v>
      </c>
      <c r="I17" s="22"/>
      <c r="J17" s="22"/>
      <c r="K17" s="22"/>
      <c r="L17" s="22"/>
      <c r="M17" s="22">
        <v>103</v>
      </c>
      <c r="N17" s="22">
        <v>240</v>
      </c>
      <c r="O17" s="22">
        <v>39</v>
      </c>
      <c r="P17" s="22">
        <v>92</v>
      </c>
      <c r="Q17" s="22">
        <v>9</v>
      </c>
      <c r="R17" s="22">
        <v>29</v>
      </c>
      <c r="S17" s="22">
        <v>16</v>
      </c>
      <c r="T17" s="22">
        <v>28</v>
      </c>
      <c r="U17" s="22">
        <v>15</v>
      </c>
      <c r="V17" s="22">
        <v>30</v>
      </c>
      <c r="W17" s="22">
        <v>45</v>
      </c>
      <c r="X17" s="22">
        <v>19</v>
      </c>
      <c r="Y17" s="22">
        <v>29</v>
      </c>
      <c r="Z17" s="22">
        <v>9</v>
      </c>
      <c r="AA17" s="22">
        <v>11</v>
      </c>
      <c r="AB17" s="22">
        <v>12</v>
      </c>
      <c r="AC17" s="22">
        <v>8</v>
      </c>
      <c r="AD17" s="22">
        <v>103</v>
      </c>
      <c r="AE17" s="21">
        <v>94.775239130434784</v>
      </c>
      <c r="AF17" s="21">
        <v>94.775239130434784</v>
      </c>
      <c r="AG17" s="21">
        <v>108.6781747479907</v>
      </c>
      <c r="AH17" s="21">
        <v>96.016639825894728</v>
      </c>
      <c r="AI17" s="22" t="s">
        <v>49</v>
      </c>
      <c r="AJ17" s="21" t="s">
        <v>429</v>
      </c>
      <c r="AK17" s="21" t="s">
        <v>430</v>
      </c>
      <c r="AL17" s="21" t="s">
        <v>132</v>
      </c>
      <c r="AM17" s="21" t="s">
        <v>431</v>
      </c>
      <c r="AN17" s="21" t="s">
        <v>134</v>
      </c>
      <c r="AO17" s="21"/>
      <c r="AP17" s="21" t="s">
        <v>192</v>
      </c>
      <c r="AQ17" s="21">
        <v>-3</v>
      </c>
      <c r="AR17" s="21">
        <v>-3</v>
      </c>
      <c r="AS17" s="21">
        <v>205</v>
      </c>
      <c r="AT17" s="21" t="s">
        <v>432</v>
      </c>
      <c r="AU17" s="21">
        <v>-2</v>
      </c>
      <c r="AV17" s="21" t="s">
        <v>222</v>
      </c>
      <c r="AW17" s="21" t="s">
        <v>433</v>
      </c>
      <c r="AX17" s="11" t="str">
        <f>HYPERLINK("https://watch.nba.com/game/20171018/NOPMEM", "Boxscore")</f>
        <v>Boxscore</v>
      </c>
      <c r="AY17" s="11" t="str">
        <f>HYPERLINK("http://www.scoresandodds.com/grid_20171018.html#nba", "Odds")</f>
        <v>Odds</v>
      </c>
    </row>
    <row r="18" spans="1:51" ht="12" customHeight="1" x14ac:dyDescent="0.45">
      <c r="A18" s="16" t="s">
        <v>358</v>
      </c>
      <c r="B18" s="7" t="s">
        <v>377</v>
      </c>
      <c r="C18" s="16" t="s">
        <v>110</v>
      </c>
      <c r="D18" s="16" t="s">
        <v>48</v>
      </c>
      <c r="E18" s="18">
        <v>27</v>
      </c>
      <c r="F18" s="18">
        <v>31</v>
      </c>
      <c r="G18" s="18">
        <v>24</v>
      </c>
      <c r="H18" s="18">
        <v>35</v>
      </c>
      <c r="I18" s="18"/>
      <c r="J18" s="18"/>
      <c r="K18" s="18"/>
      <c r="L18" s="18"/>
      <c r="M18" s="18">
        <v>117</v>
      </c>
      <c r="N18" s="18">
        <v>240</v>
      </c>
      <c r="O18" s="18">
        <v>48</v>
      </c>
      <c r="P18" s="18">
        <v>94</v>
      </c>
      <c r="Q18" s="18">
        <v>9</v>
      </c>
      <c r="R18" s="18">
        <v>18</v>
      </c>
      <c r="S18" s="18">
        <v>12</v>
      </c>
      <c r="T18" s="18">
        <v>15</v>
      </c>
      <c r="U18" s="18">
        <v>14</v>
      </c>
      <c r="V18" s="18">
        <v>36</v>
      </c>
      <c r="W18" s="18">
        <v>50</v>
      </c>
      <c r="X18" s="18">
        <v>20</v>
      </c>
      <c r="Y18" s="18">
        <v>18</v>
      </c>
      <c r="Z18" s="18">
        <v>11</v>
      </c>
      <c r="AA18" s="18">
        <v>13</v>
      </c>
      <c r="AB18" s="18">
        <v>13</v>
      </c>
      <c r="AC18" s="18">
        <v>6</v>
      </c>
      <c r="AD18" s="18">
        <v>117</v>
      </c>
      <c r="AE18" s="17">
        <v>99.073999999999998</v>
      </c>
      <c r="AF18" s="17">
        <v>99.073999999999998</v>
      </c>
      <c r="AG18" s="17">
        <v>118.0935462381654</v>
      </c>
      <c r="AH18" s="17">
        <v>112.0374669439005</v>
      </c>
      <c r="AI18" s="18" t="s">
        <v>49</v>
      </c>
      <c r="AJ18" s="17" t="s">
        <v>434</v>
      </c>
      <c r="AK18" s="17" t="s">
        <v>435</v>
      </c>
      <c r="AL18" s="17" t="s">
        <v>436</v>
      </c>
      <c r="AM18" s="17" t="s">
        <v>437</v>
      </c>
      <c r="AN18" s="17" t="s">
        <v>438</v>
      </c>
      <c r="AO18" s="18" t="s">
        <v>205</v>
      </c>
      <c r="AP18" s="17" t="s">
        <v>90</v>
      </c>
      <c r="AQ18" s="18">
        <v>199.5</v>
      </c>
      <c r="AR18" s="17">
        <v>6.5</v>
      </c>
      <c r="AS18" s="17">
        <v>199.5</v>
      </c>
      <c r="AT18" s="17" t="s">
        <v>439</v>
      </c>
      <c r="AU18" s="17">
        <v>199</v>
      </c>
      <c r="AV18" s="17" t="s">
        <v>440</v>
      </c>
      <c r="AW18" s="17" t="s">
        <v>164</v>
      </c>
      <c r="AX18" s="10"/>
      <c r="AY18" s="10"/>
    </row>
    <row r="19" spans="1:51" ht="12" customHeight="1" x14ac:dyDescent="0.45">
      <c r="A19" s="16" t="s">
        <v>358</v>
      </c>
      <c r="B19" s="7" t="s">
        <v>377</v>
      </c>
      <c r="C19" s="16" t="s">
        <v>61</v>
      </c>
      <c r="D19" s="16" t="s">
        <v>56</v>
      </c>
      <c r="E19" s="18">
        <v>24</v>
      </c>
      <c r="F19" s="18">
        <v>23</v>
      </c>
      <c r="G19" s="18">
        <v>35</v>
      </c>
      <c r="H19" s="18">
        <v>29</v>
      </c>
      <c r="I19" s="18"/>
      <c r="J19" s="18"/>
      <c r="K19" s="18"/>
      <c r="L19" s="18"/>
      <c r="M19" s="18">
        <v>111</v>
      </c>
      <c r="N19" s="18">
        <v>240</v>
      </c>
      <c r="O19" s="18">
        <v>38</v>
      </c>
      <c r="P19" s="18">
        <v>86</v>
      </c>
      <c r="Q19" s="18">
        <v>17</v>
      </c>
      <c r="R19" s="18">
        <v>45</v>
      </c>
      <c r="S19" s="18">
        <v>18</v>
      </c>
      <c r="T19" s="18">
        <v>21</v>
      </c>
      <c r="U19" s="18">
        <v>9</v>
      </c>
      <c r="V19" s="18">
        <v>32</v>
      </c>
      <c r="W19" s="18">
        <v>41</v>
      </c>
      <c r="X19" s="18">
        <v>27</v>
      </c>
      <c r="Y19" s="18">
        <v>19</v>
      </c>
      <c r="Z19" s="18">
        <v>5</v>
      </c>
      <c r="AA19" s="18">
        <v>15</v>
      </c>
      <c r="AB19" s="18">
        <v>16</v>
      </c>
      <c r="AC19" s="18">
        <v>4</v>
      </c>
      <c r="AD19" s="18">
        <v>111</v>
      </c>
      <c r="AE19" s="17">
        <v>99.073999999999998</v>
      </c>
      <c r="AF19" s="17">
        <v>99.073999999999998</v>
      </c>
      <c r="AG19" s="17">
        <v>112.0374669439005</v>
      </c>
      <c r="AH19" s="17">
        <v>118.0935462381654</v>
      </c>
      <c r="AI19" s="18" t="s">
        <v>49</v>
      </c>
      <c r="AJ19" s="17" t="s">
        <v>187</v>
      </c>
      <c r="AK19" s="17" t="s">
        <v>169</v>
      </c>
      <c r="AL19" s="17" t="s">
        <v>62</v>
      </c>
      <c r="AM19" s="17" t="s">
        <v>441</v>
      </c>
      <c r="AN19" s="17" t="s">
        <v>442</v>
      </c>
      <c r="AO19" s="18"/>
      <c r="AP19" s="17" t="s">
        <v>96</v>
      </c>
      <c r="AQ19" s="18">
        <v>-6.5</v>
      </c>
      <c r="AR19" s="17">
        <v>-6.5</v>
      </c>
      <c r="AS19" s="17">
        <v>199.5</v>
      </c>
      <c r="AT19" s="17" t="s">
        <v>443</v>
      </c>
      <c r="AU19" s="17">
        <v>-5.5</v>
      </c>
      <c r="AV19" s="17" t="s">
        <v>444</v>
      </c>
      <c r="AW19" s="17" t="s">
        <v>414</v>
      </c>
      <c r="AX19" s="10" t="str">
        <f>HYPERLINK("https://watch.nba.com/game/20171018/ATLDAL", "Boxscore")</f>
        <v>Boxscore</v>
      </c>
      <c r="AY19" s="10" t="str">
        <f>HYPERLINK("http://www.scoresandodds.com/grid_20171018.html#nba", "Odds")</f>
        <v>Odds</v>
      </c>
    </row>
    <row r="20" spans="1:51" ht="12" customHeight="1" x14ac:dyDescent="0.45">
      <c r="A20" s="19" t="s">
        <v>358</v>
      </c>
      <c r="B20" s="8" t="s">
        <v>377</v>
      </c>
      <c r="C20" s="20" t="s">
        <v>147</v>
      </c>
      <c r="D20" s="20" t="s">
        <v>48</v>
      </c>
      <c r="E20" s="22">
        <v>30</v>
      </c>
      <c r="F20" s="22">
        <v>28</v>
      </c>
      <c r="G20" s="22">
        <v>25</v>
      </c>
      <c r="H20" s="22">
        <v>13</v>
      </c>
      <c r="I20" s="22"/>
      <c r="J20" s="22"/>
      <c r="K20" s="22"/>
      <c r="L20" s="22"/>
      <c r="M20" s="22">
        <v>96</v>
      </c>
      <c r="N20" s="22">
        <v>240</v>
      </c>
      <c r="O20" s="22">
        <v>36</v>
      </c>
      <c r="P20" s="22">
        <v>77</v>
      </c>
      <c r="Q20" s="22">
        <v>13</v>
      </c>
      <c r="R20" s="22">
        <v>27</v>
      </c>
      <c r="S20" s="22">
        <v>11</v>
      </c>
      <c r="T20" s="22">
        <v>12</v>
      </c>
      <c r="U20" s="22">
        <v>7</v>
      </c>
      <c r="V20" s="22">
        <v>31</v>
      </c>
      <c r="W20" s="22">
        <v>38</v>
      </c>
      <c r="X20" s="22">
        <v>21</v>
      </c>
      <c r="Y20" s="22">
        <v>18</v>
      </c>
      <c r="Z20" s="22">
        <v>4</v>
      </c>
      <c r="AA20" s="22">
        <v>21</v>
      </c>
      <c r="AB20" s="22">
        <v>22</v>
      </c>
      <c r="AC20" s="22">
        <v>3</v>
      </c>
      <c r="AD20" s="22">
        <v>96</v>
      </c>
      <c r="AE20" s="21">
        <v>95.479864864864865</v>
      </c>
      <c r="AF20" s="21">
        <v>95.479864864864865</v>
      </c>
      <c r="AG20" s="21">
        <v>100.544758977059</v>
      </c>
      <c r="AH20" s="21">
        <v>111.0181713705026</v>
      </c>
      <c r="AI20" s="22" t="s">
        <v>49</v>
      </c>
      <c r="AJ20" s="21" t="s">
        <v>445</v>
      </c>
      <c r="AK20" s="21" t="s">
        <v>112</v>
      </c>
      <c r="AL20" s="21" t="s">
        <v>446</v>
      </c>
      <c r="AM20" s="21" t="s">
        <v>447</v>
      </c>
      <c r="AN20" s="21" t="s">
        <v>448</v>
      </c>
      <c r="AO20" s="21" t="s">
        <v>127</v>
      </c>
      <c r="AP20" s="21" t="s">
        <v>153</v>
      </c>
      <c r="AQ20" s="21">
        <v>209</v>
      </c>
      <c r="AR20" s="21">
        <v>2</v>
      </c>
      <c r="AS20" s="21">
        <v>209</v>
      </c>
      <c r="AT20" s="21" t="s">
        <v>449</v>
      </c>
      <c r="AU20" s="21">
        <v>205</v>
      </c>
      <c r="AV20" s="21" t="s">
        <v>381</v>
      </c>
      <c r="AW20" s="21" t="s">
        <v>161</v>
      </c>
      <c r="AX20" s="11"/>
      <c r="AY20" s="11"/>
    </row>
    <row r="21" spans="1:51" ht="12" customHeight="1" x14ac:dyDescent="0.45">
      <c r="A21" s="19" t="s">
        <v>358</v>
      </c>
      <c r="B21" s="8" t="s">
        <v>377</v>
      </c>
      <c r="C21" s="20" t="s">
        <v>154</v>
      </c>
      <c r="D21" s="20" t="s">
        <v>56</v>
      </c>
      <c r="E21" s="22">
        <v>21</v>
      </c>
      <c r="F21" s="22">
        <v>28</v>
      </c>
      <c r="G21" s="22">
        <v>29</v>
      </c>
      <c r="H21" s="22">
        <v>28</v>
      </c>
      <c r="I21" s="22"/>
      <c r="J21" s="22"/>
      <c r="K21" s="22"/>
      <c r="L21" s="22"/>
      <c r="M21" s="22">
        <v>106</v>
      </c>
      <c r="N21" s="22">
        <v>240</v>
      </c>
      <c r="O21" s="22">
        <v>41</v>
      </c>
      <c r="P21" s="22">
        <v>81</v>
      </c>
      <c r="Q21" s="22">
        <v>9</v>
      </c>
      <c r="R21" s="22">
        <v>24</v>
      </c>
      <c r="S21" s="22">
        <v>15</v>
      </c>
      <c r="T21" s="22">
        <v>16</v>
      </c>
      <c r="U21" s="22">
        <v>6</v>
      </c>
      <c r="V21" s="22">
        <v>30</v>
      </c>
      <c r="W21" s="22">
        <v>36</v>
      </c>
      <c r="X21" s="22">
        <v>28</v>
      </c>
      <c r="Y21" s="22">
        <v>18</v>
      </c>
      <c r="Z21" s="22">
        <v>9</v>
      </c>
      <c r="AA21" s="22">
        <v>15</v>
      </c>
      <c r="AB21" s="22">
        <v>15</v>
      </c>
      <c r="AC21" s="22">
        <v>5</v>
      </c>
      <c r="AD21" s="22">
        <v>106</v>
      </c>
      <c r="AE21" s="21">
        <v>95.479864864864865</v>
      </c>
      <c r="AF21" s="21">
        <v>95.479864864864865</v>
      </c>
      <c r="AG21" s="21">
        <v>111.0181713705026</v>
      </c>
      <c r="AH21" s="21">
        <v>100.544758977059</v>
      </c>
      <c r="AI21" s="22" t="s">
        <v>49</v>
      </c>
      <c r="AJ21" s="21" t="s">
        <v>450</v>
      </c>
      <c r="AK21" s="21" t="s">
        <v>156</v>
      </c>
      <c r="AL21" s="21" t="s">
        <v>451</v>
      </c>
      <c r="AM21" s="21" t="s">
        <v>452</v>
      </c>
      <c r="AN21" s="21" t="s">
        <v>126</v>
      </c>
      <c r="AO21" s="21"/>
      <c r="AP21" s="21" t="s">
        <v>453</v>
      </c>
      <c r="AQ21" s="21">
        <v>-2</v>
      </c>
      <c r="AR21" s="21">
        <v>-2</v>
      </c>
      <c r="AS21" s="21">
        <v>209</v>
      </c>
      <c r="AT21" s="21" t="s">
        <v>454</v>
      </c>
      <c r="AU21" s="21">
        <v>-2.5</v>
      </c>
      <c r="AV21" s="21" t="s">
        <v>385</v>
      </c>
      <c r="AW21" s="21" t="s">
        <v>455</v>
      </c>
      <c r="AX21" s="11" t="str">
        <f>HYPERLINK("https://watch.nba.com/game/20171018/DENUTA", "Boxscore")</f>
        <v>Boxscore</v>
      </c>
      <c r="AY21" s="11" t="str">
        <f>HYPERLINK("http://www.scoresandodds.com/grid_20171018.html#nba", "Odds")</f>
        <v>Odds</v>
      </c>
    </row>
    <row r="22" spans="1:51" ht="12" customHeight="1" x14ac:dyDescent="0.45">
      <c r="A22" s="16" t="s">
        <v>358</v>
      </c>
      <c r="B22" s="7" t="s">
        <v>377</v>
      </c>
      <c r="C22" s="16" t="s">
        <v>122</v>
      </c>
      <c r="D22" s="16" t="s">
        <v>48</v>
      </c>
      <c r="E22" s="18">
        <v>25</v>
      </c>
      <c r="F22" s="18">
        <v>24</v>
      </c>
      <c r="G22" s="18">
        <v>28</v>
      </c>
      <c r="H22" s="18">
        <v>22</v>
      </c>
      <c r="I22" s="18"/>
      <c r="J22" s="18"/>
      <c r="K22" s="18"/>
      <c r="L22" s="18"/>
      <c r="M22" s="18">
        <v>99</v>
      </c>
      <c r="N22" s="18">
        <v>240</v>
      </c>
      <c r="O22" s="18">
        <v>37</v>
      </c>
      <c r="P22" s="18">
        <v>85</v>
      </c>
      <c r="Q22" s="18">
        <v>8</v>
      </c>
      <c r="R22" s="18">
        <v>19</v>
      </c>
      <c r="S22" s="18">
        <v>17</v>
      </c>
      <c r="T22" s="18">
        <v>23</v>
      </c>
      <c r="U22" s="18">
        <v>11</v>
      </c>
      <c r="V22" s="18">
        <v>31</v>
      </c>
      <c r="W22" s="18">
        <v>42</v>
      </c>
      <c r="X22" s="18">
        <v>23</v>
      </c>
      <c r="Y22" s="18">
        <v>16</v>
      </c>
      <c r="Z22" s="18">
        <v>7</v>
      </c>
      <c r="AA22" s="18">
        <v>13</v>
      </c>
      <c r="AB22" s="18">
        <v>13</v>
      </c>
      <c r="AC22" s="18">
        <v>4</v>
      </c>
      <c r="AD22" s="18">
        <v>99</v>
      </c>
      <c r="AE22" s="17">
        <v>94.46859041290935</v>
      </c>
      <c r="AF22" s="17">
        <v>94.46859041290935</v>
      </c>
      <c r="AG22" s="17">
        <v>104.7967367431698</v>
      </c>
      <c r="AH22" s="17">
        <v>113.2651599143351</v>
      </c>
      <c r="AI22" s="18" t="s">
        <v>49</v>
      </c>
      <c r="AJ22" s="17" t="s">
        <v>123</v>
      </c>
      <c r="AK22" s="17" t="s">
        <v>456</v>
      </c>
      <c r="AL22" s="17" t="s">
        <v>457</v>
      </c>
      <c r="AM22" s="17" t="s">
        <v>221</v>
      </c>
      <c r="AN22" s="17" t="s">
        <v>114</v>
      </c>
      <c r="AO22" s="18" t="s">
        <v>104</v>
      </c>
      <c r="AP22" s="17" t="s">
        <v>105</v>
      </c>
      <c r="AQ22" s="18">
        <v>207</v>
      </c>
      <c r="AR22" s="17">
        <v>3</v>
      </c>
      <c r="AS22" s="17">
        <v>207</v>
      </c>
      <c r="AT22" s="17" t="s">
        <v>458</v>
      </c>
      <c r="AU22" s="17">
        <v>-1</v>
      </c>
      <c r="AV22" s="17" t="s">
        <v>420</v>
      </c>
      <c r="AW22" s="17" t="s">
        <v>459</v>
      </c>
      <c r="AX22" s="10"/>
      <c r="AY22" s="10"/>
    </row>
    <row r="23" spans="1:51" ht="12" customHeight="1" x14ac:dyDescent="0.45">
      <c r="A23" s="16" t="s">
        <v>358</v>
      </c>
      <c r="B23" s="7" t="s">
        <v>377</v>
      </c>
      <c r="C23" s="16" t="s">
        <v>65</v>
      </c>
      <c r="D23" s="16" t="s">
        <v>56</v>
      </c>
      <c r="E23" s="18">
        <v>32</v>
      </c>
      <c r="F23" s="18">
        <v>21</v>
      </c>
      <c r="G23" s="18">
        <v>34</v>
      </c>
      <c r="H23" s="18">
        <v>20</v>
      </c>
      <c r="I23" s="18"/>
      <c r="J23" s="18"/>
      <c r="K23" s="18"/>
      <c r="L23" s="18"/>
      <c r="M23" s="18">
        <v>107</v>
      </c>
      <c r="N23" s="18">
        <v>240</v>
      </c>
      <c r="O23" s="18">
        <v>41</v>
      </c>
      <c r="P23" s="18">
        <v>89</v>
      </c>
      <c r="Q23" s="18">
        <v>8</v>
      </c>
      <c r="R23" s="18">
        <v>21</v>
      </c>
      <c r="S23" s="18">
        <v>17</v>
      </c>
      <c r="T23" s="18">
        <v>19</v>
      </c>
      <c r="U23" s="18">
        <v>12</v>
      </c>
      <c r="V23" s="18">
        <v>38</v>
      </c>
      <c r="W23" s="18">
        <v>50</v>
      </c>
      <c r="X23" s="18">
        <v>22</v>
      </c>
      <c r="Y23" s="18">
        <v>18</v>
      </c>
      <c r="Z23" s="18">
        <v>8</v>
      </c>
      <c r="AA23" s="18">
        <v>11</v>
      </c>
      <c r="AB23" s="18">
        <v>11</v>
      </c>
      <c r="AC23" s="18">
        <v>11</v>
      </c>
      <c r="AD23" s="18">
        <v>107</v>
      </c>
      <c r="AE23" s="17">
        <v>94.46859041290935</v>
      </c>
      <c r="AF23" s="17">
        <v>94.46859041290935</v>
      </c>
      <c r="AG23" s="17">
        <v>113.2651599143351</v>
      </c>
      <c r="AH23" s="17">
        <v>104.7967367431698</v>
      </c>
      <c r="AI23" s="18" t="s">
        <v>49</v>
      </c>
      <c r="AJ23" s="17" t="s">
        <v>460</v>
      </c>
      <c r="AK23" s="17" t="s">
        <v>185</v>
      </c>
      <c r="AL23" s="17" t="s">
        <v>137</v>
      </c>
      <c r="AM23" s="17" t="s">
        <v>66</v>
      </c>
      <c r="AN23" s="17" t="s">
        <v>461</v>
      </c>
      <c r="AO23" s="18"/>
      <c r="AP23" s="17" t="s">
        <v>64</v>
      </c>
      <c r="AQ23" s="18">
        <v>-3</v>
      </c>
      <c r="AR23" s="17">
        <v>-3</v>
      </c>
      <c r="AS23" s="17">
        <v>207</v>
      </c>
      <c r="AT23" s="17" t="s">
        <v>462</v>
      </c>
      <c r="AU23" s="17">
        <v>204</v>
      </c>
      <c r="AV23" s="17" t="s">
        <v>424</v>
      </c>
      <c r="AW23" s="17" t="s">
        <v>463</v>
      </c>
      <c r="AX23" s="10" t="str">
        <f>HYPERLINK("https://watch.nba.com/game/20171018/MINSAS", "Boxscore")</f>
        <v>Boxscore</v>
      </c>
      <c r="AY23" s="10" t="str">
        <f>HYPERLINK("http://www.scoresandodds.com/grid_20171018.html#nba", "Odds")</f>
        <v>Odds</v>
      </c>
    </row>
    <row r="24" spans="1:51" ht="12" customHeight="1" x14ac:dyDescent="0.45">
      <c r="A24" s="19" t="s">
        <v>358</v>
      </c>
      <c r="B24" s="8" t="s">
        <v>377</v>
      </c>
      <c r="C24" s="20" t="s">
        <v>184</v>
      </c>
      <c r="D24" s="20" t="s">
        <v>48</v>
      </c>
      <c r="E24" s="22">
        <v>29</v>
      </c>
      <c r="F24" s="22">
        <v>31</v>
      </c>
      <c r="G24" s="22">
        <v>38</v>
      </c>
      <c r="H24" s="22">
        <v>26</v>
      </c>
      <c r="I24" s="22"/>
      <c r="J24" s="22"/>
      <c r="K24" s="22"/>
      <c r="L24" s="22"/>
      <c r="M24" s="22">
        <v>124</v>
      </c>
      <c r="N24" s="22">
        <v>240</v>
      </c>
      <c r="O24" s="22">
        <v>44</v>
      </c>
      <c r="P24" s="22">
        <v>90</v>
      </c>
      <c r="Q24" s="22">
        <v>14</v>
      </c>
      <c r="R24" s="22">
        <v>24</v>
      </c>
      <c r="S24" s="22">
        <v>22</v>
      </c>
      <c r="T24" s="22">
        <v>28</v>
      </c>
      <c r="U24" s="22">
        <v>15</v>
      </c>
      <c r="V24" s="22">
        <v>42</v>
      </c>
      <c r="W24" s="22">
        <v>57</v>
      </c>
      <c r="X24" s="22">
        <v>22</v>
      </c>
      <c r="Y24" s="22">
        <v>20</v>
      </c>
      <c r="Z24" s="22">
        <v>8</v>
      </c>
      <c r="AA24" s="22">
        <v>16</v>
      </c>
      <c r="AB24" s="22">
        <v>18</v>
      </c>
      <c r="AC24" s="22">
        <v>7</v>
      </c>
      <c r="AD24" s="22">
        <v>124</v>
      </c>
      <c r="AE24" s="21">
        <v>99.709564777327941</v>
      </c>
      <c r="AF24" s="21">
        <v>99.709564777327941</v>
      </c>
      <c r="AG24" s="21">
        <v>124.3611886953048</v>
      </c>
      <c r="AH24" s="21">
        <v>76.221373716477146</v>
      </c>
      <c r="AI24" s="22" t="s">
        <v>49</v>
      </c>
      <c r="AJ24" s="21" t="s">
        <v>464</v>
      </c>
      <c r="AK24" s="21" t="s">
        <v>465</v>
      </c>
      <c r="AL24" s="21" t="s">
        <v>466</v>
      </c>
      <c r="AM24" s="21" t="s">
        <v>467</v>
      </c>
      <c r="AN24" s="21" t="s">
        <v>188</v>
      </c>
      <c r="AO24" s="21" t="s">
        <v>468</v>
      </c>
      <c r="AP24" s="21" t="s">
        <v>469</v>
      </c>
      <c r="AQ24" s="21">
        <v>-1</v>
      </c>
      <c r="AR24" s="21">
        <v>-1</v>
      </c>
      <c r="AS24" s="21">
        <v>220</v>
      </c>
      <c r="AT24" s="21" t="s">
        <v>470</v>
      </c>
      <c r="AU24" s="21">
        <v>-2.5</v>
      </c>
      <c r="AV24" s="21" t="s">
        <v>471</v>
      </c>
      <c r="AW24" s="21" t="s">
        <v>472</v>
      </c>
      <c r="AX24" s="11"/>
      <c r="AY24" s="11"/>
    </row>
    <row r="25" spans="1:51" ht="12" customHeight="1" x14ac:dyDescent="0.45">
      <c r="A25" s="19" t="s">
        <v>358</v>
      </c>
      <c r="B25" s="8" t="s">
        <v>377</v>
      </c>
      <c r="C25" s="20" t="s">
        <v>165</v>
      </c>
      <c r="D25" s="20" t="s">
        <v>56</v>
      </c>
      <c r="E25" s="22">
        <v>21</v>
      </c>
      <c r="F25" s="22">
        <v>14</v>
      </c>
      <c r="G25" s="22">
        <v>20</v>
      </c>
      <c r="H25" s="22">
        <v>21</v>
      </c>
      <c r="I25" s="22"/>
      <c r="J25" s="22"/>
      <c r="K25" s="22"/>
      <c r="L25" s="22"/>
      <c r="M25" s="22">
        <v>76</v>
      </c>
      <c r="N25" s="22">
        <v>240</v>
      </c>
      <c r="O25" s="22">
        <v>28</v>
      </c>
      <c r="P25" s="22">
        <v>89</v>
      </c>
      <c r="Q25" s="22">
        <v>7</v>
      </c>
      <c r="R25" s="22">
        <v>27</v>
      </c>
      <c r="S25" s="22">
        <v>13</v>
      </c>
      <c r="T25" s="22">
        <v>18</v>
      </c>
      <c r="U25" s="22">
        <v>10</v>
      </c>
      <c r="V25" s="22">
        <v>23</v>
      </c>
      <c r="W25" s="22">
        <v>33</v>
      </c>
      <c r="X25" s="22">
        <v>10</v>
      </c>
      <c r="Y25" s="22">
        <v>22</v>
      </c>
      <c r="Z25" s="22">
        <v>9</v>
      </c>
      <c r="AA25" s="22">
        <v>16</v>
      </c>
      <c r="AB25" s="22">
        <v>16</v>
      </c>
      <c r="AC25" s="22">
        <v>8</v>
      </c>
      <c r="AD25" s="22">
        <v>76</v>
      </c>
      <c r="AE25" s="21">
        <v>99.709564777327941</v>
      </c>
      <c r="AF25" s="21">
        <v>99.709564777327941</v>
      </c>
      <c r="AG25" s="21">
        <v>76.221373716477146</v>
      </c>
      <c r="AH25" s="21">
        <v>124.3611886953048</v>
      </c>
      <c r="AI25" s="22" t="s">
        <v>49</v>
      </c>
      <c r="AJ25" s="21" t="s">
        <v>473</v>
      </c>
      <c r="AK25" s="21" t="s">
        <v>474</v>
      </c>
      <c r="AL25" s="21" t="s">
        <v>63</v>
      </c>
      <c r="AM25" s="21" t="s">
        <v>475</v>
      </c>
      <c r="AN25" s="21" t="s">
        <v>167</v>
      </c>
      <c r="AO25" s="21"/>
      <c r="AP25" s="21" t="s">
        <v>158</v>
      </c>
      <c r="AQ25" s="21">
        <v>220</v>
      </c>
      <c r="AR25" s="21">
        <v>1</v>
      </c>
      <c r="AS25" s="21">
        <v>220</v>
      </c>
      <c r="AT25" s="21" t="s">
        <v>476</v>
      </c>
      <c r="AU25" s="21">
        <v>220</v>
      </c>
      <c r="AV25" s="21" t="s">
        <v>477</v>
      </c>
      <c r="AW25" s="21" t="s">
        <v>478</v>
      </c>
      <c r="AX25" s="11" t="str">
        <f>HYPERLINK("https://watch.nba.com/game/20171018/PORPHX", "Boxscore")</f>
        <v>Boxscore</v>
      </c>
      <c r="AY25" s="11" t="str">
        <f>HYPERLINK("http://www.scoresandodds.com/grid_20171018.html#nba", "Odds")</f>
        <v>Odds</v>
      </c>
    </row>
    <row r="26" spans="1:51" ht="12" customHeight="1" x14ac:dyDescent="0.45">
      <c r="A26" s="16" t="s">
        <v>358</v>
      </c>
      <c r="B26" s="7" t="s">
        <v>377</v>
      </c>
      <c r="C26" s="16" t="s">
        <v>69</v>
      </c>
      <c r="D26" s="16" t="s">
        <v>48</v>
      </c>
      <c r="E26" s="18">
        <v>26</v>
      </c>
      <c r="F26" s="18">
        <v>26</v>
      </c>
      <c r="G26" s="18">
        <v>23</v>
      </c>
      <c r="H26" s="18">
        <v>30</v>
      </c>
      <c r="I26" s="18"/>
      <c r="J26" s="18"/>
      <c r="K26" s="18"/>
      <c r="L26" s="18"/>
      <c r="M26" s="18">
        <v>105</v>
      </c>
      <c r="N26" s="18">
        <v>240</v>
      </c>
      <c r="O26" s="18">
        <v>33</v>
      </c>
      <c r="P26" s="18">
        <v>83</v>
      </c>
      <c r="Q26" s="18">
        <v>12</v>
      </c>
      <c r="R26" s="18">
        <v>45</v>
      </c>
      <c r="S26" s="18">
        <v>27</v>
      </c>
      <c r="T26" s="18">
        <v>29</v>
      </c>
      <c r="U26" s="18">
        <v>12</v>
      </c>
      <c r="V26" s="18">
        <v>32</v>
      </c>
      <c r="W26" s="18">
        <v>44</v>
      </c>
      <c r="X26" s="18">
        <v>19</v>
      </c>
      <c r="Y26" s="18">
        <v>14</v>
      </c>
      <c r="Z26" s="18">
        <v>7</v>
      </c>
      <c r="AA26" s="18">
        <v>14</v>
      </c>
      <c r="AB26" s="18">
        <v>16</v>
      </c>
      <c r="AC26" s="18">
        <v>3</v>
      </c>
      <c r="AD26" s="18">
        <v>105</v>
      </c>
      <c r="AE26" s="17">
        <v>97.764471544715434</v>
      </c>
      <c r="AF26" s="17">
        <v>97.764471544715434</v>
      </c>
      <c r="AG26" s="17">
        <v>107.40097945701589</v>
      </c>
      <c r="AH26" s="17">
        <v>102.2866471019199</v>
      </c>
      <c r="AI26" s="18" t="s">
        <v>151</v>
      </c>
      <c r="AJ26" s="17" t="s">
        <v>70</v>
      </c>
      <c r="AK26" s="17" t="s">
        <v>367</v>
      </c>
      <c r="AL26" s="17" t="s">
        <v>368</v>
      </c>
      <c r="AM26" s="17" t="s">
        <v>58</v>
      </c>
      <c r="AN26" s="17" t="s">
        <v>72</v>
      </c>
      <c r="AO26" s="18" t="s">
        <v>190</v>
      </c>
      <c r="AP26" s="17" t="s">
        <v>74</v>
      </c>
      <c r="AQ26" s="18">
        <v>-9</v>
      </c>
      <c r="AR26" s="17">
        <v>-9</v>
      </c>
      <c r="AS26" s="17">
        <v>218.5</v>
      </c>
      <c r="AT26" s="17" t="s">
        <v>479</v>
      </c>
      <c r="AU26" s="17">
        <v>-7</v>
      </c>
      <c r="AV26" s="17" t="s">
        <v>76</v>
      </c>
      <c r="AW26" s="17" t="s">
        <v>480</v>
      </c>
      <c r="AX26" s="10"/>
      <c r="AY26" s="10"/>
    </row>
    <row r="27" spans="1:51" ht="12" customHeight="1" x14ac:dyDescent="0.45">
      <c r="A27" s="16" t="s">
        <v>358</v>
      </c>
      <c r="B27" s="7" t="s">
        <v>377</v>
      </c>
      <c r="C27" s="16" t="s">
        <v>174</v>
      </c>
      <c r="D27" s="16" t="s">
        <v>56</v>
      </c>
      <c r="E27" s="18">
        <v>25</v>
      </c>
      <c r="F27" s="18">
        <v>23</v>
      </c>
      <c r="G27" s="18">
        <v>24</v>
      </c>
      <c r="H27" s="18">
        <v>28</v>
      </c>
      <c r="I27" s="18"/>
      <c r="J27" s="18"/>
      <c r="K27" s="18"/>
      <c r="L27" s="18"/>
      <c r="M27" s="18">
        <v>100</v>
      </c>
      <c r="N27" s="18">
        <v>240</v>
      </c>
      <c r="O27" s="18">
        <v>42</v>
      </c>
      <c r="P27" s="18">
        <v>88</v>
      </c>
      <c r="Q27" s="18">
        <v>8</v>
      </c>
      <c r="R27" s="18">
        <v>23</v>
      </c>
      <c r="S27" s="18">
        <v>8</v>
      </c>
      <c r="T27" s="18">
        <v>10</v>
      </c>
      <c r="U27" s="18">
        <v>9</v>
      </c>
      <c r="V27" s="18">
        <v>33</v>
      </c>
      <c r="W27" s="18">
        <v>42</v>
      </c>
      <c r="X27" s="18">
        <v>19</v>
      </c>
      <c r="Y27" s="18">
        <v>20</v>
      </c>
      <c r="Z27" s="18">
        <v>5</v>
      </c>
      <c r="AA27" s="18">
        <v>17</v>
      </c>
      <c r="AB27" s="18">
        <v>18</v>
      </c>
      <c r="AC27" s="18">
        <v>4</v>
      </c>
      <c r="AD27" s="18">
        <v>100</v>
      </c>
      <c r="AE27" s="17">
        <v>97.764471544715434</v>
      </c>
      <c r="AF27" s="17">
        <v>97.764471544715434</v>
      </c>
      <c r="AG27" s="17">
        <v>102.2866471019199</v>
      </c>
      <c r="AH27" s="17">
        <v>107.40097945701589</v>
      </c>
      <c r="AI27" s="18" t="s">
        <v>49</v>
      </c>
      <c r="AJ27" s="17" t="s">
        <v>481</v>
      </c>
      <c r="AK27" s="17" t="s">
        <v>482</v>
      </c>
      <c r="AL27" s="17" t="s">
        <v>483</v>
      </c>
      <c r="AM27" s="17" t="s">
        <v>484</v>
      </c>
      <c r="AN27" s="17" t="s">
        <v>485</v>
      </c>
      <c r="AO27" s="18"/>
      <c r="AP27" s="17" t="s">
        <v>189</v>
      </c>
      <c r="AQ27" s="18">
        <v>218.5</v>
      </c>
      <c r="AR27" s="17">
        <v>9</v>
      </c>
      <c r="AS27" s="17">
        <v>218.5</v>
      </c>
      <c r="AT27" s="17" t="s">
        <v>389</v>
      </c>
      <c r="AU27" s="17">
        <v>217</v>
      </c>
      <c r="AV27" s="17" t="s">
        <v>486</v>
      </c>
      <c r="AW27" s="17" t="s">
        <v>216</v>
      </c>
      <c r="AX27" s="10" t="str">
        <f>HYPERLINK("https://watch.nba.com/game/20171018/HOUSAC", "Boxscore")</f>
        <v>Boxscore</v>
      </c>
      <c r="AY27" s="10" t="str">
        <f>HYPERLINK("http://www.scoresandodds.com/grid_20171018.html#nba", "Odds")</f>
        <v>Odds</v>
      </c>
    </row>
    <row r="28" spans="1:51" ht="12" customHeight="1" x14ac:dyDescent="0.45">
      <c r="A28" s="19" t="s">
        <v>358</v>
      </c>
      <c r="B28" s="8" t="s">
        <v>487</v>
      </c>
      <c r="C28" s="20" t="s">
        <v>136</v>
      </c>
      <c r="D28" s="20" t="s">
        <v>48</v>
      </c>
      <c r="E28" s="22">
        <v>23</v>
      </c>
      <c r="F28" s="22">
        <v>14</v>
      </c>
      <c r="G28" s="22">
        <v>27</v>
      </c>
      <c r="H28" s="22">
        <v>36</v>
      </c>
      <c r="I28" s="22"/>
      <c r="J28" s="22"/>
      <c r="K28" s="22"/>
      <c r="L28" s="22"/>
      <c r="M28" s="22">
        <v>100</v>
      </c>
      <c r="N28" s="22">
        <v>240</v>
      </c>
      <c r="O28" s="22">
        <v>37</v>
      </c>
      <c r="P28" s="22">
        <v>89</v>
      </c>
      <c r="Q28" s="22">
        <v>10</v>
      </c>
      <c r="R28" s="22">
        <v>32</v>
      </c>
      <c r="S28" s="22">
        <v>16</v>
      </c>
      <c r="T28" s="22">
        <v>19</v>
      </c>
      <c r="U28" s="22">
        <v>10</v>
      </c>
      <c r="V28" s="22">
        <v>29</v>
      </c>
      <c r="W28" s="22">
        <v>39</v>
      </c>
      <c r="X28" s="22">
        <v>22</v>
      </c>
      <c r="Y28" s="22">
        <v>23</v>
      </c>
      <c r="Z28" s="22">
        <v>7</v>
      </c>
      <c r="AA28" s="22">
        <v>19</v>
      </c>
      <c r="AB28" s="22">
        <v>19</v>
      </c>
      <c r="AC28" s="22">
        <v>2</v>
      </c>
      <c r="AD28" s="22">
        <v>100</v>
      </c>
      <c r="AE28" s="21">
        <v>100.065983436853</v>
      </c>
      <c r="AF28" s="21">
        <v>100.065983436853</v>
      </c>
      <c r="AG28" s="21">
        <v>99.934060072577367</v>
      </c>
      <c r="AH28" s="21">
        <v>116.9228502849155</v>
      </c>
      <c r="AI28" s="22" t="s">
        <v>49</v>
      </c>
      <c r="AJ28" s="21" t="s">
        <v>488</v>
      </c>
      <c r="AK28" s="21" t="s">
        <v>489</v>
      </c>
      <c r="AL28" s="21" t="s">
        <v>186</v>
      </c>
      <c r="AM28" s="21" t="s">
        <v>490</v>
      </c>
      <c r="AN28" s="21" t="s">
        <v>491</v>
      </c>
      <c r="AO28" s="21" t="s">
        <v>75</v>
      </c>
      <c r="AP28" s="21" t="s">
        <v>206</v>
      </c>
      <c r="AQ28" s="21">
        <v>206</v>
      </c>
      <c r="AR28" s="21">
        <v>12</v>
      </c>
      <c r="AS28" s="21">
        <v>206</v>
      </c>
      <c r="AT28" s="21" t="s">
        <v>492</v>
      </c>
      <c r="AU28" s="21">
        <v>206.5</v>
      </c>
      <c r="AV28" s="21" t="s">
        <v>493</v>
      </c>
      <c r="AW28" s="21" t="s">
        <v>194</v>
      </c>
      <c r="AX28" s="11"/>
      <c r="AY28" s="11"/>
    </row>
    <row r="29" spans="1:51" ht="12" customHeight="1" x14ac:dyDescent="0.45">
      <c r="A29" s="19" t="s">
        <v>358</v>
      </c>
      <c r="B29" s="8" t="s">
        <v>487</v>
      </c>
      <c r="C29" s="20" t="s">
        <v>116</v>
      </c>
      <c r="D29" s="20" t="s">
        <v>56</v>
      </c>
      <c r="E29" s="22">
        <v>25</v>
      </c>
      <c r="F29" s="22">
        <v>33</v>
      </c>
      <c r="G29" s="22">
        <v>26</v>
      </c>
      <c r="H29" s="22">
        <v>33</v>
      </c>
      <c r="I29" s="22"/>
      <c r="J29" s="22"/>
      <c r="K29" s="22"/>
      <c r="L29" s="22"/>
      <c r="M29" s="22">
        <v>117</v>
      </c>
      <c r="N29" s="22">
        <v>240</v>
      </c>
      <c r="O29" s="22">
        <v>39</v>
      </c>
      <c r="P29" s="22">
        <v>83</v>
      </c>
      <c r="Q29" s="22">
        <v>13</v>
      </c>
      <c r="R29" s="22">
        <v>29</v>
      </c>
      <c r="S29" s="22">
        <v>26</v>
      </c>
      <c r="T29" s="22">
        <v>28</v>
      </c>
      <c r="U29" s="22">
        <v>13</v>
      </c>
      <c r="V29" s="22">
        <v>36</v>
      </c>
      <c r="W29" s="22">
        <v>49</v>
      </c>
      <c r="X29" s="22">
        <v>26</v>
      </c>
      <c r="Y29" s="22">
        <v>19</v>
      </c>
      <c r="Z29" s="22">
        <v>10</v>
      </c>
      <c r="AA29" s="22">
        <v>17</v>
      </c>
      <c r="AB29" s="22">
        <v>17</v>
      </c>
      <c r="AC29" s="22">
        <v>4</v>
      </c>
      <c r="AD29" s="22">
        <v>117</v>
      </c>
      <c r="AE29" s="21">
        <v>100.065983436853</v>
      </c>
      <c r="AF29" s="21">
        <v>100.065983436853</v>
      </c>
      <c r="AG29" s="21">
        <v>116.9228502849155</v>
      </c>
      <c r="AH29" s="21">
        <v>99.934060072577367</v>
      </c>
      <c r="AI29" s="22" t="s">
        <v>49</v>
      </c>
      <c r="AJ29" s="21" t="s">
        <v>494</v>
      </c>
      <c r="AK29" s="21" t="s">
        <v>178</v>
      </c>
      <c r="AL29" s="21" t="s">
        <v>118</v>
      </c>
      <c r="AM29" s="21" t="s">
        <v>119</v>
      </c>
      <c r="AN29" s="21" t="s">
        <v>120</v>
      </c>
      <c r="AO29" s="21"/>
      <c r="AP29" s="21" t="s">
        <v>60</v>
      </c>
      <c r="AQ29" s="21">
        <v>-12</v>
      </c>
      <c r="AR29" s="21">
        <v>-12</v>
      </c>
      <c r="AS29" s="21">
        <v>206</v>
      </c>
      <c r="AT29" s="21" t="s">
        <v>495</v>
      </c>
      <c r="AU29" s="21">
        <v>-13.5</v>
      </c>
      <c r="AV29" s="21" t="s">
        <v>496</v>
      </c>
      <c r="AW29" s="21" t="s">
        <v>497</v>
      </c>
      <c r="AX29" s="11" t="str">
        <f>HYPERLINK("https://watch.nba.com/game/20171019/CHITOR", "Boxscore")</f>
        <v>Boxscore</v>
      </c>
      <c r="AY29" s="11" t="str">
        <f>HYPERLINK("http://www.scoresandodds.com/grid_20171019.html#nba", "Odds")</f>
        <v>Odds</v>
      </c>
    </row>
    <row r="30" spans="1:51" ht="12" customHeight="1" x14ac:dyDescent="0.45">
      <c r="A30" s="16" t="s">
        <v>358</v>
      </c>
      <c r="B30" s="7" t="s">
        <v>487</v>
      </c>
      <c r="C30" s="16" t="s">
        <v>141</v>
      </c>
      <c r="D30" s="16" t="s">
        <v>48</v>
      </c>
      <c r="E30" s="18">
        <v>24</v>
      </c>
      <c r="F30" s="18">
        <v>18</v>
      </c>
      <c r="G30" s="18">
        <v>17</v>
      </c>
      <c r="H30" s="18">
        <v>25</v>
      </c>
      <c r="I30" s="18"/>
      <c r="J30" s="18"/>
      <c r="K30" s="18"/>
      <c r="L30" s="18"/>
      <c r="M30" s="18">
        <v>84</v>
      </c>
      <c r="N30" s="18">
        <v>240</v>
      </c>
      <c r="O30" s="18">
        <v>32</v>
      </c>
      <c r="P30" s="18">
        <v>79</v>
      </c>
      <c r="Q30" s="18">
        <v>7</v>
      </c>
      <c r="R30" s="18">
        <v>24</v>
      </c>
      <c r="S30" s="18">
        <v>13</v>
      </c>
      <c r="T30" s="18">
        <v>20</v>
      </c>
      <c r="U30" s="18">
        <v>11</v>
      </c>
      <c r="V30" s="18">
        <v>30</v>
      </c>
      <c r="W30" s="18">
        <v>41</v>
      </c>
      <c r="X30" s="18">
        <v>19</v>
      </c>
      <c r="Y30" s="18">
        <v>23</v>
      </c>
      <c r="Z30" s="18">
        <v>8</v>
      </c>
      <c r="AA30" s="18">
        <v>25</v>
      </c>
      <c r="AB30" s="18">
        <v>26</v>
      </c>
      <c r="AC30" s="18">
        <v>4</v>
      </c>
      <c r="AD30" s="18">
        <v>84</v>
      </c>
      <c r="AE30" s="17">
        <v>100.5588670244484</v>
      </c>
      <c r="AF30" s="17">
        <v>100.5588670244484</v>
      </c>
      <c r="AG30" s="17">
        <v>83.533160710310568</v>
      </c>
      <c r="AH30" s="17">
        <v>104.4164508878882</v>
      </c>
      <c r="AI30" s="18" t="s">
        <v>49</v>
      </c>
      <c r="AJ30" s="17" t="s">
        <v>498</v>
      </c>
      <c r="AK30" s="17" t="s">
        <v>499</v>
      </c>
      <c r="AL30" s="17" t="s">
        <v>157</v>
      </c>
      <c r="AM30" s="17" t="s">
        <v>133</v>
      </c>
      <c r="AN30" s="17" t="s">
        <v>500</v>
      </c>
      <c r="AO30" s="18" t="s">
        <v>83</v>
      </c>
      <c r="AP30" s="17" t="s">
        <v>100</v>
      </c>
      <c r="AQ30" s="18">
        <v>214.5</v>
      </c>
      <c r="AR30" s="17">
        <v>11.5</v>
      </c>
      <c r="AS30" s="17">
        <v>214.5</v>
      </c>
      <c r="AT30" s="17" t="s">
        <v>501</v>
      </c>
      <c r="AU30" s="17">
        <v>215</v>
      </c>
      <c r="AV30" s="17" t="s">
        <v>502</v>
      </c>
      <c r="AW30" s="17" t="s">
        <v>164</v>
      </c>
      <c r="AX30" s="10"/>
      <c r="AY30" s="10"/>
    </row>
    <row r="31" spans="1:51" ht="12" customHeight="1" x14ac:dyDescent="0.45">
      <c r="A31" s="16" t="s">
        <v>358</v>
      </c>
      <c r="B31" s="7" t="s">
        <v>487</v>
      </c>
      <c r="C31" s="16" t="s">
        <v>177</v>
      </c>
      <c r="D31" s="16" t="s">
        <v>56</v>
      </c>
      <c r="E31" s="18">
        <v>27</v>
      </c>
      <c r="F31" s="18">
        <v>26</v>
      </c>
      <c r="G31" s="18">
        <v>26</v>
      </c>
      <c r="H31" s="18">
        <v>26</v>
      </c>
      <c r="I31" s="18"/>
      <c r="J31" s="18"/>
      <c r="K31" s="18"/>
      <c r="L31" s="18"/>
      <c r="M31" s="18">
        <v>105</v>
      </c>
      <c r="N31" s="18">
        <v>240</v>
      </c>
      <c r="O31" s="18">
        <v>39</v>
      </c>
      <c r="P31" s="18">
        <v>90</v>
      </c>
      <c r="Q31" s="18">
        <v>11</v>
      </c>
      <c r="R31" s="18">
        <v>38</v>
      </c>
      <c r="S31" s="18">
        <v>16</v>
      </c>
      <c r="T31" s="18">
        <v>22</v>
      </c>
      <c r="U31" s="18">
        <v>13</v>
      </c>
      <c r="V31" s="18">
        <v>28</v>
      </c>
      <c r="W31" s="18">
        <v>41</v>
      </c>
      <c r="X31" s="18">
        <v>26</v>
      </c>
      <c r="Y31" s="18">
        <v>22</v>
      </c>
      <c r="Z31" s="18">
        <v>14</v>
      </c>
      <c r="AA31" s="18">
        <v>18</v>
      </c>
      <c r="AB31" s="18">
        <v>20</v>
      </c>
      <c r="AC31" s="18">
        <v>7</v>
      </c>
      <c r="AD31" s="18">
        <v>105</v>
      </c>
      <c r="AE31" s="17">
        <v>100.5588670244484</v>
      </c>
      <c r="AF31" s="17">
        <v>100.5588670244484</v>
      </c>
      <c r="AG31" s="17">
        <v>104.4164508878882</v>
      </c>
      <c r="AH31" s="17">
        <v>83.533160710310568</v>
      </c>
      <c r="AI31" s="18" t="s">
        <v>49</v>
      </c>
      <c r="AJ31" s="17" t="s">
        <v>503</v>
      </c>
      <c r="AK31" s="17" t="s">
        <v>142</v>
      </c>
      <c r="AL31" s="17" t="s">
        <v>179</v>
      </c>
      <c r="AM31" s="17" t="s">
        <v>180</v>
      </c>
      <c r="AN31" s="17" t="s">
        <v>181</v>
      </c>
      <c r="AO31" s="18"/>
      <c r="AP31" s="17" t="s">
        <v>504</v>
      </c>
      <c r="AQ31" s="18">
        <v>-11.5</v>
      </c>
      <c r="AR31" s="17">
        <v>-11.5</v>
      </c>
      <c r="AS31" s="17">
        <v>214.5</v>
      </c>
      <c r="AT31" s="17" t="s">
        <v>505</v>
      </c>
      <c r="AU31" s="17">
        <v>-12</v>
      </c>
      <c r="AV31" s="17" t="s">
        <v>506</v>
      </c>
      <c r="AW31" s="17" t="s">
        <v>507</v>
      </c>
      <c r="AX31" s="10" t="str">
        <f>HYPERLINK("https://watch.nba.com/game/20171019/NYKOKC", "Boxscore")</f>
        <v>Boxscore</v>
      </c>
      <c r="AY31" s="10" t="str">
        <f>HYPERLINK("http://www.scoresandodds.com/grid_20171019.html#nba", "Odds")</f>
        <v>Odds</v>
      </c>
    </row>
    <row r="32" spans="1:51" ht="12" customHeight="1" x14ac:dyDescent="0.45">
      <c r="A32" s="19" t="s">
        <v>358</v>
      </c>
      <c r="B32" s="8" t="s">
        <v>487</v>
      </c>
      <c r="C32" s="20" t="s">
        <v>208</v>
      </c>
      <c r="D32" s="20" t="s">
        <v>48</v>
      </c>
      <c r="E32" s="22">
        <v>27</v>
      </c>
      <c r="F32" s="22">
        <v>26</v>
      </c>
      <c r="G32" s="22">
        <v>34</v>
      </c>
      <c r="H32" s="22">
        <v>21</v>
      </c>
      <c r="I32" s="22"/>
      <c r="J32" s="22"/>
      <c r="K32" s="22"/>
      <c r="L32" s="22"/>
      <c r="M32" s="22">
        <v>108</v>
      </c>
      <c r="N32" s="22">
        <v>240</v>
      </c>
      <c r="O32" s="22">
        <v>42</v>
      </c>
      <c r="P32" s="22">
        <v>107</v>
      </c>
      <c r="Q32" s="22">
        <v>12</v>
      </c>
      <c r="R32" s="22">
        <v>33</v>
      </c>
      <c r="S32" s="22">
        <v>12</v>
      </c>
      <c r="T32" s="22">
        <v>13</v>
      </c>
      <c r="U32" s="22">
        <v>17</v>
      </c>
      <c r="V32" s="22">
        <v>42</v>
      </c>
      <c r="W32" s="22">
        <v>59</v>
      </c>
      <c r="X32" s="22">
        <v>23</v>
      </c>
      <c r="Y32" s="22">
        <v>20</v>
      </c>
      <c r="Z32" s="22">
        <v>12</v>
      </c>
      <c r="AA32" s="22">
        <v>14</v>
      </c>
      <c r="AB32" s="22">
        <v>15</v>
      </c>
      <c r="AC32" s="22">
        <v>3</v>
      </c>
      <c r="AD32" s="22">
        <v>108</v>
      </c>
      <c r="AE32" s="21">
        <v>104.4085087719298</v>
      </c>
      <c r="AF32" s="21">
        <v>104.4085087719298</v>
      </c>
      <c r="AG32" s="21">
        <v>103.43984534432479</v>
      </c>
      <c r="AH32" s="21">
        <v>88.11542381183223</v>
      </c>
      <c r="AI32" s="22" t="s">
        <v>49</v>
      </c>
      <c r="AJ32" s="21" t="s">
        <v>148</v>
      </c>
      <c r="AK32" s="21" t="s">
        <v>209</v>
      </c>
      <c r="AL32" s="21" t="s">
        <v>210</v>
      </c>
      <c r="AM32" s="21" t="s">
        <v>508</v>
      </c>
      <c r="AN32" s="21" t="s">
        <v>73</v>
      </c>
      <c r="AO32" s="21" t="s">
        <v>115</v>
      </c>
      <c r="AP32" s="21" t="s">
        <v>469</v>
      </c>
      <c r="AQ32" s="21">
        <v>-5</v>
      </c>
      <c r="AR32" s="21">
        <v>-5</v>
      </c>
      <c r="AS32" s="21">
        <v>218.5</v>
      </c>
      <c r="AT32" s="21" t="s">
        <v>509</v>
      </c>
      <c r="AU32" s="21">
        <v>-6</v>
      </c>
      <c r="AV32" s="21" t="s">
        <v>510</v>
      </c>
      <c r="AW32" s="21"/>
      <c r="AX32" s="11"/>
      <c r="AY32" s="11"/>
    </row>
    <row r="33" spans="1:51" ht="12" customHeight="1" x14ac:dyDescent="0.45">
      <c r="A33" s="19" t="s">
        <v>358</v>
      </c>
      <c r="B33" s="8" t="s">
        <v>487</v>
      </c>
      <c r="C33" s="20" t="s">
        <v>77</v>
      </c>
      <c r="D33" s="20" t="s">
        <v>56</v>
      </c>
      <c r="E33" s="22">
        <v>19</v>
      </c>
      <c r="F33" s="22">
        <v>23</v>
      </c>
      <c r="G33" s="22">
        <v>21</v>
      </c>
      <c r="H33" s="22">
        <v>29</v>
      </c>
      <c r="I33" s="22"/>
      <c r="J33" s="22"/>
      <c r="K33" s="22"/>
      <c r="L33" s="22"/>
      <c r="M33" s="22">
        <v>92</v>
      </c>
      <c r="N33" s="22">
        <v>240</v>
      </c>
      <c r="O33" s="22">
        <v>37</v>
      </c>
      <c r="P33" s="22">
        <v>91</v>
      </c>
      <c r="Q33" s="22">
        <v>4</v>
      </c>
      <c r="R33" s="22">
        <v>16</v>
      </c>
      <c r="S33" s="22">
        <v>14</v>
      </c>
      <c r="T33" s="22">
        <v>23</v>
      </c>
      <c r="U33" s="22">
        <v>12</v>
      </c>
      <c r="V33" s="22">
        <v>40</v>
      </c>
      <c r="W33" s="22">
        <v>52</v>
      </c>
      <c r="X33" s="22">
        <v>21</v>
      </c>
      <c r="Y33" s="22">
        <v>15</v>
      </c>
      <c r="Z33" s="22">
        <v>8</v>
      </c>
      <c r="AA33" s="22">
        <v>19</v>
      </c>
      <c r="AB33" s="22">
        <v>15</v>
      </c>
      <c r="AC33" s="22">
        <v>7</v>
      </c>
      <c r="AD33" s="22">
        <v>92</v>
      </c>
      <c r="AE33" s="21">
        <v>104.4085087719298</v>
      </c>
      <c r="AF33" s="21">
        <v>104.4085087719298</v>
      </c>
      <c r="AG33" s="21">
        <v>88.11542381183223</v>
      </c>
      <c r="AH33" s="21">
        <v>103.43984534432479</v>
      </c>
      <c r="AI33" s="22" t="s">
        <v>49</v>
      </c>
      <c r="AJ33" s="21" t="s">
        <v>107</v>
      </c>
      <c r="AK33" s="21" t="s">
        <v>511</v>
      </c>
      <c r="AL33" s="21" t="s">
        <v>512</v>
      </c>
      <c r="AM33" s="21" t="s">
        <v>513</v>
      </c>
      <c r="AN33" s="21" t="s">
        <v>514</v>
      </c>
      <c r="AO33" s="21"/>
      <c r="AP33" s="21" t="s">
        <v>158</v>
      </c>
      <c r="AQ33" s="21">
        <v>218.5</v>
      </c>
      <c r="AR33" s="21">
        <v>5</v>
      </c>
      <c r="AS33" s="21">
        <v>218.5</v>
      </c>
      <c r="AT33" s="21" t="s">
        <v>515</v>
      </c>
      <c r="AU33" s="21">
        <v>219.5</v>
      </c>
      <c r="AV33" s="21" t="s">
        <v>516</v>
      </c>
      <c r="AW33" s="21" t="s">
        <v>408</v>
      </c>
      <c r="AX33" s="11" t="str">
        <f>HYPERLINK("https://watch.nba.com/game/20171019/LACLAL", "Boxscore")</f>
        <v>Boxscore</v>
      </c>
      <c r="AY33" s="11" t="str">
        <f>HYPERLINK("http://www.scoresandodds.com/grid_20171019.html#nba", "Odds")</f>
        <v>Odds</v>
      </c>
    </row>
    <row r="34" spans="1:51" ht="12" customHeight="1" x14ac:dyDescent="0.45">
      <c r="A34" s="16" t="s">
        <v>358</v>
      </c>
      <c r="B34" s="7" t="s">
        <v>517</v>
      </c>
      <c r="C34" s="16" t="s">
        <v>110</v>
      </c>
      <c r="D34" s="16" t="s">
        <v>48</v>
      </c>
      <c r="E34" s="18">
        <v>28</v>
      </c>
      <c r="F34" s="18">
        <v>28</v>
      </c>
      <c r="G34" s="18">
        <v>17</v>
      </c>
      <c r="H34" s="18">
        <v>18</v>
      </c>
      <c r="I34" s="18"/>
      <c r="J34" s="18"/>
      <c r="K34" s="18"/>
      <c r="L34" s="18"/>
      <c r="M34" s="18">
        <v>91</v>
      </c>
      <c r="N34" s="18">
        <v>240</v>
      </c>
      <c r="O34" s="18">
        <v>36</v>
      </c>
      <c r="P34" s="18">
        <v>95</v>
      </c>
      <c r="Q34" s="18">
        <v>7</v>
      </c>
      <c r="R34" s="18">
        <v>30</v>
      </c>
      <c r="S34" s="18">
        <v>12</v>
      </c>
      <c r="T34" s="18">
        <v>14</v>
      </c>
      <c r="U34" s="18">
        <v>6</v>
      </c>
      <c r="V34" s="18">
        <v>32</v>
      </c>
      <c r="W34" s="18">
        <v>38</v>
      </c>
      <c r="X34" s="18">
        <v>19</v>
      </c>
      <c r="Y34" s="18">
        <v>29</v>
      </c>
      <c r="Z34" s="18">
        <v>11</v>
      </c>
      <c r="AA34" s="18">
        <v>13</v>
      </c>
      <c r="AB34" s="18">
        <v>13</v>
      </c>
      <c r="AC34" s="18">
        <v>4</v>
      </c>
      <c r="AD34" s="18">
        <v>91</v>
      </c>
      <c r="AE34" s="17">
        <v>105.4369251336898</v>
      </c>
      <c r="AF34" s="17">
        <v>105.4369251336898</v>
      </c>
      <c r="AG34" s="17">
        <v>86.307524507771461</v>
      </c>
      <c r="AH34" s="17">
        <v>103.37934254227569</v>
      </c>
      <c r="AI34" s="18" t="s">
        <v>191</v>
      </c>
      <c r="AJ34" s="17" t="s">
        <v>434</v>
      </c>
      <c r="AK34" s="17" t="s">
        <v>435</v>
      </c>
      <c r="AL34" s="17" t="s">
        <v>436</v>
      </c>
      <c r="AM34" s="17" t="s">
        <v>437</v>
      </c>
      <c r="AN34" s="17" t="s">
        <v>438</v>
      </c>
      <c r="AO34" s="18" t="s">
        <v>152</v>
      </c>
      <c r="AP34" s="17" t="s">
        <v>87</v>
      </c>
      <c r="AQ34" s="18">
        <v>202.5</v>
      </c>
      <c r="AR34" s="17">
        <v>6</v>
      </c>
      <c r="AS34" s="17">
        <v>202.5</v>
      </c>
      <c r="AT34" s="17" t="s">
        <v>518</v>
      </c>
      <c r="AU34" s="17">
        <v>205</v>
      </c>
      <c r="AV34" s="17" t="s">
        <v>519</v>
      </c>
      <c r="AW34" s="17" t="s">
        <v>520</v>
      </c>
      <c r="AX34" s="10"/>
      <c r="AY34" s="10"/>
    </row>
    <row r="35" spans="1:51" ht="12" customHeight="1" x14ac:dyDescent="0.45">
      <c r="A35" s="16" t="s">
        <v>358</v>
      </c>
      <c r="B35" s="7" t="s">
        <v>517</v>
      </c>
      <c r="C35" s="16" t="s">
        <v>84</v>
      </c>
      <c r="D35" s="16" t="s">
        <v>56</v>
      </c>
      <c r="E35" s="18">
        <v>18</v>
      </c>
      <c r="F35" s="18">
        <v>31</v>
      </c>
      <c r="G35" s="18">
        <v>35</v>
      </c>
      <c r="H35" s="18">
        <v>25</v>
      </c>
      <c r="I35" s="18"/>
      <c r="J35" s="18"/>
      <c r="K35" s="18"/>
      <c r="L35" s="18"/>
      <c r="M35" s="18">
        <v>109</v>
      </c>
      <c r="N35" s="18">
        <v>240</v>
      </c>
      <c r="O35" s="18">
        <v>37</v>
      </c>
      <c r="P35" s="18">
        <v>86</v>
      </c>
      <c r="Q35" s="18">
        <v>11</v>
      </c>
      <c r="R35" s="18">
        <v>36</v>
      </c>
      <c r="S35" s="18">
        <v>24</v>
      </c>
      <c r="T35" s="18">
        <v>30</v>
      </c>
      <c r="U35" s="18">
        <v>12</v>
      </c>
      <c r="V35" s="18">
        <v>45</v>
      </c>
      <c r="W35" s="18">
        <v>57</v>
      </c>
      <c r="X35" s="18">
        <v>17</v>
      </c>
      <c r="Y35" s="18">
        <v>18</v>
      </c>
      <c r="Z35" s="18">
        <v>5</v>
      </c>
      <c r="AA35" s="18">
        <v>21</v>
      </c>
      <c r="AB35" s="18">
        <v>21</v>
      </c>
      <c r="AC35" s="18">
        <v>4</v>
      </c>
      <c r="AD35" s="18">
        <v>109</v>
      </c>
      <c r="AE35" s="17">
        <v>105.4369251336898</v>
      </c>
      <c r="AF35" s="17">
        <v>105.4369251336898</v>
      </c>
      <c r="AG35" s="17">
        <v>103.37934254227569</v>
      </c>
      <c r="AH35" s="17">
        <v>86.307524507771461</v>
      </c>
      <c r="AI35" s="18" t="s">
        <v>191</v>
      </c>
      <c r="AJ35" s="17" t="s">
        <v>85</v>
      </c>
      <c r="AK35" s="17" t="s">
        <v>378</v>
      </c>
      <c r="AL35" s="17" t="s">
        <v>71</v>
      </c>
      <c r="AM35" s="17" t="s">
        <v>379</v>
      </c>
      <c r="AN35" s="17" t="s">
        <v>86</v>
      </c>
      <c r="AO35" s="18"/>
      <c r="AP35" s="17" t="s">
        <v>521</v>
      </c>
      <c r="AQ35" s="18">
        <v>-6</v>
      </c>
      <c r="AR35" s="17">
        <v>-6</v>
      </c>
      <c r="AS35" s="17">
        <v>202.5</v>
      </c>
      <c r="AT35" s="17" t="s">
        <v>522</v>
      </c>
      <c r="AU35" s="17">
        <v>-4.5</v>
      </c>
      <c r="AV35" s="17" t="s">
        <v>523</v>
      </c>
      <c r="AW35" s="17" t="s">
        <v>398</v>
      </c>
      <c r="AX35" s="10" t="str">
        <f>HYPERLINK("https://watch.nba.com/game/20171020/ATLCHA", "Boxscore")</f>
        <v>Boxscore</v>
      </c>
      <c r="AY35" s="10" t="str">
        <f>HYPERLINK("http://www.scoresandodds.com/grid_20171020.html#nba", "Odds")</f>
        <v>Odds</v>
      </c>
    </row>
    <row r="36" spans="1:51" ht="12" customHeight="1" x14ac:dyDescent="0.45">
      <c r="A36" s="19" t="s">
        <v>358</v>
      </c>
      <c r="B36" s="8" t="s">
        <v>517</v>
      </c>
      <c r="C36" s="20" t="s">
        <v>184</v>
      </c>
      <c r="D36" s="20" t="s">
        <v>48</v>
      </c>
      <c r="E36" s="22">
        <v>31</v>
      </c>
      <c r="F36" s="22">
        <v>31</v>
      </c>
      <c r="G36" s="22">
        <v>29</v>
      </c>
      <c r="H36" s="22">
        <v>23</v>
      </c>
      <c r="I36" s="22"/>
      <c r="J36" s="22"/>
      <c r="K36" s="22"/>
      <c r="L36" s="22"/>
      <c r="M36" s="22">
        <v>114</v>
      </c>
      <c r="N36" s="22">
        <v>240</v>
      </c>
      <c r="O36" s="22">
        <v>46</v>
      </c>
      <c r="P36" s="22">
        <v>95</v>
      </c>
      <c r="Q36" s="22">
        <v>9</v>
      </c>
      <c r="R36" s="22">
        <v>19</v>
      </c>
      <c r="S36" s="22">
        <v>13</v>
      </c>
      <c r="T36" s="22">
        <v>17</v>
      </c>
      <c r="U36" s="22">
        <v>11</v>
      </c>
      <c r="V36" s="22">
        <v>40</v>
      </c>
      <c r="W36" s="22">
        <v>51</v>
      </c>
      <c r="X36" s="22">
        <v>19</v>
      </c>
      <c r="Y36" s="22">
        <v>26</v>
      </c>
      <c r="Z36" s="22">
        <v>5</v>
      </c>
      <c r="AA36" s="22">
        <v>9</v>
      </c>
      <c r="AB36" s="22">
        <v>9</v>
      </c>
      <c r="AC36" s="22">
        <v>6</v>
      </c>
      <c r="AD36" s="22">
        <v>114</v>
      </c>
      <c r="AE36" s="21">
        <v>97.445597826086953</v>
      </c>
      <c r="AF36" s="21">
        <v>97.445597826086953</v>
      </c>
      <c r="AG36" s="21">
        <v>116.9883530331026</v>
      </c>
      <c r="AH36" s="21">
        <v>98.516507817349591</v>
      </c>
      <c r="AI36" s="22" t="s">
        <v>191</v>
      </c>
      <c r="AJ36" s="21" t="s">
        <v>464</v>
      </c>
      <c r="AK36" s="21" t="s">
        <v>465</v>
      </c>
      <c r="AL36" s="21" t="s">
        <v>466</v>
      </c>
      <c r="AM36" s="21" t="s">
        <v>524</v>
      </c>
      <c r="AN36" s="21" t="s">
        <v>188</v>
      </c>
      <c r="AO36" s="21" t="s">
        <v>162</v>
      </c>
      <c r="AP36" s="21" t="s">
        <v>183</v>
      </c>
      <c r="AQ36" s="21">
        <v>-3.5</v>
      </c>
      <c r="AR36" s="21">
        <v>-3.5</v>
      </c>
      <c r="AS36" s="21">
        <v>220.5</v>
      </c>
      <c r="AT36" s="21" t="s">
        <v>525</v>
      </c>
      <c r="AU36" s="21">
        <v>-6</v>
      </c>
      <c r="AV36" s="21" t="s">
        <v>196</v>
      </c>
      <c r="AW36" s="21" t="s">
        <v>433</v>
      </c>
      <c r="AX36" s="11"/>
      <c r="AY36" s="11"/>
    </row>
    <row r="37" spans="1:51" ht="12" customHeight="1" x14ac:dyDescent="0.45">
      <c r="A37" s="19" t="s">
        <v>358</v>
      </c>
      <c r="B37" s="8" t="s">
        <v>517</v>
      </c>
      <c r="C37" s="20" t="s">
        <v>92</v>
      </c>
      <c r="D37" s="20" t="s">
        <v>56</v>
      </c>
      <c r="E37" s="22">
        <v>25</v>
      </c>
      <c r="F37" s="22">
        <v>27</v>
      </c>
      <c r="G37" s="22">
        <v>21</v>
      </c>
      <c r="H37" s="22">
        <v>23</v>
      </c>
      <c r="I37" s="22"/>
      <c r="J37" s="22"/>
      <c r="K37" s="22"/>
      <c r="L37" s="22"/>
      <c r="M37" s="22">
        <v>96</v>
      </c>
      <c r="N37" s="22">
        <v>240</v>
      </c>
      <c r="O37" s="22">
        <v>35</v>
      </c>
      <c r="P37" s="22">
        <v>78</v>
      </c>
      <c r="Q37" s="22">
        <v>4</v>
      </c>
      <c r="R37" s="22">
        <v>18</v>
      </c>
      <c r="S37" s="22">
        <v>22</v>
      </c>
      <c r="T37" s="22">
        <v>33</v>
      </c>
      <c r="U37" s="22">
        <v>6</v>
      </c>
      <c r="V37" s="22">
        <v>33</v>
      </c>
      <c r="W37" s="22">
        <v>39</v>
      </c>
      <c r="X37" s="22">
        <v>15</v>
      </c>
      <c r="Y37" s="22">
        <v>17</v>
      </c>
      <c r="Z37" s="22">
        <v>1</v>
      </c>
      <c r="AA37" s="22">
        <v>12</v>
      </c>
      <c r="AB37" s="22">
        <v>12</v>
      </c>
      <c r="AC37" s="22">
        <v>4</v>
      </c>
      <c r="AD37" s="22">
        <v>96</v>
      </c>
      <c r="AE37" s="21">
        <v>97.445597826086953</v>
      </c>
      <c r="AF37" s="21">
        <v>97.445597826086953</v>
      </c>
      <c r="AG37" s="21">
        <v>98.516507817349591</v>
      </c>
      <c r="AH37" s="21">
        <v>116.9883530331026</v>
      </c>
      <c r="AI37" s="22" t="s">
        <v>191</v>
      </c>
      <c r="AJ37" s="21" t="s">
        <v>95</v>
      </c>
      <c r="AK37" s="21" t="s">
        <v>124</v>
      </c>
      <c r="AL37" s="21" t="s">
        <v>526</v>
      </c>
      <c r="AM37" s="21" t="s">
        <v>392</v>
      </c>
      <c r="AN37" s="21" t="s">
        <v>176</v>
      </c>
      <c r="AO37" s="21"/>
      <c r="AP37" s="21" t="s">
        <v>67</v>
      </c>
      <c r="AQ37" s="21">
        <v>220.5</v>
      </c>
      <c r="AR37" s="21">
        <v>3.5</v>
      </c>
      <c r="AS37" s="21">
        <v>220.5</v>
      </c>
      <c r="AT37" s="21" t="s">
        <v>527</v>
      </c>
      <c r="AU37" s="21">
        <v>218</v>
      </c>
      <c r="AV37" s="21" t="s">
        <v>528</v>
      </c>
      <c r="AW37" s="21" t="s">
        <v>390</v>
      </c>
      <c r="AX37" s="11" t="str">
        <f>HYPERLINK("https://watch.nba.com/game/20171020/PORIND", "Boxscore")</f>
        <v>Boxscore</v>
      </c>
      <c r="AY37" s="11" t="str">
        <f>HYPERLINK("http://www.scoresandodds.com/grid_20171020.html#nba", "Odds")</f>
        <v>Odds</v>
      </c>
    </row>
    <row r="38" spans="1:51" ht="12" customHeight="1" x14ac:dyDescent="0.45">
      <c r="A38" s="16" t="s">
        <v>358</v>
      </c>
      <c r="B38" s="7" t="s">
        <v>517</v>
      </c>
      <c r="C38" s="16" t="s">
        <v>97</v>
      </c>
      <c r="D38" s="16" t="s">
        <v>48</v>
      </c>
      <c r="E38" s="18">
        <v>24</v>
      </c>
      <c r="F38" s="18">
        <v>22</v>
      </c>
      <c r="G38" s="18">
        <v>23</v>
      </c>
      <c r="H38" s="18">
        <v>33</v>
      </c>
      <c r="I38" s="18"/>
      <c r="J38" s="18"/>
      <c r="K38" s="18"/>
      <c r="L38" s="18"/>
      <c r="M38" s="18">
        <v>102</v>
      </c>
      <c r="N38" s="18">
        <v>240</v>
      </c>
      <c r="O38" s="18">
        <v>35</v>
      </c>
      <c r="P38" s="18">
        <v>84</v>
      </c>
      <c r="Q38" s="18">
        <v>10</v>
      </c>
      <c r="R38" s="18">
        <v>29</v>
      </c>
      <c r="S38" s="18">
        <v>22</v>
      </c>
      <c r="T38" s="18">
        <v>32</v>
      </c>
      <c r="U38" s="18">
        <v>14</v>
      </c>
      <c r="V38" s="18">
        <v>41</v>
      </c>
      <c r="W38" s="18">
        <v>55</v>
      </c>
      <c r="X38" s="18">
        <v>16</v>
      </c>
      <c r="Y38" s="18">
        <v>24</v>
      </c>
      <c r="Z38" s="18">
        <v>4</v>
      </c>
      <c r="AA38" s="18">
        <v>19</v>
      </c>
      <c r="AB38" s="18">
        <v>19</v>
      </c>
      <c r="AC38" s="18">
        <v>5</v>
      </c>
      <c r="AD38" s="18">
        <v>102</v>
      </c>
      <c r="AE38" s="17">
        <v>100.028912959381</v>
      </c>
      <c r="AF38" s="17">
        <v>100.028912959381</v>
      </c>
      <c r="AG38" s="17">
        <v>101.9705173057507</v>
      </c>
      <c r="AH38" s="17">
        <v>91.97340776597126</v>
      </c>
      <c r="AI38" s="18" t="s">
        <v>217</v>
      </c>
      <c r="AJ38" s="17" t="s">
        <v>360</v>
      </c>
      <c r="AK38" s="17" t="s">
        <v>113</v>
      </c>
      <c r="AL38" s="17" t="s">
        <v>529</v>
      </c>
      <c r="AM38" s="17" t="s">
        <v>361</v>
      </c>
      <c r="AN38" s="17" t="s">
        <v>204</v>
      </c>
      <c r="AO38" s="18" t="s">
        <v>215</v>
      </c>
      <c r="AP38" s="17" t="s">
        <v>225</v>
      </c>
      <c r="AQ38" s="18">
        <v>-1</v>
      </c>
      <c r="AR38" s="17">
        <v>-1</v>
      </c>
      <c r="AS38" s="17">
        <v>216.5</v>
      </c>
      <c r="AT38" s="17" t="s">
        <v>530</v>
      </c>
      <c r="AU38" s="17">
        <v>216.5</v>
      </c>
      <c r="AV38" s="17" t="s">
        <v>477</v>
      </c>
      <c r="AW38" s="17" t="s">
        <v>478</v>
      </c>
      <c r="AX38" s="10"/>
      <c r="AY38" s="10"/>
    </row>
    <row r="39" spans="1:51" ht="12" customHeight="1" x14ac:dyDescent="0.45">
      <c r="A39" s="16" t="s">
        <v>358</v>
      </c>
      <c r="B39" s="7" t="s">
        <v>517</v>
      </c>
      <c r="C39" s="16" t="s">
        <v>88</v>
      </c>
      <c r="D39" s="16" t="s">
        <v>56</v>
      </c>
      <c r="E39" s="18">
        <v>21</v>
      </c>
      <c r="F39" s="18">
        <v>29</v>
      </c>
      <c r="G39" s="18">
        <v>22</v>
      </c>
      <c r="H39" s="18">
        <v>20</v>
      </c>
      <c r="I39" s="18"/>
      <c r="J39" s="18"/>
      <c r="K39" s="18"/>
      <c r="L39" s="18"/>
      <c r="M39" s="18">
        <v>92</v>
      </c>
      <c r="N39" s="18">
        <v>240</v>
      </c>
      <c r="O39" s="18">
        <v>35</v>
      </c>
      <c r="P39" s="18">
        <v>92</v>
      </c>
      <c r="Q39" s="18">
        <v>10</v>
      </c>
      <c r="R39" s="18">
        <v>32</v>
      </c>
      <c r="S39" s="18">
        <v>12</v>
      </c>
      <c r="T39" s="18">
        <v>16</v>
      </c>
      <c r="U39" s="18">
        <v>14</v>
      </c>
      <c r="V39" s="18">
        <v>33</v>
      </c>
      <c r="W39" s="18">
        <v>47</v>
      </c>
      <c r="X39" s="18">
        <v>20</v>
      </c>
      <c r="Y39" s="18">
        <v>30</v>
      </c>
      <c r="Z39" s="18">
        <v>7</v>
      </c>
      <c r="AA39" s="18">
        <v>16</v>
      </c>
      <c r="AB39" s="18">
        <v>17</v>
      </c>
      <c r="AC39" s="18">
        <v>4</v>
      </c>
      <c r="AD39" s="18">
        <v>92</v>
      </c>
      <c r="AE39" s="17">
        <v>100.028912959381</v>
      </c>
      <c r="AF39" s="17">
        <v>100.028912959381</v>
      </c>
      <c r="AG39" s="17">
        <v>91.97340776597126</v>
      </c>
      <c r="AH39" s="17">
        <v>101.9705173057507</v>
      </c>
      <c r="AI39" s="18" t="s">
        <v>191</v>
      </c>
      <c r="AJ39" s="17" t="s">
        <v>211</v>
      </c>
      <c r="AK39" s="17" t="s">
        <v>402</v>
      </c>
      <c r="AL39" s="17" t="s">
        <v>404</v>
      </c>
      <c r="AM39" s="17" t="s">
        <v>405</v>
      </c>
      <c r="AN39" s="17" t="s">
        <v>403</v>
      </c>
      <c r="AO39" s="18"/>
      <c r="AP39" s="17" t="s">
        <v>195</v>
      </c>
      <c r="AQ39" s="18">
        <v>216.5</v>
      </c>
      <c r="AR39" s="17">
        <v>1</v>
      </c>
      <c r="AS39" s="17">
        <v>216.5</v>
      </c>
      <c r="AT39" s="17" t="s">
        <v>531</v>
      </c>
      <c r="AU39" s="17">
        <v>-3</v>
      </c>
      <c r="AV39" s="17" t="s">
        <v>471</v>
      </c>
      <c r="AW39" s="17" t="s">
        <v>532</v>
      </c>
      <c r="AX39" s="10" t="str">
        <f>HYPERLINK("https://watch.nba.com/game/20171020/BOSPHI", "Boxscore")</f>
        <v>Boxscore</v>
      </c>
      <c r="AY39" s="10" t="str">
        <f>HYPERLINK("http://www.scoresandodds.com/grid_20171020.html#nba", "Odds")</f>
        <v>Odds</v>
      </c>
    </row>
    <row r="40" spans="1:51" ht="12" customHeight="1" x14ac:dyDescent="0.45">
      <c r="A40" s="19" t="s">
        <v>358</v>
      </c>
      <c r="B40" s="8" t="s">
        <v>517</v>
      </c>
      <c r="C40" s="20" t="s">
        <v>145</v>
      </c>
      <c r="D40" s="20" t="s">
        <v>48</v>
      </c>
      <c r="E40" s="22">
        <v>31</v>
      </c>
      <c r="F40" s="22">
        <v>34</v>
      </c>
      <c r="G40" s="22">
        <v>16</v>
      </c>
      <c r="H40" s="22">
        <v>30</v>
      </c>
      <c r="I40" s="22"/>
      <c r="J40" s="22"/>
      <c r="K40" s="22"/>
      <c r="L40" s="22"/>
      <c r="M40" s="22">
        <v>111</v>
      </c>
      <c r="N40" s="22">
        <v>240</v>
      </c>
      <c r="O40" s="22">
        <v>43</v>
      </c>
      <c r="P40" s="22">
        <v>87</v>
      </c>
      <c r="Q40" s="22">
        <v>10</v>
      </c>
      <c r="R40" s="22">
        <v>23</v>
      </c>
      <c r="S40" s="22">
        <v>15</v>
      </c>
      <c r="T40" s="22">
        <v>20</v>
      </c>
      <c r="U40" s="22">
        <v>10</v>
      </c>
      <c r="V40" s="22">
        <v>23</v>
      </c>
      <c r="W40" s="22">
        <v>33</v>
      </c>
      <c r="X40" s="22">
        <v>19</v>
      </c>
      <c r="Y40" s="22">
        <v>32</v>
      </c>
      <c r="Z40" s="22">
        <v>12</v>
      </c>
      <c r="AA40" s="22">
        <v>19</v>
      </c>
      <c r="AB40" s="22">
        <v>19</v>
      </c>
      <c r="AC40" s="22">
        <v>1</v>
      </c>
      <c r="AD40" s="22">
        <v>111</v>
      </c>
      <c r="AE40" s="21">
        <v>99.745833333333337</v>
      </c>
      <c r="AF40" s="21">
        <v>99.745833333333337</v>
      </c>
      <c r="AG40" s="21">
        <v>111.2828438948995</v>
      </c>
      <c r="AH40" s="21">
        <v>115.29303646768869</v>
      </c>
      <c r="AI40" s="22" t="s">
        <v>191</v>
      </c>
      <c r="AJ40" s="21" t="s">
        <v>382</v>
      </c>
      <c r="AK40" s="21" t="s">
        <v>50</v>
      </c>
      <c r="AL40" s="21" t="s">
        <v>146</v>
      </c>
      <c r="AM40" s="21" t="s">
        <v>99</v>
      </c>
      <c r="AN40" s="21" t="s">
        <v>383</v>
      </c>
      <c r="AO40" s="21" t="s">
        <v>139</v>
      </c>
      <c r="AP40" s="21" t="s">
        <v>121</v>
      </c>
      <c r="AQ40" s="21">
        <v>210.5</v>
      </c>
      <c r="AR40" s="21">
        <v>6.5</v>
      </c>
      <c r="AS40" s="21">
        <v>210.5</v>
      </c>
      <c r="AT40" s="21" t="s">
        <v>533</v>
      </c>
      <c r="AU40" s="21">
        <v>211.5</v>
      </c>
      <c r="AV40" s="21" t="s">
        <v>534</v>
      </c>
      <c r="AW40" s="21" t="s">
        <v>535</v>
      </c>
      <c r="AX40" s="11"/>
      <c r="AY40" s="11"/>
    </row>
    <row r="41" spans="1:51" ht="12" customHeight="1" x14ac:dyDescent="0.45">
      <c r="A41" s="19" t="s">
        <v>358</v>
      </c>
      <c r="B41" s="8" t="s">
        <v>517</v>
      </c>
      <c r="C41" s="20" t="s">
        <v>101</v>
      </c>
      <c r="D41" s="20" t="s">
        <v>56</v>
      </c>
      <c r="E41" s="22">
        <v>29</v>
      </c>
      <c r="F41" s="22">
        <v>29</v>
      </c>
      <c r="G41" s="22">
        <v>33</v>
      </c>
      <c r="H41" s="22">
        <v>24</v>
      </c>
      <c r="I41" s="22"/>
      <c r="J41" s="22"/>
      <c r="K41" s="22"/>
      <c r="L41" s="22"/>
      <c r="M41" s="22">
        <v>115</v>
      </c>
      <c r="N41" s="22">
        <v>240</v>
      </c>
      <c r="O41" s="22">
        <v>40</v>
      </c>
      <c r="P41" s="22">
        <v>75</v>
      </c>
      <c r="Q41" s="22">
        <v>6</v>
      </c>
      <c r="R41" s="22">
        <v>17</v>
      </c>
      <c r="S41" s="22">
        <v>29</v>
      </c>
      <c r="T41" s="22">
        <v>35</v>
      </c>
      <c r="U41" s="22">
        <v>7</v>
      </c>
      <c r="V41" s="22">
        <v>30</v>
      </c>
      <c r="W41" s="22">
        <v>37</v>
      </c>
      <c r="X41" s="22">
        <v>25</v>
      </c>
      <c r="Y41" s="22">
        <v>18</v>
      </c>
      <c r="Z41" s="22">
        <v>12</v>
      </c>
      <c r="AA41" s="22">
        <v>16</v>
      </c>
      <c r="AB41" s="22">
        <v>17</v>
      </c>
      <c r="AC41" s="22">
        <v>7</v>
      </c>
      <c r="AD41" s="22">
        <v>115</v>
      </c>
      <c r="AE41" s="21">
        <v>99.745833333333337</v>
      </c>
      <c r="AF41" s="21">
        <v>99.745833333333337</v>
      </c>
      <c r="AG41" s="21">
        <v>115.29303646768869</v>
      </c>
      <c r="AH41" s="21">
        <v>111.2828438948995</v>
      </c>
      <c r="AI41" s="22" t="s">
        <v>191</v>
      </c>
      <c r="AJ41" s="21" t="s">
        <v>536</v>
      </c>
      <c r="AK41" s="21" t="s">
        <v>409</v>
      </c>
      <c r="AL41" s="21" t="s">
        <v>102</v>
      </c>
      <c r="AM41" s="21" t="s">
        <v>411</v>
      </c>
      <c r="AN41" s="21" t="s">
        <v>103</v>
      </c>
      <c r="AO41" s="21"/>
      <c r="AP41" s="21" t="s">
        <v>93</v>
      </c>
      <c r="AQ41" s="21">
        <v>-6.5</v>
      </c>
      <c r="AR41" s="21">
        <v>-6.5</v>
      </c>
      <c r="AS41" s="21">
        <v>210.5</v>
      </c>
      <c r="AT41" s="21" t="s">
        <v>537</v>
      </c>
      <c r="AU41" s="21">
        <v>-6.5</v>
      </c>
      <c r="AV41" s="21" t="s">
        <v>538</v>
      </c>
      <c r="AW41" s="21" t="s">
        <v>539</v>
      </c>
      <c r="AX41" s="11" t="str">
        <f>HYPERLINK("https://watch.nba.com/game/20171020/DETWAS", "Boxscore")</f>
        <v>Boxscore</v>
      </c>
      <c r="AY41" s="11" t="str">
        <f>HYPERLINK("http://www.scoresandodds.com/grid_20171020.html#nba", "Odds")</f>
        <v>Odds</v>
      </c>
    </row>
    <row r="42" spans="1:51" ht="12" customHeight="1" x14ac:dyDescent="0.45">
      <c r="A42" s="16" t="s">
        <v>358</v>
      </c>
      <c r="B42" s="7" t="s">
        <v>517</v>
      </c>
      <c r="C42" s="16" t="s">
        <v>200</v>
      </c>
      <c r="D42" s="16" t="s">
        <v>48</v>
      </c>
      <c r="E42" s="18">
        <v>25</v>
      </c>
      <c r="F42" s="18">
        <v>30</v>
      </c>
      <c r="G42" s="18">
        <v>31</v>
      </c>
      <c r="H42" s="18">
        <v>30</v>
      </c>
      <c r="I42" s="18"/>
      <c r="J42" s="18"/>
      <c r="K42" s="18"/>
      <c r="L42" s="18"/>
      <c r="M42" s="18">
        <v>116</v>
      </c>
      <c r="N42" s="18">
        <v>240</v>
      </c>
      <c r="O42" s="18">
        <v>44</v>
      </c>
      <c r="P42" s="18">
        <v>81</v>
      </c>
      <c r="Q42" s="18">
        <v>11</v>
      </c>
      <c r="R42" s="18">
        <v>26</v>
      </c>
      <c r="S42" s="18">
        <v>17</v>
      </c>
      <c r="T42" s="18">
        <v>17</v>
      </c>
      <c r="U42" s="18">
        <v>9</v>
      </c>
      <c r="V42" s="18">
        <v>35</v>
      </c>
      <c r="W42" s="18">
        <v>44</v>
      </c>
      <c r="X42" s="18">
        <v>25</v>
      </c>
      <c r="Y42" s="18">
        <v>10</v>
      </c>
      <c r="Z42" s="18">
        <v>8</v>
      </c>
      <c r="AA42" s="18">
        <v>16</v>
      </c>
      <c r="AB42" s="18">
        <v>17</v>
      </c>
      <c r="AC42" s="18">
        <v>3</v>
      </c>
      <c r="AD42" s="18">
        <v>116</v>
      </c>
      <c r="AE42" s="17">
        <v>93.173529632408105</v>
      </c>
      <c r="AF42" s="17">
        <v>93.173529632408105</v>
      </c>
      <c r="AG42" s="17">
        <v>124.4988790889943</v>
      </c>
      <c r="AH42" s="17">
        <v>104.1068213071762</v>
      </c>
      <c r="AI42" s="18" t="s">
        <v>214</v>
      </c>
      <c r="AJ42" s="17" t="s">
        <v>201</v>
      </c>
      <c r="AK42" s="17" t="s">
        <v>364</v>
      </c>
      <c r="AL42" s="17" t="s">
        <v>202</v>
      </c>
      <c r="AM42" s="17" t="s">
        <v>108</v>
      </c>
      <c r="AN42" s="17" t="s">
        <v>138</v>
      </c>
      <c r="AO42" s="18" t="s">
        <v>163</v>
      </c>
      <c r="AP42" s="17" t="s">
        <v>96</v>
      </c>
      <c r="AQ42" s="18">
        <v>-1.5</v>
      </c>
      <c r="AR42" s="17">
        <v>-1.5</v>
      </c>
      <c r="AS42" s="17">
        <v>210</v>
      </c>
      <c r="AT42" s="17" t="s">
        <v>540</v>
      </c>
      <c r="AU42" s="17">
        <v>210</v>
      </c>
      <c r="AV42" s="17" t="s">
        <v>541</v>
      </c>
      <c r="AW42" s="17" t="s">
        <v>80</v>
      </c>
      <c r="AX42" s="10"/>
      <c r="AY42" s="10"/>
    </row>
    <row r="43" spans="1:51" ht="12" customHeight="1" x14ac:dyDescent="0.45">
      <c r="A43" s="16" t="s">
        <v>358</v>
      </c>
      <c r="B43" s="7" t="s">
        <v>517</v>
      </c>
      <c r="C43" s="16" t="s">
        <v>81</v>
      </c>
      <c r="D43" s="16" t="s">
        <v>56</v>
      </c>
      <c r="E43" s="18">
        <v>25</v>
      </c>
      <c r="F43" s="18">
        <v>24</v>
      </c>
      <c r="G43" s="18">
        <v>24</v>
      </c>
      <c r="H43" s="18">
        <v>24</v>
      </c>
      <c r="I43" s="18"/>
      <c r="J43" s="18"/>
      <c r="K43" s="18"/>
      <c r="L43" s="18"/>
      <c r="M43" s="18">
        <v>97</v>
      </c>
      <c r="N43" s="18">
        <v>240</v>
      </c>
      <c r="O43" s="18">
        <v>38</v>
      </c>
      <c r="P43" s="18">
        <v>82</v>
      </c>
      <c r="Q43" s="18">
        <v>11</v>
      </c>
      <c r="R43" s="18">
        <v>35</v>
      </c>
      <c r="S43" s="18">
        <v>10</v>
      </c>
      <c r="T43" s="18">
        <v>12</v>
      </c>
      <c r="U43" s="18">
        <v>8</v>
      </c>
      <c r="V43" s="18">
        <v>22</v>
      </c>
      <c r="W43" s="18">
        <v>30</v>
      </c>
      <c r="X43" s="18">
        <v>23</v>
      </c>
      <c r="Y43" s="18">
        <v>17</v>
      </c>
      <c r="Z43" s="18">
        <v>8</v>
      </c>
      <c r="AA43" s="18">
        <v>14</v>
      </c>
      <c r="AB43" s="18">
        <v>15</v>
      </c>
      <c r="AC43" s="18">
        <v>2</v>
      </c>
      <c r="AD43" s="18">
        <v>97</v>
      </c>
      <c r="AE43" s="17">
        <v>93.173529632408105</v>
      </c>
      <c r="AF43" s="17">
        <v>93.173529632408105</v>
      </c>
      <c r="AG43" s="17">
        <v>104.1068213071762</v>
      </c>
      <c r="AH43" s="17">
        <v>124.4988790889943</v>
      </c>
      <c r="AI43" s="18" t="s">
        <v>191</v>
      </c>
      <c r="AJ43" s="17" t="s">
        <v>82</v>
      </c>
      <c r="AK43" s="17" t="s">
        <v>415</v>
      </c>
      <c r="AL43" s="17" t="s">
        <v>416</v>
      </c>
      <c r="AM43" s="17" t="s">
        <v>417</v>
      </c>
      <c r="AN43" s="17" t="s">
        <v>418</v>
      </c>
      <c r="AO43" s="18"/>
      <c r="AP43" s="17" t="s">
        <v>542</v>
      </c>
      <c r="AQ43" s="18">
        <v>210</v>
      </c>
      <c r="AR43" s="17">
        <v>1.5</v>
      </c>
      <c r="AS43" s="17">
        <v>210</v>
      </c>
      <c r="AT43" s="17" t="s">
        <v>543</v>
      </c>
      <c r="AU43" s="17">
        <v>-1.5</v>
      </c>
      <c r="AV43" s="17" t="s">
        <v>544</v>
      </c>
      <c r="AW43" s="17" t="s">
        <v>545</v>
      </c>
      <c r="AX43" s="10" t="str">
        <f>HYPERLINK("https://watch.nba.com/game/20171020/CLEMIL", "Boxscore")</f>
        <v>Boxscore</v>
      </c>
      <c r="AY43" s="10" t="str">
        <f>HYPERLINK("http://www.scoresandodds.com/grid_20171020.html#nba", "Odds")</f>
        <v>Odds</v>
      </c>
    </row>
    <row r="44" spans="1:51" ht="12" customHeight="1" x14ac:dyDescent="0.45">
      <c r="A44" s="19" t="s">
        <v>358</v>
      </c>
      <c r="B44" s="8" t="s">
        <v>517</v>
      </c>
      <c r="C44" s="20" t="s">
        <v>47</v>
      </c>
      <c r="D44" s="20" t="s">
        <v>48</v>
      </c>
      <c r="E44" s="22">
        <v>27</v>
      </c>
      <c r="F44" s="22">
        <v>28</v>
      </c>
      <c r="G44" s="22">
        <v>36</v>
      </c>
      <c r="H44" s="22">
        <v>30</v>
      </c>
      <c r="I44" s="22"/>
      <c r="J44" s="22"/>
      <c r="K44" s="22"/>
      <c r="L44" s="22"/>
      <c r="M44" s="22">
        <v>121</v>
      </c>
      <c r="N44" s="22">
        <v>240</v>
      </c>
      <c r="O44" s="22">
        <v>45</v>
      </c>
      <c r="P44" s="22">
        <v>89</v>
      </c>
      <c r="Q44" s="22">
        <v>18</v>
      </c>
      <c r="R44" s="22">
        <v>33</v>
      </c>
      <c r="S44" s="22">
        <v>13</v>
      </c>
      <c r="T44" s="22">
        <v>15</v>
      </c>
      <c r="U44" s="22">
        <v>9</v>
      </c>
      <c r="V44" s="22">
        <v>31</v>
      </c>
      <c r="W44" s="22">
        <v>40</v>
      </c>
      <c r="X44" s="22">
        <v>30</v>
      </c>
      <c r="Y44" s="22">
        <v>27</v>
      </c>
      <c r="Z44" s="22">
        <v>9</v>
      </c>
      <c r="AA44" s="22">
        <v>22</v>
      </c>
      <c r="AB44" s="22">
        <v>22</v>
      </c>
      <c r="AC44" s="22">
        <v>3</v>
      </c>
      <c r="AD44" s="22">
        <v>121</v>
      </c>
      <c r="AE44" s="21">
        <v>107.4307142857143</v>
      </c>
      <c r="AF44" s="21">
        <v>107.4307142857143</v>
      </c>
      <c r="AG44" s="21">
        <v>112.6307320997586</v>
      </c>
      <c r="AH44" s="21">
        <v>117.2848945832198</v>
      </c>
      <c r="AI44" s="22" t="s">
        <v>191</v>
      </c>
      <c r="AJ44" s="21" t="s">
        <v>52</v>
      </c>
      <c r="AK44" s="21" t="s">
        <v>546</v>
      </c>
      <c r="AL44" s="21" t="s">
        <v>51</v>
      </c>
      <c r="AM44" s="21" t="s">
        <v>117</v>
      </c>
      <c r="AN44" s="21" t="s">
        <v>53</v>
      </c>
      <c r="AO44" s="21" t="s">
        <v>207</v>
      </c>
      <c r="AP44" s="21" t="s">
        <v>224</v>
      </c>
      <c r="AQ44" s="21">
        <v>220</v>
      </c>
      <c r="AR44" s="21">
        <v>1</v>
      </c>
      <c r="AS44" s="21">
        <v>220</v>
      </c>
      <c r="AT44" s="21" t="s">
        <v>547</v>
      </c>
      <c r="AU44" s="21">
        <v>226</v>
      </c>
      <c r="AV44" s="21" t="s">
        <v>541</v>
      </c>
      <c r="AW44" s="21" t="s">
        <v>548</v>
      </c>
      <c r="AX44" s="11"/>
      <c r="AY44" s="11"/>
    </row>
    <row r="45" spans="1:51" ht="12" customHeight="1" x14ac:dyDescent="0.45">
      <c r="A45" s="19" t="s">
        <v>358</v>
      </c>
      <c r="B45" s="8" t="s">
        <v>517</v>
      </c>
      <c r="C45" s="20" t="s">
        <v>94</v>
      </c>
      <c r="D45" s="20" t="s">
        <v>56</v>
      </c>
      <c r="E45" s="22">
        <v>29</v>
      </c>
      <c r="F45" s="22">
        <v>29</v>
      </c>
      <c r="G45" s="22">
        <v>31</v>
      </c>
      <c r="H45" s="22">
        <v>37</v>
      </c>
      <c r="I45" s="22"/>
      <c r="J45" s="22"/>
      <c r="K45" s="22"/>
      <c r="L45" s="22"/>
      <c r="M45" s="22">
        <v>126</v>
      </c>
      <c r="N45" s="22">
        <v>240</v>
      </c>
      <c r="O45" s="22">
        <v>46</v>
      </c>
      <c r="P45" s="22">
        <v>92</v>
      </c>
      <c r="Q45" s="22">
        <v>9</v>
      </c>
      <c r="R45" s="22">
        <v>27</v>
      </c>
      <c r="S45" s="22">
        <v>25</v>
      </c>
      <c r="T45" s="22">
        <v>35</v>
      </c>
      <c r="U45" s="22">
        <v>15</v>
      </c>
      <c r="V45" s="22">
        <v>33</v>
      </c>
      <c r="W45" s="22">
        <v>48</v>
      </c>
      <c r="X45" s="22">
        <v>22</v>
      </c>
      <c r="Y45" s="22">
        <v>17</v>
      </c>
      <c r="Z45" s="22">
        <v>13</v>
      </c>
      <c r="AA45" s="22">
        <v>18</v>
      </c>
      <c r="AB45" s="22">
        <v>18</v>
      </c>
      <c r="AC45" s="22">
        <v>6</v>
      </c>
      <c r="AD45" s="22">
        <v>126</v>
      </c>
      <c r="AE45" s="21">
        <v>107.4307142857143</v>
      </c>
      <c r="AF45" s="21">
        <v>107.4307142857143</v>
      </c>
      <c r="AG45" s="21">
        <v>117.2848945832198</v>
      </c>
      <c r="AH45" s="21">
        <v>112.6307320997586</v>
      </c>
      <c r="AI45" s="22" t="s">
        <v>191</v>
      </c>
      <c r="AJ45" s="21" t="s">
        <v>111</v>
      </c>
      <c r="AK45" s="21" t="s">
        <v>387</v>
      </c>
      <c r="AL45" s="21" t="s">
        <v>149</v>
      </c>
      <c r="AM45" s="21" t="s">
        <v>549</v>
      </c>
      <c r="AN45" s="21" t="s">
        <v>388</v>
      </c>
      <c r="AO45" s="21"/>
      <c r="AP45" s="21" t="s">
        <v>550</v>
      </c>
      <c r="AQ45" s="21">
        <v>-1</v>
      </c>
      <c r="AR45" s="21">
        <v>-1</v>
      </c>
      <c r="AS45" s="21">
        <v>220</v>
      </c>
      <c r="AT45" s="21" t="s">
        <v>551</v>
      </c>
      <c r="AU45" s="21">
        <v>-1.5</v>
      </c>
      <c r="AV45" s="21" t="s">
        <v>544</v>
      </c>
      <c r="AW45" s="21"/>
      <c r="AX45" s="11" t="str">
        <f>HYPERLINK("https://watch.nba.com/game/20171020/ORLBKN", "Boxscore")</f>
        <v>Boxscore</v>
      </c>
      <c r="AY45" s="11" t="str">
        <f>HYPERLINK("http://www.scoresandodds.com/grid_20171020.html#nba", "Odds")</f>
        <v>Odds</v>
      </c>
    </row>
    <row r="46" spans="1:51" ht="12" customHeight="1" x14ac:dyDescent="0.45">
      <c r="A46" s="16" t="s">
        <v>358</v>
      </c>
      <c r="B46" s="7" t="s">
        <v>517</v>
      </c>
      <c r="C46" s="16" t="s">
        <v>154</v>
      </c>
      <c r="D46" s="16" t="s">
        <v>48</v>
      </c>
      <c r="E46" s="18">
        <v>16</v>
      </c>
      <c r="F46" s="18">
        <v>26</v>
      </c>
      <c r="G46" s="18">
        <v>23</v>
      </c>
      <c r="H46" s="18">
        <v>32</v>
      </c>
      <c r="I46" s="18"/>
      <c r="J46" s="18"/>
      <c r="K46" s="18"/>
      <c r="L46" s="18"/>
      <c r="M46" s="18">
        <v>97</v>
      </c>
      <c r="N46" s="18">
        <v>240</v>
      </c>
      <c r="O46" s="18">
        <v>37</v>
      </c>
      <c r="P46" s="18">
        <v>77</v>
      </c>
      <c r="Q46" s="18">
        <v>9</v>
      </c>
      <c r="R46" s="18">
        <v>22</v>
      </c>
      <c r="S46" s="18">
        <v>14</v>
      </c>
      <c r="T46" s="18">
        <v>17</v>
      </c>
      <c r="U46" s="18">
        <v>7</v>
      </c>
      <c r="V46" s="18">
        <v>31</v>
      </c>
      <c r="W46" s="18">
        <v>38</v>
      </c>
      <c r="X46" s="18">
        <v>23</v>
      </c>
      <c r="Y46" s="18">
        <v>21</v>
      </c>
      <c r="Z46" s="18">
        <v>10</v>
      </c>
      <c r="AA46" s="18">
        <v>19</v>
      </c>
      <c r="AB46" s="18">
        <v>19</v>
      </c>
      <c r="AC46" s="18">
        <v>8</v>
      </c>
      <c r="AD46" s="18">
        <v>97</v>
      </c>
      <c r="AE46" s="17">
        <v>95.574390243902428</v>
      </c>
      <c r="AF46" s="17">
        <v>95.574390243902428</v>
      </c>
      <c r="AG46" s="17">
        <v>101.49162317694049</v>
      </c>
      <c r="AH46" s="17">
        <v>104.6305393576706</v>
      </c>
      <c r="AI46" s="18" t="s">
        <v>191</v>
      </c>
      <c r="AJ46" s="17" t="s">
        <v>450</v>
      </c>
      <c r="AK46" s="17" t="s">
        <v>156</v>
      </c>
      <c r="AL46" s="17" t="s">
        <v>451</v>
      </c>
      <c r="AM46" s="17" t="s">
        <v>552</v>
      </c>
      <c r="AN46" s="17" t="s">
        <v>126</v>
      </c>
      <c r="AO46" s="18" t="s">
        <v>90</v>
      </c>
      <c r="AP46" s="17" t="s">
        <v>198</v>
      </c>
      <c r="AQ46" s="18">
        <v>200</v>
      </c>
      <c r="AR46" s="17">
        <v>5.5</v>
      </c>
      <c r="AS46" s="17">
        <v>200</v>
      </c>
      <c r="AT46" s="17" t="s">
        <v>553</v>
      </c>
      <c r="AU46" s="17">
        <v>197</v>
      </c>
      <c r="AV46" s="17" t="s">
        <v>554</v>
      </c>
      <c r="AW46" s="17" t="s">
        <v>161</v>
      </c>
      <c r="AX46" s="10"/>
      <c r="AY46" s="10"/>
    </row>
    <row r="47" spans="1:51" ht="12" customHeight="1" x14ac:dyDescent="0.45">
      <c r="A47" s="16" t="s">
        <v>358</v>
      </c>
      <c r="B47" s="7" t="s">
        <v>517</v>
      </c>
      <c r="C47" s="16" t="s">
        <v>122</v>
      </c>
      <c r="D47" s="16" t="s">
        <v>56</v>
      </c>
      <c r="E47" s="18">
        <v>19</v>
      </c>
      <c r="F47" s="18">
        <v>27</v>
      </c>
      <c r="G47" s="18">
        <v>24</v>
      </c>
      <c r="H47" s="18">
        <v>30</v>
      </c>
      <c r="I47" s="18"/>
      <c r="J47" s="18"/>
      <c r="K47" s="18"/>
      <c r="L47" s="18"/>
      <c r="M47" s="18">
        <v>100</v>
      </c>
      <c r="N47" s="18">
        <v>240</v>
      </c>
      <c r="O47" s="18">
        <v>36</v>
      </c>
      <c r="P47" s="18">
        <v>81</v>
      </c>
      <c r="Q47" s="18">
        <v>7</v>
      </c>
      <c r="R47" s="18">
        <v>22</v>
      </c>
      <c r="S47" s="18">
        <v>21</v>
      </c>
      <c r="T47" s="18">
        <v>26</v>
      </c>
      <c r="U47" s="18">
        <v>10</v>
      </c>
      <c r="V47" s="18">
        <v>34</v>
      </c>
      <c r="W47" s="18">
        <v>44</v>
      </c>
      <c r="X47" s="18">
        <v>17</v>
      </c>
      <c r="Y47" s="18">
        <v>17</v>
      </c>
      <c r="Z47" s="18">
        <v>11</v>
      </c>
      <c r="AA47" s="18">
        <v>15</v>
      </c>
      <c r="AB47" s="18">
        <v>16</v>
      </c>
      <c r="AC47" s="18">
        <v>2</v>
      </c>
      <c r="AD47" s="18">
        <v>100</v>
      </c>
      <c r="AE47" s="17">
        <v>95.574390243902428</v>
      </c>
      <c r="AF47" s="17">
        <v>95.574390243902428</v>
      </c>
      <c r="AG47" s="17">
        <v>104.6305393576706</v>
      </c>
      <c r="AH47" s="17">
        <v>101.49162317694049</v>
      </c>
      <c r="AI47" s="18" t="s">
        <v>191</v>
      </c>
      <c r="AJ47" s="17" t="s">
        <v>123</v>
      </c>
      <c r="AK47" s="17" t="s">
        <v>456</v>
      </c>
      <c r="AL47" s="17" t="s">
        <v>457</v>
      </c>
      <c r="AM47" s="17" t="s">
        <v>221</v>
      </c>
      <c r="AN47" s="17" t="s">
        <v>114</v>
      </c>
      <c r="AO47" s="18"/>
      <c r="AP47" s="17" t="s">
        <v>555</v>
      </c>
      <c r="AQ47" s="18">
        <v>-5.5</v>
      </c>
      <c r="AR47" s="17">
        <v>-5.5</v>
      </c>
      <c r="AS47" s="17">
        <v>200</v>
      </c>
      <c r="AT47" s="17" t="s">
        <v>556</v>
      </c>
      <c r="AU47" s="17">
        <v>-4.5</v>
      </c>
      <c r="AV47" s="17" t="s">
        <v>140</v>
      </c>
      <c r="AW47" s="17" t="s">
        <v>557</v>
      </c>
      <c r="AX47" s="10" t="str">
        <f>HYPERLINK("https://watch.nba.com/game/20171020/UTAMIN", "Boxscore")</f>
        <v>Boxscore</v>
      </c>
      <c r="AY47" s="10" t="str">
        <f>HYPERLINK("http://www.scoresandodds.com/grid_20171020.html#nba", "Odds")</f>
        <v>Odds</v>
      </c>
    </row>
    <row r="48" spans="1:51" ht="12" customHeight="1" x14ac:dyDescent="0.45">
      <c r="A48" s="19" t="s">
        <v>358</v>
      </c>
      <c r="B48" s="8" t="s">
        <v>517</v>
      </c>
      <c r="C48" s="20" t="s">
        <v>174</v>
      </c>
      <c r="D48" s="20" t="s">
        <v>48</v>
      </c>
      <c r="E48" s="22">
        <v>19</v>
      </c>
      <c r="F48" s="22">
        <v>27</v>
      </c>
      <c r="G48" s="22">
        <v>25</v>
      </c>
      <c r="H48" s="22">
        <v>22</v>
      </c>
      <c r="I48" s="22"/>
      <c r="J48" s="22"/>
      <c r="K48" s="22"/>
      <c r="L48" s="22"/>
      <c r="M48" s="22">
        <v>93</v>
      </c>
      <c r="N48" s="22">
        <v>240</v>
      </c>
      <c r="O48" s="22">
        <v>37</v>
      </c>
      <c r="P48" s="22">
        <v>87</v>
      </c>
      <c r="Q48" s="22">
        <v>10</v>
      </c>
      <c r="R48" s="22">
        <v>23</v>
      </c>
      <c r="S48" s="22">
        <v>9</v>
      </c>
      <c r="T48" s="22">
        <v>13</v>
      </c>
      <c r="U48" s="22">
        <v>16</v>
      </c>
      <c r="V48" s="22">
        <v>41</v>
      </c>
      <c r="W48" s="22">
        <v>57</v>
      </c>
      <c r="X48" s="22">
        <v>20</v>
      </c>
      <c r="Y48" s="22">
        <v>18</v>
      </c>
      <c r="Z48" s="22">
        <v>8</v>
      </c>
      <c r="AA48" s="22">
        <v>14</v>
      </c>
      <c r="AB48" s="22">
        <v>15</v>
      </c>
      <c r="AC48" s="22">
        <v>3</v>
      </c>
      <c r="AD48" s="22">
        <v>93</v>
      </c>
      <c r="AE48" s="21">
        <v>88.355972222222221</v>
      </c>
      <c r="AF48" s="21">
        <v>88.355972222222221</v>
      </c>
      <c r="AG48" s="21">
        <v>105.25604286951619</v>
      </c>
      <c r="AH48" s="21">
        <v>99.597115833520661</v>
      </c>
      <c r="AI48" s="22" t="s">
        <v>191</v>
      </c>
      <c r="AJ48" s="21" t="s">
        <v>481</v>
      </c>
      <c r="AK48" s="21" t="s">
        <v>131</v>
      </c>
      <c r="AL48" s="21" t="s">
        <v>483</v>
      </c>
      <c r="AM48" s="21" t="s">
        <v>484</v>
      </c>
      <c r="AN48" s="21" t="s">
        <v>485</v>
      </c>
      <c r="AO48" s="21" t="s">
        <v>193</v>
      </c>
      <c r="AP48" s="21" t="s">
        <v>173</v>
      </c>
      <c r="AQ48" s="21">
        <v>201.5</v>
      </c>
      <c r="AR48" s="21">
        <v>5.5</v>
      </c>
      <c r="AS48" s="21">
        <v>201.5</v>
      </c>
      <c r="AT48" s="21" t="s">
        <v>558</v>
      </c>
      <c r="AU48" s="21">
        <v>202</v>
      </c>
      <c r="AV48" s="21" t="s">
        <v>559</v>
      </c>
      <c r="AW48" s="21" t="s">
        <v>218</v>
      </c>
      <c r="AX48" s="11"/>
      <c r="AY48" s="11"/>
    </row>
    <row r="49" spans="1:51" ht="12" customHeight="1" x14ac:dyDescent="0.45">
      <c r="A49" s="19" t="s">
        <v>358</v>
      </c>
      <c r="B49" s="8" t="s">
        <v>517</v>
      </c>
      <c r="C49" s="20" t="s">
        <v>61</v>
      </c>
      <c r="D49" s="20" t="s">
        <v>56</v>
      </c>
      <c r="E49" s="22">
        <v>23</v>
      </c>
      <c r="F49" s="22">
        <v>23</v>
      </c>
      <c r="G49" s="22">
        <v>14</v>
      </c>
      <c r="H49" s="22">
        <v>28</v>
      </c>
      <c r="I49" s="22"/>
      <c r="J49" s="22"/>
      <c r="K49" s="22"/>
      <c r="L49" s="22"/>
      <c r="M49" s="22">
        <v>88</v>
      </c>
      <c r="N49" s="22">
        <v>240</v>
      </c>
      <c r="O49" s="22">
        <v>31</v>
      </c>
      <c r="P49" s="22">
        <v>75</v>
      </c>
      <c r="Q49" s="22">
        <v>11</v>
      </c>
      <c r="R49" s="22">
        <v>33</v>
      </c>
      <c r="S49" s="22">
        <v>15</v>
      </c>
      <c r="T49" s="22">
        <v>21</v>
      </c>
      <c r="U49" s="22">
        <v>7</v>
      </c>
      <c r="V49" s="22">
        <v>29</v>
      </c>
      <c r="W49" s="22">
        <v>36</v>
      </c>
      <c r="X49" s="22">
        <v>19</v>
      </c>
      <c r="Y49" s="22">
        <v>13</v>
      </c>
      <c r="Z49" s="22">
        <v>8</v>
      </c>
      <c r="AA49" s="22">
        <v>12</v>
      </c>
      <c r="AB49" s="22">
        <v>12</v>
      </c>
      <c r="AC49" s="22">
        <v>7</v>
      </c>
      <c r="AD49" s="22">
        <v>88</v>
      </c>
      <c r="AE49" s="21">
        <v>88.355972222222221</v>
      </c>
      <c r="AF49" s="21">
        <v>88.355972222222221</v>
      </c>
      <c r="AG49" s="21">
        <v>99.597115833520661</v>
      </c>
      <c r="AH49" s="21">
        <v>105.25604286951619</v>
      </c>
      <c r="AI49" s="22" t="s">
        <v>191</v>
      </c>
      <c r="AJ49" s="21" t="s">
        <v>169</v>
      </c>
      <c r="AK49" s="21" t="s">
        <v>62</v>
      </c>
      <c r="AL49" s="21" t="s">
        <v>89</v>
      </c>
      <c r="AM49" s="21" t="s">
        <v>187</v>
      </c>
      <c r="AN49" s="21" t="s">
        <v>560</v>
      </c>
      <c r="AO49" s="21"/>
      <c r="AP49" s="21" t="s">
        <v>192</v>
      </c>
      <c r="AQ49" s="21">
        <v>-5.5</v>
      </c>
      <c r="AR49" s="21">
        <v>-5.5</v>
      </c>
      <c r="AS49" s="21">
        <v>201.5</v>
      </c>
      <c r="AT49" s="21" t="s">
        <v>561</v>
      </c>
      <c r="AU49" s="21">
        <v>-6</v>
      </c>
      <c r="AV49" s="21" t="s">
        <v>562</v>
      </c>
      <c r="AW49" s="21" t="s">
        <v>563</v>
      </c>
      <c r="AX49" s="11" t="str">
        <f>HYPERLINK("https://watch.nba.com/game/20171020/SACDAL", "Boxscore")</f>
        <v>Boxscore</v>
      </c>
      <c r="AY49" s="11" t="str">
        <f>HYPERLINK("http://www.scoresandodds.com/grid_20171020.html#nba", "Odds")</f>
        <v>Odds</v>
      </c>
    </row>
    <row r="50" spans="1:51" ht="12" customHeight="1" x14ac:dyDescent="0.45">
      <c r="A50" s="16" t="s">
        <v>358</v>
      </c>
      <c r="B50" s="7" t="s">
        <v>517</v>
      </c>
      <c r="C50" s="16" t="s">
        <v>168</v>
      </c>
      <c r="D50" s="16" t="s">
        <v>48</v>
      </c>
      <c r="E50" s="18">
        <v>26</v>
      </c>
      <c r="F50" s="18">
        <v>35</v>
      </c>
      <c r="G50" s="18">
        <v>37</v>
      </c>
      <c r="H50" s="18">
        <v>30</v>
      </c>
      <c r="I50" s="18"/>
      <c r="J50" s="18"/>
      <c r="K50" s="18"/>
      <c r="L50" s="18"/>
      <c r="M50" s="18">
        <v>128</v>
      </c>
      <c r="N50" s="18">
        <v>240</v>
      </c>
      <c r="O50" s="18">
        <v>47</v>
      </c>
      <c r="P50" s="18">
        <v>91</v>
      </c>
      <c r="Q50" s="18">
        <v>18</v>
      </c>
      <c r="R50" s="18">
        <v>40</v>
      </c>
      <c r="S50" s="18">
        <v>16</v>
      </c>
      <c r="T50" s="18">
        <v>20</v>
      </c>
      <c r="U50" s="18">
        <v>10</v>
      </c>
      <c r="V50" s="18">
        <v>39</v>
      </c>
      <c r="W50" s="18">
        <v>49</v>
      </c>
      <c r="X50" s="18">
        <v>31</v>
      </c>
      <c r="Y50" s="18">
        <v>23</v>
      </c>
      <c r="Z50" s="18">
        <v>5</v>
      </c>
      <c r="AA50" s="18">
        <v>18</v>
      </c>
      <c r="AB50" s="18">
        <v>18</v>
      </c>
      <c r="AC50" s="18">
        <v>8</v>
      </c>
      <c r="AD50" s="18">
        <v>128</v>
      </c>
      <c r="AE50" s="17">
        <v>107.3012727272727</v>
      </c>
      <c r="AF50" s="17">
        <v>107.3012727272727</v>
      </c>
      <c r="AG50" s="17">
        <v>119.2902905498028</v>
      </c>
      <c r="AH50" s="17">
        <v>111.8346473904402</v>
      </c>
      <c r="AI50" s="18" t="s">
        <v>214</v>
      </c>
      <c r="AJ50" s="17" t="s">
        <v>372</v>
      </c>
      <c r="AK50" s="17" t="s">
        <v>170</v>
      </c>
      <c r="AL50" s="17" t="s">
        <v>373</v>
      </c>
      <c r="AM50" s="17" t="s">
        <v>171</v>
      </c>
      <c r="AN50" s="17" t="s">
        <v>172</v>
      </c>
      <c r="AO50" s="18" t="s">
        <v>91</v>
      </c>
      <c r="AP50" s="17" t="s">
        <v>109</v>
      </c>
      <c r="AQ50" s="18">
        <v>-8</v>
      </c>
      <c r="AR50" s="17">
        <v>-8</v>
      </c>
      <c r="AS50" s="17">
        <v>222.5</v>
      </c>
      <c r="AT50" s="17" t="s">
        <v>564</v>
      </c>
      <c r="AU50" s="17">
        <v>-9.5</v>
      </c>
      <c r="AV50" s="17" t="s">
        <v>565</v>
      </c>
      <c r="AW50" s="17" t="s">
        <v>566</v>
      </c>
      <c r="AX50" s="10"/>
      <c r="AY50" s="10"/>
    </row>
    <row r="51" spans="1:51" ht="12" customHeight="1" x14ac:dyDescent="0.45">
      <c r="A51" s="16" t="s">
        <v>358</v>
      </c>
      <c r="B51" s="7" t="s">
        <v>517</v>
      </c>
      <c r="C51" s="16" t="s">
        <v>55</v>
      </c>
      <c r="D51" s="16" t="s">
        <v>56</v>
      </c>
      <c r="E51" s="18">
        <v>39</v>
      </c>
      <c r="F51" s="18">
        <v>25</v>
      </c>
      <c r="G51" s="18">
        <v>26</v>
      </c>
      <c r="H51" s="18">
        <v>30</v>
      </c>
      <c r="I51" s="18"/>
      <c r="J51" s="18"/>
      <c r="K51" s="18"/>
      <c r="L51" s="18"/>
      <c r="M51" s="18">
        <v>120</v>
      </c>
      <c r="N51" s="18">
        <v>240</v>
      </c>
      <c r="O51" s="18">
        <v>45</v>
      </c>
      <c r="P51" s="18">
        <v>98</v>
      </c>
      <c r="Q51" s="18">
        <v>16</v>
      </c>
      <c r="R51" s="18">
        <v>36</v>
      </c>
      <c r="S51" s="18">
        <v>14</v>
      </c>
      <c r="T51" s="18">
        <v>22</v>
      </c>
      <c r="U51" s="18">
        <v>16</v>
      </c>
      <c r="V51" s="18">
        <v>34</v>
      </c>
      <c r="W51" s="18">
        <v>50</v>
      </c>
      <c r="X51" s="18">
        <v>28</v>
      </c>
      <c r="Y51" s="18">
        <v>19</v>
      </c>
      <c r="Z51" s="18">
        <v>8</v>
      </c>
      <c r="AA51" s="18">
        <v>16</v>
      </c>
      <c r="AB51" s="18">
        <v>18</v>
      </c>
      <c r="AC51" s="18">
        <v>2</v>
      </c>
      <c r="AD51" s="18">
        <v>120</v>
      </c>
      <c r="AE51" s="17">
        <v>107.3012727272727</v>
      </c>
      <c r="AF51" s="17">
        <v>107.3012727272727</v>
      </c>
      <c r="AG51" s="17">
        <v>111.8346473904402</v>
      </c>
      <c r="AH51" s="17">
        <v>119.2902905498028</v>
      </c>
      <c r="AI51" s="18" t="s">
        <v>191</v>
      </c>
      <c r="AJ51" s="17" t="s">
        <v>57</v>
      </c>
      <c r="AK51" s="17" t="s">
        <v>426</v>
      </c>
      <c r="AL51" s="17" t="s">
        <v>175</v>
      </c>
      <c r="AM51" s="17" t="s">
        <v>427</v>
      </c>
      <c r="AN51" s="17" t="s">
        <v>59</v>
      </c>
      <c r="AO51" s="18"/>
      <c r="AP51" s="17" t="s">
        <v>567</v>
      </c>
      <c r="AQ51" s="18">
        <v>222.5</v>
      </c>
      <c r="AR51" s="17">
        <v>8</v>
      </c>
      <c r="AS51" s="17">
        <v>222.5</v>
      </c>
      <c r="AT51" s="17" t="s">
        <v>568</v>
      </c>
      <c r="AU51" s="17">
        <v>221</v>
      </c>
      <c r="AV51" s="17" t="s">
        <v>569</v>
      </c>
      <c r="AW51" s="17" t="s">
        <v>570</v>
      </c>
      <c r="AX51" s="10" t="str">
        <f>HYPERLINK("https://watch.nba.com/game/20171020/GSWNOP", "Boxscore")</f>
        <v>Boxscore</v>
      </c>
      <c r="AY51" s="10" t="str">
        <f>HYPERLINK("http://www.scoresandodds.com/grid_20171020.html#nba", "Odds")</f>
        <v>Odds</v>
      </c>
    </row>
    <row r="52" spans="1:51" ht="12" customHeight="1" x14ac:dyDescent="0.45">
      <c r="A52" s="19" t="s">
        <v>358</v>
      </c>
      <c r="B52" s="8" t="s">
        <v>517</v>
      </c>
      <c r="C52" s="20" t="s">
        <v>77</v>
      </c>
      <c r="D52" s="20" t="s">
        <v>48</v>
      </c>
      <c r="E52" s="22">
        <v>40</v>
      </c>
      <c r="F52" s="22">
        <v>30</v>
      </c>
      <c r="G52" s="22">
        <v>36</v>
      </c>
      <c r="H52" s="22">
        <v>26</v>
      </c>
      <c r="I52" s="22"/>
      <c r="J52" s="22"/>
      <c r="K52" s="22"/>
      <c r="L52" s="22"/>
      <c r="M52" s="22">
        <v>132</v>
      </c>
      <c r="N52" s="22">
        <v>240</v>
      </c>
      <c r="O52" s="22">
        <v>48</v>
      </c>
      <c r="P52" s="22">
        <v>94</v>
      </c>
      <c r="Q52" s="22">
        <v>12</v>
      </c>
      <c r="R52" s="22">
        <v>26</v>
      </c>
      <c r="S52" s="22">
        <v>24</v>
      </c>
      <c r="T52" s="22">
        <v>33</v>
      </c>
      <c r="U52" s="22">
        <v>5</v>
      </c>
      <c r="V52" s="22">
        <v>37</v>
      </c>
      <c r="W52" s="22">
        <v>42</v>
      </c>
      <c r="X52" s="22">
        <v>22</v>
      </c>
      <c r="Y52" s="22">
        <v>31</v>
      </c>
      <c r="Z52" s="22">
        <v>8</v>
      </c>
      <c r="AA52" s="22">
        <v>19</v>
      </c>
      <c r="AB52" s="22">
        <v>19</v>
      </c>
      <c r="AC52" s="22">
        <v>3</v>
      </c>
      <c r="AD52" s="22">
        <v>132</v>
      </c>
      <c r="AE52" s="21">
        <v>118.6155555555556</v>
      </c>
      <c r="AF52" s="21">
        <v>118.6155555555556</v>
      </c>
      <c r="AG52" s="21">
        <v>111.28388631807709</v>
      </c>
      <c r="AH52" s="21">
        <v>109.59776682840921</v>
      </c>
      <c r="AI52" s="22" t="s">
        <v>151</v>
      </c>
      <c r="AJ52" s="21" t="s">
        <v>125</v>
      </c>
      <c r="AK52" s="21" t="s">
        <v>511</v>
      </c>
      <c r="AL52" s="21" t="s">
        <v>512</v>
      </c>
      <c r="AM52" s="21" t="s">
        <v>513</v>
      </c>
      <c r="AN52" s="21" t="s">
        <v>514</v>
      </c>
      <c r="AO52" s="21" t="s">
        <v>127</v>
      </c>
      <c r="AP52" s="21" t="s">
        <v>189</v>
      </c>
      <c r="AQ52" s="21">
        <v>222</v>
      </c>
      <c r="AR52" s="21">
        <v>2.5</v>
      </c>
      <c r="AS52" s="21">
        <v>222</v>
      </c>
      <c r="AT52" s="21" t="s">
        <v>571</v>
      </c>
      <c r="AU52" s="21">
        <v>220</v>
      </c>
      <c r="AV52" s="21" t="s">
        <v>160</v>
      </c>
      <c r="AW52" s="21" t="s">
        <v>572</v>
      </c>
      <c r="AX52" s="11"/>
      <c r="AY52" s="11"/>
    </row>
    <row r="53" spans="1:51" ht="12" customHeight="1" x14ac:dyDescent="0.45">
      <c r="A53" s="19" t="s">
        <v>358</v>
      </c>
      <c r="B53" s="8" t="s">
        <v>517</v>
      </c>
      <c r="C53" s="20" t="s">
        <v>165</v>
      </c>
      <c r="D53" s="20" t="s">
        <v>56</v>
      </c>
      <c r="E53" s="22">
        <v>36</v>
      </c>
      <c r="F53" s="22">
        <v>37</v>
      </c>
      <c r="G53" s="22">
        <v>26</v>
      </c>
      <c r="H53" s="22">
        <v>31</v>
      </c>
      <c r="I53" s="22"/>
      <c r="J53" s="22"/>
      <c r="K53" s="22"/>
      <c r="L53" s="22"/>
      <c r="M53" s="22">
        <v>130</v>
      </c>
      <c r="N53" s="22">
        <v>240</v>
      </c>
      <c r="O53" s="22">
        <v>45</v>
      </c>
      <c r="P53" s="22">
        <v>92</v>
      </c>
      <c r="Q53" s="22">
        <v>14</v>
      </c>
      <c r="R53" s="22">
        <v>29</v>
      </c>
      <c r="S53" s="22">
        <v>26</v>
      </c>
      <c r="T53" s="22">
        <v>38</v>
      </c>
      <c r="U53" s="22">
        <v>10</v>
      </c>
      <c r="V53" s="22">
        <v>40</v>
      </c>
      <c r="W53" s="22">
        <v>50</v>
      </c>
      <c r="X53" s="22">
        <v>17</v>
      </c>
      <c r="Y53" s="22">
        <v>25</v>
      </c>
      <c r="Z53" s="22">
        <v>8</v>
      </c>
      <c r="AA53" s="22">
        <v>20</v>
      </c>
      <c r="AB53" s="22">
        <v>20</v>
      </c>
      <c r="AC53" s="22">
        <v>9</v>
      </c>
      <c r="AD53" s="22">
        <v>130</v>
      </c>
      <c r="AE53" s="21">
        <v>118.6155555555556</v>
      </c>
      <c r="AF53" s="21">
        <v>118.6155555555556</v>
      </c>
      <c r="AG53" s="21">
        <v>109.59776682840921</v>
      </c>
      <c r="AH53" s="21">
        <v>111.28388631807709</v>
      </c>
      <c r="AI53" s="22" t="s">
        <v>191</v>
      </c>
      <c r="AJ53" s="21" t="s">
        <v>473</v>
      </c>
      <c r="AK53" s="21" t="s">
        <v>474</v>
      </c>
      <c r="AL53" s="21" t="s">
        <v>63</v>
      </c>
      <c r="AM53" s="21" t="s">
        <v>475</v>
      </c>
      <c r="AN53" s="21" t="s">
        <v>167</v>
      </c>
      <c r="AO53" s="21"/>
      <c r="AP53" s="21" t="s">
        <v>453</v>
      </c>
      <c r="AQ53" s="21">
        <v>-2.5</v>
      </c>
      <c r="AR53" s="21">
        <v>-2.5</v>
      </c>
      <c r="AS53" s="21">
        <v>222</v>
      </c>
      <c r="AT53" s="21" t="s">
        <v>573</v>
      </c>
      <c r="AU53" s="21">
        <v>-3.5</v>
      </c>
      <c r="AV53" s="21" t="s">
        <v>574</v>
      </c>
      <c r="AW53" s="21" t="s">
        <v>557</v>
      </c>
      <c r="AX53" s="11" t="str">
        <f>HYPERLINK("https://watch.nba.com/game/20171020/LALPHX", "Boxscore")</f>
        <v>Boxscore</v>
      </c>
      <c r="AY53" s="11" t="str">
        <f>HYPERLINK("http://www.scoresandodds.com/grid_20171020.html#nba", "Odds")</f>
        <v>Odds</v>
      </c>
    </row>
    <row r="54" spans="1:51" ht="14.1" customHeight="1" x14ac:dyDescent="0.45">
      <c r="AE54" s="1"/>
      <c r="AF54" s="1"/>
      <c r="AG54" s="1"/>
      <c r="AH54" s="1"/>
      <c r="AI54" s="1"/>
    </row>
    <row r="55" spans="1:51" ht="14.1" customHeight="1" x14ac:dyDescent="0.45">
      <c r="AE55" s="1"/>
      <c r="AF55" s="1"/>
      <c r="AG55" s="1"/>
      <c r="AH55" s="1"/>
      <c r="AI55" s="1"/>
    </row>
    <row r="56" spans="1:51" ht="14.1" customHeight="1" x14ac:dyDescent="0.45">
      <c r="AE56" s="1"/>
      <c r="AF56" s="1"/>
      <c r="AG56" s="1"/>
      <c r="AH56" s="1"/>
      <c r="AI56" s="1"/>
    </row>
    <row r="57" spans="1:51" ht="14.1" customHeight="1" x14ac:dyDescent="0.45">
      <c r="AE57" s="1"/>
      <c r="AF57" s="1"/>
      <c r="AG57" s="1"/>
      <c r="AH57" s="1"/>
      <c r="AI57" s="1"/>
    </row>
    <row r="58" spans="1:51" ht="14.1" customHeight="1" x14ac:dyDescent="0.45">
      <c r="AE58" s="1"/>
      <c r="AF58" s="1"/>
      <c r="AG58" s="1"/>
      <c r="AH58" s="1"/>
      <c r="AI58" s="1"/>
    </row>
    <row r="59" spans="1:51" ht="14.1" customHeight="1" x14ac:dyDescent="0.45">
      <c r="AE59" s="1"/>
      <c r="AF59" s="1"/>
      <c r="AG59" s="1"/>
      <c r="AH59" s="1"/>
      <c r="AI59" s="1"/>
    </row>
    <row r="60" spans="1:51" ht="14.1" customHeight="1" x14ac:dyDescent="0.45">
      <c r="AE60" s="1"/>
      <c r="AF60" s="1"/>
      <c r="AG60" s="1"/>
      <c r="AH60" s="1"/>
      <c r="AI60" s="1"/>
    </row>
    <row r="61" spans="1:51" ht="14.1" customHeight="1" x14ac:dyDescent="0.45">
      <c r="AE61" s="1"/>
      <c r="AF61" s="1"/>
      <c r="AG61" s="1"/>
      <c r="AH61" s="1"/>
      <c r="AI61" s="1"/>
    </row>
    <row r="62" spans="1:51" ht="14.1" customHeight="1" x14ac:dyDescent="0.45">
      <c r="AE62" s="1"/>
      <c r="AF62" s="1"/>
      <c r="AG62" s="1"/>
      <c r="AH62" s="1"/>
      <c r="AI62" s="1"/>
    </row>
    <row r="63" spans="1:51" ht="14.1" customHeight="1" x14ac:dyDescent="0.45">
      <c r="AE63" s="1"/>
      <c r="AF63" s="1"/>
      <c r="AG63" s="1"/>
      <c r="AH63" s="1"/>
      <c r="AI63" s="1"/>
    </row>
    <row r="64" spans="1:51" ht="14.1" customHeight="1" x14ac:dyDescent="0.45">
      <c r="AE64" s="1"/>
      <c r="AF64" s="1"/>
      <c r="AG64" s="1"/>
      <c r="AH64" s="1"/>
      <c r="AI64" s="1"/>
    </row>
    <row r="65" spans="31:35" ht="14.1" customHeight="1" x14ac:dyDescent="0.45">
      <c r="AE65" s="1"/>
      <c r="AF65" s="1"/>
      <c r="AG65" s="1"/>
      <c r="AH65" s="1"/>
      <c r="AI65" s="1"/>
    </row>
    <row r="66" spans="31:35" ht="14.1" customHeight="1" x14ac:dyDescent="0.45">
      <c r="AE66" s="1"/>
      <c r="AF66" s="1"/>
      <c r="AG66" s="1"/>
      <c r="AH66" s="1"/>
      <c r="AI66" s="1"/>
    </row>
    <row r="67" spans="31:35" ht="14.1" customHeight="1" x14ac:dyDescent="0.45">
      <c r="AE67" s="1"/>
      <c r="AF67" s="1"/>
      <c r="AG67" s="1"/>
      <c r="AH67" s="1"/>
      <c r="AI67" s="1"/>
    </row>
    <row r="68" spans="31:35" ht="14.1" customHeight="1" x14ac:dyDescent="0.45">
      <c r="AE68" s="1"/>
      <c r="AF68" s="1"/>
      <c r="AG68" s="1"/>
      <c r="AH68" s="1"/>
      <c r="AI68" s="1"/>
    </row>
    <row r="69" spans="31:35" ht="14.1" customHeight="1" x14ac:dyDescent="0.45">
      <c r="AE69" s="1"/>
      <c r="AF69" s="1"/>
      <c r="AG69" s="1"/>
      <c r="AH69" s="1"/>
      <c r="AI69" s="1"/>
    </row>
    <row r="70" spans="31:35" ht="14.1" customHeight="1" x14ac:dyDescent="0.45">
      <c r="AE70" s="1"/>
      <c r="AF70" s="1"/>
      <c r="AG70" s="1"/>
      <c r="AH70" s="1"/>
      <c r="AI70" s="1"/>
    </row>
    <row r="71" spans="31:35" ht="14.1" customHeight="1" x14ac:dyDescent="0.45">
      <c r="AE71" s="1"/>
      <c r="AF71" s="1"/>
      <c r="AG71" s="1"/>
      <c r="AH71" s="1"/>
      <c r="AI71" s="1"/>
    </row>
    <row r="72" spans="31:35" ht="14.1" customHeight="1" x14ac:dyDescent="0.45">
      <c r="AE72" s="1"/>
      <c r="AF72" s="1"/>
      <c r="AG72" s="1"/>
      <c r="AH72" s="1"/>
      <c r="AI72" s="1"/>
    </row>
    <row r="73" spans="31:35" ht="14.1" customHeight="1" x14ac:dyDescent="0.45">
      <c r="AE73" s="1"/>
      <c r="AF73" s="1"/>
      <c r="AG73" s="1"/>
      <c r="AH73" s="1"/>
      <c r="AI73" s="1"/>
    </row>
    <row r="74" spans="31:35" ht="14.1" customHeight="1" x14ac:dyDescent="0.45">
      <c r="AE74" s="1"/>
      <c r="AF74" s="1"/>
      <c r="AG74" s="1"/>
      <c r="AH74" s="1"/>
      <c r="AI74" s="1"/>
    </row>
    <row r="75" spans="31:35" ht="14.1" customHeight="1" x14ac:dyDescent="0.45">
      <c r="AE75" s="1"/>
      <c r="AF75" s="1"/>
      <c r="AG75" s="1"/>
      <c r="AH75" s="1"/>
      <c r="AI75" s="1"/>
    </row>
    <row r="76" spans="31:35" ht="14.1" customHeight="1" x14ac:dyDescent="0.45">
      <c r="AE76" s="1"/>
      <c r="AF76" s="1"/>
      <c r="AG76" s="1"/>
      <c r="AH76" s="1"/>
      <c r="AI76" s="1"/>
    </row>
    <row r="77" spans="31:35" ht="14.1" customHeight="1" x14ac:dyDescent="0.45">
      <c r="AE77" s="1"/>
      <c r="AF77" s="1"/>
      <c r="AG77" s="1"/>
      <c r="AH77" s="1"/>
      <c r="AI77" s="1"/>
    </row>
    <row r="78" spans="31:35" ht="14.1" customHeight="1" x14ac:dyDescent="0.45">
      <c r="AE78" s="1"/>
      <c r="AF78" s="1"/>
      <c r="AG78" s="1"/>
      <c r="AH78" s="1"/>
      <c r="AI78" s="1"/>
    </row>
    <row r="79" spans="31:35" ht="14.1" customHeight="1" x14ac:dyDescent="0.45">
      <c r="AE79" s="1"/>
      <c r="AF79" s="1"/>
      <c r="AG79" s="1"/>
      <c r="AH79" s="1"/>
      <c r="AI79" s="1"/>
    </row>
    <row r="80" spans="31:35" ht="14.1" customHeight="1" x14ac:dyDescent="0.45">
      <c r="AE80" s="1"/>
      <c r="AF80" s="1"/>
      <c r="AG80" s="1"/>
      <c r="AH80" s="1"/>
      <c r="AI80" s="1"/>
    </row>
    <row r="81" spans="31:35" ht="14.1" customHeight="1" x14ac:dyDescent="0.45">
      <c r="AE81" s="1"/>
      <c r="AF81" s="1"/>
      <c r="AG81" s="1"/>
      <c r="AH81" s="1"/>
      <c r="AI81" s="1"/>
    </row>
    <row r="82" spans="31:35" ht="14.1" customHeight="1" x14ac:dyDescent="0.45">
      <c r="AE82" s="1"/>
      <c r="AF82" s="1"/>
      <c r="AG82" s="1"/>
      <c r="AH82" s="1"/>
      <c r="AI82" s="1"/>
    </row>
    <row r="83" spans="31:35" ht="14.1" customHeight="1" x14ac:dyDescent="0.45">
      <c r="AE83" s="1"/>
      <c r="AF83" s="1"/>
      <c r="AG83" s="1"/>
      <c r="AH83" s="1"/>
      <c r="AI83" s="1"/>
    </row>
    <row r="84" spans="31:35" ht="14.1" customHeight="1" x14ac:dyDescent="0.45">
      <c r="AE84" s="1"/>
      <c r="AF84" s="1"/>
      <c r="AG84" s="1"/>
      <c r="AH84" s="1"/>
      <c r="AI84" s="1"/>
    </row>
    <row r="85" spans="31:35" ht="14.1" customHeight="1" x14ac:dyDescent="0.45">
      <c r="AE85" s="1"/>
      <c r="AF85" s="1"/>
      <c r="AG85" s="1"/>
      <c r="AH85" s="1"/>
      <c r="AI85" s="1"/>
    </row>
    <row r="86" spans="31:35" ht="14.1" customHeight="1" x14ac:dyDescent="0.45">
      <c r="AE86" s="1"/>
      <c r="AF86" s="1"/>
      <c r="AG86" s="1"/>
      <c r="AH86" s="1"/>
      <c r="AI86" s="1"/>
    </row>
    <row r="87" spans="31:35" ht="14.1" customHeight="1" x14ac:dyDescent="0.45">
      <c r="AE87" s="1"/>
      <c r="AF87" s="1"/>
      <c r="AG87" s="1"/>
      <c r="AH87" s="1"/>
      <c r="AI87" s="1"/>
    </row>
    <row r="88" spans="31:35" ht="14.1" customHeight="1" x14ac:dyDescent="0.45">
      <c r="AE88" s="1"/>
      <c r="AF88" s="1"/>
      <c r="AG88" s="1"/>
      <c r="AH88" s="1"/>
      <c r="AI88" s="1"/>
    </row>
    <row r="89" spans="31:35" ht="14.1" customHeight="1" x14ac:dyDescent="0.45">
      <c r="AE89" s="1"/>
      <c r="AF89" s="1"/>
      <c r="AG89" s="1"/>
      <c r="AH89" s="1"/>
      <c r="AI89" s="1"/>
    </row>
    <row r="90" spans="31:35" ht="14.1" customHeight="1" x14ac:dyDescent="0.45">
      <c r="AE90" s="1"/>
      <c r="AF90" s="1"/>
      <c r="AG90" s="1"/>
      <c r="AH90" s="1"/>
      <c r="AI90" s="1"/>
    </row>
    <row r="91" spans="31:35" ht="14.1" customHeight="1" x14ac:dyDescent="0.45">
      <c r="AE91" s="1"/>
      <c r="AF91" s="1"/>
      <c r="AG91" s="1"/>
      <c r="AH91" s="1"/>
      <c r="AI91" s="1"/>
    </row>
    <row r="92" spans="31:35" ht="14.1" customHeight="1" x14ac:dyDescent="0.45">
      <c r="AE92" s="1"/>
      <c r="AF92" s="1"/>
      <c r="AG92" s="1"/>
      <c r="AH92" s="1"/>
      <c r="AI92" s="1"/>
    </row>
    <row r="93" spans="31:35" ht="14.1" customHeight="1" x14ac:dyDescent="0.45">
      <c r="AE93" s="1"/>
      <c r="AF93" s="1"/>
      <c r="AG93" s="1"/>
      <c r="AH93" s="1"/>
      <c r="AI93" s="1"/>
    </row>
    <row r="94" spans="31:35" ht="14.1" customHeight="1" x14ac:dyDescent="0.45">
      <c r="AE94" s="1"/>
      <c r="AF94" s="1"/>
      <c r="AG94" s="1"/>
      <c r="AH94" s="1"/>
      <c r="AI94" s="1"/>
    </row>
    <row r="95" spans="31:35" ht="14.1" customHeight="1" x14ac:dyDescent="0.45">
      <c r="AE95" s="1"/>
      <c r="AF95" s="1"/>
      <c r="AG95" s="1"/>
      <c r="AH95" s="1"/>
      <c r="AI95" s="1"/>
    </row>
    <row r="96" spans="31:35" ht="14.1" customHeight="1" x14ac:dyDescent="0.45">
      <c r="AE96" s="1"/>
      <c r="AF96" s="1"/>
      <c r="AG96" s="1"/>
      <c r="AH96" s="1"/>
      <c r="AI96" s="1"/>
    </row>
    <row r="97" spans="31:35" ht="14.1" customHeight="1" x14ac:dyDescent="0.45">
      <c r="AE97" s="1"/>
      <c r="AF97" s="1"/>
      <c r="AG97" s="1"/>
      <c r="AH97" s="1"/>
      <c r="AI97" s="1"/>
    </row>
    <row r="98" spans="31:35" ht="14.1" customHeight="1" x14ac:dyDescent="0.45">
      <c r="AE98" s="1"/>
      <c r="AF98" s="1"/>
      <c r="AG98" s="1"/>
      <c r="AH98" s="1"/>
      <c r="AI98" s="1"/>
    </row>
    <row r="99" spans="31:35" ht="14.1" customHeight="1" x14ac:dyDescent="0.45">
      <c r="AE99" s="1"/>
      <c r="AF99" s="1"/>
      <c r="AG99" s="1"/>
      <c r="AH99" s="1"/>
      <c r="AI99" s="1"/>
    </row>
    <row r="100" spans="31:35" ht="14.1" customHeight="1" x14ac:dyDescent="0.45">
      <c r="AE100" s="1"/>
      <c r="AF100" s="1"/>
      <c r="AG100" s="1"/>
      <c r="AH100" s="1"/>
      <c r="AI100" s="1"/>
    </row>
    <row r="101" spans="31:35" ht="14.1" customHeight="1" x14ac:dyDescent="0.45">
      <c r="AE101" s="1"/>
      <c r="AF101" s="1"/>
      <c r="AG101" s="1"/>
      <c r="AH101" s="1"/>
      <c r="AI101" s="1"/>
    </row>
    <row r="102" spans="31:35" ht="14.1" customHeight="1" x14ac:dyDescent="0.45">
      <c r="AE102" s="1"/>
      <c r="AF102" s="1"/>
      <c r="AG102" s="1"/>
      <c r="AH102" s="1"/>
      <c r="AI102" s="1"/>
    </row>
    <row r="103" spans="31:35" ht="14.1" customHeight="1" x14ac:dyDescent="0.45">
      <c r="AE103" s="1"/>
      <c r="AF103" s="1"/>
      <c r="AG103" s="1"/>
      <c r="AH103" s="1"/>
      <c r="AI103" s="1"/>
    </row>
    <row r="104" spans="31:35" ht="14.1" customHeight="1" x14ac:dyDescent="0.45">
      <c r="AE104" s="1"/>
      <c r="AF104" s="1"/>
      <c r="AG104" s="1"/>
      <c r="AH104" s="1"/>
      <c r="AI104" s="1"/>
    </row>
    <row r="105" spans="31:35" ht="14.1" customHeight="1" x14ac:dyDescent="0.45">
      <c r="AE105" s="1"/>
      <c r="AF105" s="1"/>
      <c r="AG105" s="1"/>
      <c r="AH105" s="1"/>
      <c r="AI105" s="1"/>
    </row>
    <row r="106" spans="31:35" ht="14.1" customHeight="1" x14ac:dyDescent="0.45">
      <c r="AE106" s="1"/>
      <c r="AF106" s="1"/>
      <c r="AG106" s="1"/>
      <c r="AH106" s="1"/>
      <c r="AI106" s="1"/>
    </row>
    <row r="107" spans="31:35" ht="14.1" customHeight="1" x14ac:dyDescent="0.45">
      <c r="AE107" s="1"/>
      <c r="AF107" s="1"/>
      <c r="AG107" s="1"/>
      <c r="AH107" s="1"/>
      <c r="AI107" s="1"/>
    </row>
    <row r="108" spans="31:35" ht="14.1" customHeight="1" x14ac:dyDescent="0.45">
      <c r="AE108" s="1"/>
      <c r="AF108" s="1"/>
      <c r="AG108" s="1"/>
      <c r="AH108" s="1"/>
      <c r="AI108" s="1"/>
    </row>
    <row r="109" spans="31:35" ht="14.1" customHeight="1" x14ac:dyDescent="0.45">
      <c r="AE109" s="1"/>
      <c r="AF109" s="1"/>
      <c r="AG109" s="1"/>
      <c r="AH109" s="1"/>
      <c r="AI109" s="1"/>
    </row>
    <row r="110" spans="31:35" ht="14.1" customHeight="1" x14ac:dyDescent="0.45">
      <c r="AE110" s="1"/>
      <c r="AF110" s="1"/>
      <c r="AG110" s="1"/>
      <c r="AH110" s="1"/>
      <c r="AI110" s="1"/>
    </row>
    <row r="111" spans="31:35" ht="14.1" customHeight="1" x14ac:dyDescent="0.45">
      <c r="AE111" s="1"/>
      <c r="AF111" s="1"/>
      <c r="AG111" s="1"/>
      <c r="AH111" s="1"/>
      <c r="AI111" s="1"/>
    </row>
    <row r="112" spans="31:35" ht="14.1" customHeight="1" x14ac:dyDescent="0.45">
      <c r="AE112" s="1"/>
      <c r="AF112" s="1"/>
      <c r="AG112" s="1"/>
      <c r="AH112" s="1"/>
      <c r="AI112" s="1"/>
    </row>
    <row r="113" spans="31:35" ht="14.1" customHeight="1" x14ac:dyDescent="0.45">
      <c r="AE113" s="1"/>
      <c r="AF113" s="1"/>
      <c r="AG113" s="1"/>
      <c r="AH113" s="1"/>
      <c r="AI113" s="1"/>
    </row>
    <row r="114" spans="31:35" ht="14.1" customHeight="1" x14ac:dyDescent="0.45">
      <c r="AE114" s="1"/>
      <c r="AF114" s="1"/>
      <c r="AG114" s="1"/>
      <c r="AH114" s="1"/>
      <c r="AI114" s="1"/>
    </row>
    <row r="115" spans="31:35" ht="14.1" customHeight="1" x14ac:dyDescent="0.45">
      <c r="AE115" s="1"/>
      <c r="AF115" s="1"/>
      <c r="AG115" s="1"/>
      <c r="AH115" s="1"/>
      <c r="AI115" s="1"/>
    </row>
    <row r="116" spans="31:35" ht="14.1" customHeight="1" x14ac:dyDescent="0.45">
      <c r="AE116" s="1"/>
      <c r="AF116" s="1"/>
      <c r="AG116" s="1"/>
      <c r="AH116" s="1"/>
      <c r="AI116" s="1"/>
    </row>
    <row r="117" spans="31:35" ht="14.1" customHeight="1" x14ac:dyDescent="0.45">
      <c r="AE117" s="1"/>
      <c r="AF117" s="1"/>
      <c r="AG117" s="1"/>
      <c r="AH117" s="1"/>
      <c r="AI117" s="1"/>
    </row>
    <row r="118" spans="31:35" ht="14.1" customHeight="1" x14ac:dyDescent="0.45">
      <c r="AE118" s="1"/>
      <c r="AF118" s="1"/>
      <c r="AG118" s="1"/>
      <c r="AH118" s="1"/>
      <c r="AI118" s="1"/>
    </row>
    <row r="119" spans="31:35" ht="14.1" customHeight="1" x14ac:dyDescent="0.45">
      <c r="AE119" s="1"/>
      <c r="AF119" s="1"/>
      <c r="AG119" s="1"/>
      <c r="AH119" s="1"/>
      <c r="AI119" s="1"/>
    </row>
    <row r="120" spans="31:35" ht="14.1" customHeight="1" x14ac:dyDescent="0.45">
      <c r="AE120" s="1"/>
      <c r="AF120" s="1"/>
      <c r="AG120" s="1"/>
      <c r="AH120" s="1"/>
      <c r="AI120" s="1"/>
    </row>
    <row r="121" spans="31:35" ht="14.1" customHeight="1" x14ac:dyDescent="0.45">
      <c r="AE121" s="1"/>
      <c r="AF121" s="1"/>
      <c r="AG121" s="1"/>
      <c r="AH121" s="1"/>
      <c r="AI121" s="1"/>
    </row>
    <row r="122" spans="31:35" ht="14.1" customHeight="1" x14ac:dyDescent="0.45">
      <c r="AE122" s="1"/>
      <c r="AF122" s="1"/>
      <c r="AG122" s="1"/>
      <c r="AH122" s="1"/>
      <c r="AI122" s="1"/>
    </row>
    <row r="123" spans="31:35" ht="14.1" customHeight="1" x14ac:dyDescent="0.45">
      <c r="AE123" s="1"/>
      <c r="AF123" s="1"/>
      <c r="AG123" s="1"/>
      <c r="AH123" s="1"/>
      <c r="AI123" s="1"/>
    </row>
    <row r="124" spans="31:35" ht="14.1" customHeight="1" x14ac:dyDescent="0.45">
      <c r="AE124" s="1"/>
      <c r="AF124" s="1"/>
      <c r="AG124" s="1"/>
      <c r="AH124" s="1"/>
      <c r="AI124" s="1"/>
    </row>
    <row r="125" spans="31:35" ht="14.1" customHeight="1" x14ac:dyDescent="0.45">
      <c r="AE125" s="1"/>
      <c r="AF125" s="1"/>
      <c r="AG125" s="1"/>
      <c r="AH125" s="1"/>
      <c r="AI125" s="1"/>
    </row>
    <row r="126" spans="31:35" ht="14.1" customHeight="1" x14ac:dyDescent="0.45">
      <c r="AE126" s="1"/>
      <c r="AF126" s="1"/>
      <c r="AG126" s="1"/>
      <c r="AH126" s="1"/>
      <c r="AI126" s="1"/>
    </row>
    <row r="127" spans="31:35" ht="14.1" customHeight="1" x14ac:dyDescent="0.45">
      <c r="AE127" s="1"/>
      <c r="AF127" s="1"/>
      <c r="AG127" s="1"/>
      <c r="AH127" s="1"/>
      <c r="AI127" s="1"/>
    </row>
    <row r="128" spans="31:35" ht="14.1" customHeight="1" x14ac:dyDescent="0.45">
      <c r="AE128" s="1"/>
      <c r="AF128" s="1"/>
      <c r="AG128" s="1"/>
      <c r="AH128" s="1"/>
      <c r="AI128" s="1"/>
    </row>
    <row r="129" spans="31:35" ht="14.1" customHeight="1" x14ac:dyDescent="0.45">
      <c r="AE129" s="1"/>
      <c r="AF129" s="1"/>
      <c r="AG129" s="1"/>
      <c r="AH129" s="1"/>
      <c r="AI129" s="1"/>
    </row>
    <row r="130" spans="31:35" ht="14.1" customHeight="1" x14ac:dyDescent="0.45">
      <c r="AE130" s="1"/>
      <c r="AF130" s="1"/>
      <c r="AG130" s="1"/>
      <c r="AH130" s="1"/>
      <c r="AI130" s="1"/>
    </row>
    <row r="131" spans="31:35" ht="14.1" customHeight="1" x14ac:dyDescent="0.45">
      <c r="AE131" s="1"/>
      <c r="AF131" s="1"/>
      <c r="AG131" s="1"/>
      <c r="AH131" s="1"/>
      <c r="AI131" s="1"/>
    </row>
    <row r="132" spans="31:35" ht="14.1" customHeight="1" x14ac:dyDescent="0.45">
      <c r="AE132" s="1"/>
      <c r="AF132" s="1"/>
      <c r="AG132" s="1"/>
      <c r="AH132" s="1"/>
      <c r="AI132" s="1"/>
    </row>
    <row r="133" spans="31:35" ht="14.1" customHeight="1" x14ac:dyDescent="0.45">
      <c r="AE133" s="1"/>
      <c r="AF133" s="1"/>
      <c r="AG133" s="1"/>
      <c r="AH133" s="1"/>
      <c r="AI133" s="1"/>
    </row>
    <row r="134" spans="31:35" ht="14.1" customHeight="1" x14ac:dyDescent="0.45">
      <c r="AE134" s="1"/>
      <c r="AF134" s="1"/>
      <c r="AG134" s="1"/>
      <c r="AH134" s="1"/>
      <c r="AI134" s="1"/>
    </row>
    <row r="135" spans="31:35" ht="14.1" customHeight="1" x14ac:dyDescent="0.45">
      <c r="AE135" s="1"/>
      <c r="AF135" s="1"/>
      <c r="AG135" s="1"/>
      <c r="AH135" s="1"/>
      <c r="AI135" s="1"/>
    </row>
    <row r="136" spans="31:35" ht="14.1" customHeight="1" x14ac:dyDescent="0.45">
      <c r="AE136" s="1"/>
      <c r="AF136" s="1"/>
      <c r="AG136" s="1"/>
      <c r="AH136" s="1"/>
      <c r="AI136" s="1"/>
    </row>
    <row r="137" spans="31:35" ht="14.1" customHeight="1" x14ac:dyDescent="0.45">
      <c r="AE137" s="1"/>
      <c r="AF137" s="1"/>
      <c r="AG137" s="1"/>
      <c r="AH137" s="1"/>
      <c r="AI137" s="1"/>
    </row>
    <row r="138" spans="31:35" ht="14.1" customHeight="1" x14ac:dyDescent="0.45">
      <c r="AE138" s="1"/>
      <c r="AF138" s="1"/>
      <c r="AG138" s="1"/>
      <c r="AH138" s="1"/>
      <c r="AI138" s="1"/>
    </row>
    <row r="139" spans="31:35" ht="14.1" customHeight="1" x14ac:dyDescent="0.45">
      <c r="AE139" s="1"/>
      <c r="AF139" s="1"/>
      <c r="AG139" s="1"/>
      <c r="AH139" s="1"/>
      <c r="AI139" s="1"/>
    </row>
    <row r="140" spans="31:35" ht="14.1" customHeight="1" x14ac:dyDescent="0.45">
      <c r="AE140" s="1"/>
      <c r="AF140" s="1"/>
      <c r="AG140" s="1"/>
      <c r="AH140" s="1"/>
      <c r="AI140" s="1"/>
    </row>
    <row r="141" spans="31:35" ht="14.1" customHeight="1" x14ac:dyDescent="0.45">
      <c r="AE141" s="1"/>
      <c r="AF141" s="1"/>
      <c r="AG141" s="1"/>
      <c r="AH141" s="1"/>
      <c r="AI141" s="1"/>
    </row>
    <row r="142" spans="31:35" ht="14.1" customHeight="1" x14ac:dyDescent="0.45">
      <c r="AE142" s="1"/>
      <c r="AF142" s="1"/>
      <c r="AG142" s="1"/>
      <c r="AH142" s="1"/>
      <c r="AI142" s="1"/>
    </row>
    <row r="143" spans="31:35" ht="14.1" customHeight="1" x14ac:dyDescent="0.45">
      <c r="AE143" s="1"/>
      <c r="AF143" s="1"/>
      <c r="AG143" s="1"/>
      <c r="AH143" s="1"/>
      <c r="AI143" s="1"/>
    </row>
    <row r="144" spans="31:35" ht="14.1" customHeight="1" x14ac:dyDescent="0.45">
      <c r="AE144" s="1"/>
      <c r="AF144" s="1"/>
      <c r="AG144" s="1"/>
      <c r="AH144" s="1"/>
      <c r="AI144" s="1"/>
    </row>
    <row r="145" spans="31:35" ht="14.1" customHeight="1" x14ac:dyDescent="0.45">
      <c r="AE145" s="1"/>
      <c r="AF145" s="1"/>
      <c r="AG145" s="1"/>
      <c r="AH145" s="1"/>
      <c r="AI145" s="1"/>
    </row>
    <row r="146" spans="31:35" ht="14.1" customHeight="1" x14ac:dyDescent="0.45">
      <c r="AE146" s="1"/>
      <c r="AF146" s="1"/>
      <c r="AG146" s="1"/>
      <c r="AH146" s="1"/>
      <c r="AI146" s="1"/>
    </row>
    <row r="147" spans="31:35" ht="14.1" customHeight="1" x14ac:dyDescent="0.45">
      <c r="AE147" s="1"/>
      <c r="AF147" s="1"/>
      <c r="AG147" s="1"/>
      <c r="AH147" s="1"/>
      <c r="AI147" s="1"/>
    </row>
    <row r="148" spans="31:35" ht="14.1" customHeight="1" x14ac:dyDescent="0.45">
      <c r="AE148" s="1"/>
      <c r="AF148" s="1"/>
      <c r="AG148" s="1"/>
      <c r="AH148" s="1"/>
      <c r="AI148" s="1"/>
    </row>
    <row r="149" spans="31:35" ht="14.1" customHeight="1" x14ac:dyDescent="0.45">
      <c r="AE149" s="1"/>
      <c r="AF149" s="1"/>
      <c r="AG149" s="1"/>
      <c r="AH149" s="1"/>
      <c r="AI149" s="1"/>
    </row>
    <row r="150" spans="31:35" ht="14.1" customHeight="1" x14ac:dyDescent="0.45">
      <c r="AE150" s="1"/>
      <c r="AF150" s="1"/>
      <c r="AG150" s="1"/>
      <c r="AH150" s="1"/>
      <c r="AI150" s="1"/>
    </row>
    <row r="151" spans="31:35" ht="14.1" customHeight="1" x14ac:dyDescent="0.45">
      <c r="AE151" s="1"/>
      <c r="AF151" s="1"/>
      <c r="AG151" s="1"/>
      <c r="AH151" s="1"/>
      <c r="AI151" s="1"/>
    </row>
    <row r="152" spans="31:35" ht="14.1" customHeight="1" x14ac:dyDescent="0.45">
      <c r="AE152" s="1"/>
      <c r="AF152" s="1"/>
      <c r="AG152" s="1"/>
      <c r="AH152" s="1"/>
      <c r="AI152" s="1"/>
    </row>
    <row r="153" spans="31:35" ht="14.1" customHeight="1" x14ac:dyDescent="0.45">
      <c r="AE153" s="1"/>
      <c r="AF153" s="1"/>
      <c r="AG153" s="1"/>
      <c r="AH153" s="1"/>
      <c r="AI153" s="1"/>
    </row>
    <row r="154" spans="31:35" ht="14.1" customHeight="1" x14ac:dyDescent="0.45">
      <c r="AE154" s="1"/>
      <c r="AF154" s="1"/>
      <c r="AG154" s="1"/>
      <c r="AH154" s="1"/>
      <c r="AI154" s="1"/>
    </row>
    <row r="155" spans="31:35" ht="14.1" customHeight="1" x14ac:dyDescent="0.45">
      <c r="AE155" s="1"/>
      <c r="AF155" s="1"/>
      <c r="AG155" s="1"/>
      <c r="AH155" s="1"/>
      <c r="AI155" s="1"/>
    </row>
    <row r="156" spans="31:35" ht="14.1" customHeight="1" x14ac:dyDescent="0.45">
      <c r="AE156" s="1"/>
      <c r="AF156" s="1"/>
      <c r="AG156" s="1"/>
      <c r="AH156" s="1"/>
      <c r="AI156" s="1"/>
    </row>
    <row r="157" spans="31:35" ht="14.1" customHeight="1" x14ac:dyDescent="0.45">
      <c r="AE157" s="1"/>
      <c r="AF157" s="1"/>
      <c r="AG157" s="1"/>
      <c r="AH157" s="1"/>
      <c r="AI157" s="1"/>
    </row>
    <row r="158" spans="31:35" ht="14.1" customHeight="1" x14ac:dyDescent="0.45">
      <c r="AE158" s="1"/>
      <c r="AF158" s="1"/>
      <c r="AG158" s="1"/>
      <c r="AH158" s="1"/>
      <c r="AI158" s="1"/>
    </row>
    <row r="159" spans="31:35" ht="14.1" customHeight="1" x14ac:dyDescent="0.45">
      <c r="AE159" s="1"/>
      <c r="AF159" s="1"/>
      <c r="AG159" s="1"/>
      <c r="AH159" s="1"/>
      <c r="AI159" s="1"/>
    </row>
    <row r="160" spans="31:35" ht="14.1" customHeight="1" x14ac:dyDescent="0.45">
      <c r="AE160" s="1"/>
      <c r="AF160" s="1"/>
      <c r="AG160" s="1"/>
      <c r="AH160" s="1"/>
      <c r="AI160" s="1"/>
    </row>
    <row r="161" spans="31:35" ht="14.1" customHeight="1" x14ac:dyDescent="0.45">
      <c r="AE161" s="1"/>
      <c r="AF161" s="1"/>
      <c r="AG161" s="1"/>
      <c r="AH161" s="1"/>
      <c r="AI161" s="1"/>
    </row>
    <row r="162" spans="31:35" ht="14.1" customHeight="1" x14ac:dyDescent="0.45">
      <c r="AE162" s="1"/>
      <c r="AF162" s="1"/>
      <c r="AG162" s="1"/>
      <c r="AH162" s="1"/>
      <c r="AI162" s="1"/>
    </row>
    <row r="163" spans="31:35" ht="14.1" customHeight="1" x14ac:dyDescent="0.45">
      <c r="AE163" s="1"/>
      <c r="AF163" s="1"/>
      <c r="AG163" s="1"/>
      <c r="AH163" s="1"/>
      <c r="AI163" s="1"/>
    </row>
    <row r="164" spans="31:35" ht="14.1" customHeight="1" x14ac:dyDescent="0.45">
      <c r="AE164" s="1"/>
      <c r="AF164" s="1"/>
      <c r="AG164" s="1"/>
      <c r="AH164" s="1"/>
      <c r="AI164" s="1"/>
    </row>
    <row r="165" spans="31:35" ht="14.1" customHeight="1" x14ac:dyDescent="0.45">
      <c r="AE165" s="1"/>
      <c r="AF165" s="1"/>
      <c r="AG165" s="1"/>
      <c r="AH165" s="1"/>
      <c r="AI165" s="1"/>
    </row>
    <row r="166" spans="31:35" ht="14.1" customHeight="1" x14ac:dyDescent="0.45">
      <c r="AE166" s="1"/>
      <c r="AF166" s="1"/>
      <c r="AG166" s="1"/>
      <c r="AH166" s="1"/>
      <c r="AI166" s="1"/>
    </row>
    <row r="167" spans="31:35" ht="14.1" customHeight="1" x14ac:dyDescent="0.45">
      <c r="AE167" s="1"/>
      <c r="AF167" s="1"/>
      <c r="AG167" s="1"/>
      <c r="AH167" s="1"/>
      <c r="AI167" s="1"/>
    </row>
    <row r="168" spans="31:35" ht="14.1" customHeight="1" x14ac:dyDescent="0.45">
      <c r="AE168" s="1"/>
      <c r="AF168" s="1"/>
      <c r="AG168" s="1"/>
      <c r="AH168" s="1"/>
      <c r="AI168" s="1"/>
    </row>
    <row r="169" spans="31:35" ht="14.1" customHeight="1" x14ac:dyDescent="0.45">
      <c r="AE169" s="1"/>
      <c r="AF169" s="1"/>
      <c r="AG169" s="1"/>
      <c r="AH169" s="1"/>
      <c r="AI169" s="1"/>
    </row>
    <row r="170" spans="31:35" ht="14.1" customHeight="1" x14ac:dyDescent="0.45">
      <c r="AE170" s="1"/>
      <c r="AF170" s="1"/>
      <c r="AG170" s="1"/>
      <c r="AH170" s="1"/>
      <c r="AI170" s="1"/>
    </row>
    <row r="171" spans="31:35" ht="14.1" customHeight="1" x14ac:dyDescent="0.45">
      <c r="AE171" s="1"/>
      <c r="AF171" s="1"/>
      <c r="AG171" s="1"/>
      <c r="AH171" s="1"/>
      <c r="AI171" s="1"/>
    </row>
    <row r="172" spans="31:35" ht="14.1" customHeight="1" x14ac:dyDescent="0.45">
      <c r="AE172" s="1"/>
      <c r="AF172" s="1"/>
      <c r="AG172" s="1"/>
      <c r="AH172" s="1"/>
      <c r="AI172" s="1"/>
    </row>
    <row r="173" spans="31:35" ht="14.1" customHeight="1" x14ac:dyDescent="0.45">
      <c r="AE173" s="1"/>
      <c r="AF173" s="1"/>
      <c r="AG173" s="1"/>
      <c r="AH173" s="1"/>
      <c r="AI173" s="1"/>
    </row>
    <row r="174" spans="31:35" ht="14.1" customHeight="1" x14ac:dyDescent="0.45">
      <c r="AE174" s="1"/>
      <c r="AF174" s="1"/>
      <c r="AG174" s="1"/>
      <c r="AH174" s="1"/>
      <c r="AI174" s="1"/>
    </row>
    <row r="175" spans="31:35" ht="14.1" customHeight="1" x14ac:dyDescent="0.45">
      <c r="AE175" s="1"/>
      <c r="AF175" s="1"/>
      <c r="AG175" s="1"/>
      <c r="AH175" s="1"/>
      <c r="AI175" s="1"/>
    </row>
    <row r="176" spans="31:35" ht="14.1" customHeight="1" x14ac:dyDescent="0.45">
      <c r="AE176" s="1"/>
      <c r="AF176" s="1"/>
      <c r="AG176" s="1"/>
      <c r="AH176" s="1"/>
      <c r="AI176" s="1"/>
    </row>
    <row r="177" spans="31:35" ht="14.1" customHeight="1" x14ac:dyDescent="0.45">
      <c r="AE177" s="1"/>
      <c r="AF177" s="1"/>
      <c r="AG177" s="1"/>
      <c r="AH177" s="1"/>
      <c r="AI177" s="1"/>
    </row>
    <row r="178" spans="31:35" ht="14.1" customHeight="1" x14ac:dyDescent="0.45">
      <c r="AE178" s="1"/>
      <c r="AF178" s="1"/>
      <c r="AG178" s="1"/>
      <c r="AH178" s="1"/>
      <c r="AI178" s="1"/>
    </row>
    <row r="179" spans="31:35" ht="14.1" customHeight="1" x14ac:dyDescent="0.45">
      <c r="AE179" s="1"/>
      <c r="AF179" s="1"/>
      <c r="AG179" s="1"/>
      <c r="AH179" s="1"/>
      <c r="AI179" s="1"/>
    </row>
    <row r="180" spans="31:35" ht="14.1" customHeight="1" x14ac:dyDescent="0.45">
      <c r="AE180" s="1"/>
      <c r="AF180" s="1"/>
      <c r="AG180" s="1"/>
      <c r="AH180" s="1"/>
      <c r="AI180" s="1"/>
    </row>
    <row r="181" spans="31:35" ht="14.1" customHeight="1" x14ac:dyDescent="0.45">
      <c r="AE181" s="1"/>
      <c r="AF181" s="1"/>
      <c r="AG181" s="1"/>
      <c r="AH181" s="1"/>
      <c r="AI181" s="1"/>
    </row>
    <row r="182" spans="31:35" ht="14.1" customHeight="1" x14ac:dyDescent="0.45">
      <c r="AE182" s="1"/>
      <c r="AF182" s="1"/>
      <c r="AG182" s="1"/>
      <c r="AH182" s="1"/>
      <c r="AI182" s="1"/>
    </row>
    <row r="183" spans="31:35" ht="14.1" customHeight="1" x14ac:dyDescent="0.45">
      <c r="AE183" s="1"/>
      <c r="AF183" s="1"/>
      <c r="AG183" s="1"/>
      <c r="AH183" s="1"/>
      <c r="AI183" s="1"/>
    </row>
    <row r="184" spans="31:35" ht="14.1" customHeight="1" x14ac:dyDescent="0.45">
      <c r="AE184" s="1"/>
      <c r="AF184" s="1"/>
      <c r="AG184" s="1"/>
      <c r="AH184" s="1"/>
      <c r="AI184" s="1"/>
    </row>
    <row r="185" spans="31:35" ht="14.1" customHeight="1" x14ac:dyDescent="0.45">
      <c r="AE185" s="1"/>
      <c r="AF185" s="1"/>
      <c r="AG185" s="1"/>
      <c r="AH185" s="1"/>
      <c r="AI185" s="1"/>
    </row>
    <row r="186" spans="31:35" ht="14.1" customHeight="1" x14ac:dyDescent="0.45">
      <c r="AE186" s="1"/>
      <c r="AF186" s="1"/>
      <c r="AG186" s="1"/>
      <c r="AH186" s="1"/>
      <c r="AI186" s="1"/>
    </row>
    <row r="187" spans="31:35" ht="14.1" customHeight="1" x14ac:dyDescent="0.45">
      <c r="AE187" s="1"/>
      <c r="AF187" s="1"/>
      <c r="AG187" s="1"/>
      <c r="AH187" s="1"/>
      <c r="AI187" s="1"/>
    </row>
    <row r="188" spans="31:35" ht="14.1" customHeight="1" x14ac:dyDescent="0.45">
      <c r="AE188" s="1"/>
      <c r="AF188" s="1"/>
      <c r="AG188" s="1"/>
      <c r="AH188" s="1"/>
      <c r="AI188" s="1"/>
    </row>
    <row r="189" spans="31:35" ht="14.1" customHeight="1" x14ac:dyDescent="0.45">
      <c r="AE189" s="1"/>
      <c r="AF189" s="1"/>
      <c r="AG189" s="1"/>
      <c r="AH189" s="1"/>
      <c r="AI189" s="1"/>
    </row>
    <row r="190" spans="31:35" ht="14.1" customHeight="1" x14ac:dyDescent="0.45">
      <c r="AE190" s="1"/>
      <c r="AF190" s="1"/>
      <c r="AG190" s="1"/>
      <c r="AH190" s="1"/>
      <c r="AI190" s="1"/>
    </row>
    <row r="191" spans="31:35" ht="14.1" customHeight="1" x14ac:dyDescent="0.45">
      <c r="AE191" s="1"/>
      <c r="AF191" s="1"/>
      <c r="AG191" s="1"/>
      <c r="AH191" s="1"/>
      <c r="AI191" s="1"/>
    </row>
    <row r="192" spans="31:35" ht="14.1" customHeight="1" x14ac:dyDescent="0.45">
      <c r="AE192" s="1"/>
      <c r="AF192" s="1"/>
      <c r="AG192" s="1"/>
      <c r="AH192" s="1"/>
      <c r="AI192" s="1"/>
    </row>
    <row r="193" spans="31:35" ht="14.1" customHeight="1" x14ac:dyDescent="0.45">
      <c r="AE193" s="1"/>
      <c r="AF193" s="1"/>
      <c r="AG193" s="1"/>
      <c r="AH193" s="1"/>
      <c r="AI193" s="1"/>
    </row>
    <row r="194" spans="31:35" ht="14.1" customHeight="1" x14ac:dyDescent="0.45">
      <c r="AE194" s="1"/>
      <c r="AF194" s="1"/>
      <c r="AG194" s="1"/>
      <c r="AH194" s="1"/>
      <c r="AI194" s="1"/>
    </row>
    <row r="195" spans="31:35" ht="14.1" customHeight="1" x14ac:dyDescent="0.45">
      <c r="AE195" s="1"/>
      <c r="AF195" s="1"/>
      <c r="AG195" s="1"/>
      <c r="AH195" s="1"/>
      <c r="AI195" s="1"/>
    </row>
    <row r="196" spans="31:35" ht="14.1" customHeight="1" x14ac:dyDescent="0.45">
      <c r="AE196" s="1"/>
      <c r="AF196" s="1"/>
      <c r="AG196" s="1"/>
      <c r="AH196" s="1"/>
      <c r="AI196" s="1"/>
    </row>
    <row r="197" spans="31:35" ht="14.1" customHeight="1" x14ac:dyDescent="0.45">
      <c r="AE197" s="1"/>
      <c r="AF197" s="1"/>
      <c r="AG197" s="1"/>
      <c r="AH197" s="1"/>
      <c r="AI197" s="1"/>
    </row>
    <row r="198" spans="31:35" ht="14.1" customHeight="1" x14ac:dyDescent="0.45">
      <c r="AE198" s="1"/>
      <c r="AF198" s="1"/>
      <c r="AG198" s="1"/>
      <c r="AH198" s="1"/>
      <c r="AI198" s="1"/>
    </row>
    <row r="199" spans="31:35" ht="14.1" customHeight="1" x14ac:dyDescent="0.45">
      <c r="AE199" s="1"/>
      <c r="AF199" s="1"/>
      <c r="AG199" s="1"/>
      <c r="AH199" s="1"/>
      <c r="AI199" s="1"/>
    </row>
    <row r="200" spans="31:35" ht="14.1" customHeight="1" x14ac:dyDescent="0.45">
      <c r="AE200" s="1"/>
      <c r="AF200" s="1"/>
      <c r="AG200" s="1"/>
      <c r="AH200" s="1"/>
      <c r="AI200" s="1"/>
    </row>
    <row r="201" spans="31:35" ht="14.1" customHeight="1" x14ac:dyDescent="0.45">
      <c r="AE201" s="1"/>
      <c r="AF201" s="1"/>
      <c r="AG201" s="1"/>
      <c r="AH201" s="1"/>
      <c r="AI201" s="1"/>
    </row>
    <row r="202" spans="31:35" ht="14.1" customHeight="1" x14ac:dyDescent="0.45">
      <c r="AE202" s="1"/>
      <c r="AF202" s="1"/>
      <c r="AG202" s="1"/>
      <c r="AH202" s="1"/>
      <c r="AI202" s="1"/>
    </row>
    <row r="203" spans="31:35" ht="14.1" customHeight="1" x14ac:dyDescent="0.45">
      <c r="AE203" s="1"/>
      <c r="AF203" s="1"/>
      <c r="AG203" s="1"/>
      <c r="AH203" s="1"/>
      <c r="AI203" s="1"/>
    </row>
    <row r="204" spans="31:35" ht="14.1" customHeight="1" x14ac:dyDescent="0.45">
      <c r="AE204" s="1"/>
      <c r="AF204" s="1"/>
      <c r="AG204" s="1"/>
      <c r="AH204" s="1"/>
      <c r="AI204" s="1"/>
    </row>
    <row r="205" spans="31:35" ht="14.1" customHeight="1" x14ac:dyDescent="0.45">
      <c r="AE205" s="1"/>
      <c r="AF205" s="1"/>
      <c r="AG205" s="1"/>
      <c r="AH205" s="1"/>
      <c r="AI205" s="1"/>
    </row>
    <row r="206" spans="31:35" ht="14.1" customHeight="1" x14ac:dyDescent="0.45">
      <c r="AE206" s="1"/>
      <c r="AF206" s="1"/>
      <c r="AG206" s="1"/>
      <c r="AH206" s="1"/>
      <c r="AI206" s="1"/>
    </row>
    <row r="207" spans="31:35" ht="14.1" customHeight="1" x14ac:dyDescent="0.45">
      <c r="AE207" s="1"/>
      <c r="AF207" s="1"/>
      <c r="AG207" s="1"/>
      <c r="AH207" s="1"/>
      <c r="AI207" s="1"/>
    </row>
    <row r="208" spans="31:35" ht="14.1" customHeight="1" x14ac:dyDescent="0.45">
      <c r="AE208" s="1"/>
      <c r="AF208" s="1"/>
      <c r="AG208" s="1"/>
      <c r="AH208" s="1"/>
      <c r="AI208" s="1"/>
    </row>
    <row r="209" spans="31:35" ht="14.1" customHeight="1" x14ac:dyDescent="0.45">
      <c r="AE209" s="1"/>
      <c r="AF209" s="1"/>
      <c r="AG209" s="1"/>
      <c r="AH209" s="1"/>
      <c r="AI209" s="1"/>
    </row>
    <row r="210" spans="31:35" ht="14.1" customHeight="1" x14ac:dyDescent="0.45">
      <c r="AE210" s="1"/>
      <c r="AF210" s="1"/>
      <c r="AG210" s="1"/>
      <c r="AH210" s="1"/>
      <c r="AI210" s="1"/>
    </row>
    <row r="211" spans="31:35" ht="14.1" customHeight="1" x14ac:dyDescent="0.45">
      <c r="AE211" s="1"/>
      <c r="AF211" s="1"/>
      <c r="AG211" s="1"/>
      <c r="AH211" s="1"/>
      <c r="AI211" s="1"/>
    </row>
    <row r="212" spans="31:35" ht="14.1" customHeight="1" x14ac:dyDescent="0.45">
      <c r="AE212" s="1"/>
      <c r="AF212" s="1"/>
      <c r="AG212" s="1"/>
      <c r="AH212" s="1"/>
      <c r="AI212" s="1"/>
    </row>
    <row r="213" spans="31:35" ht="14.1" customHeight="1" x14ac:dyDescent="0.45">
      <c r="AE213" s="1"/>
      <c r="AF213" s="1"/>
      <c r="AG213" s="1"/>
      <c r="AH213" s="1"/>
      <c r="AI213" s="1"/>
    </row>
    <row r="214" spans="31:35" ht="14.1" customHeight="1" x14ac:dyDescent="0.45">
      <c r="AE214" s="1"/>
      <c r="AF214" s="1"/>
      <c r="AG214" s="1"/>
      <c r="AH214" s="1"/>
      <c r="AI214" s="1"/>
    </row>
    <row r="215" spans="31:35" ht="14.1" customHeight="1" x14ac:dyDescent="0.45">
      <c r="AE215" s="1"/>
      <c r="AF215" s="1"/>
      <c r="AG215" s="1"/>
      <c r="AH215" s="1"/>
      <c r="AI215" s="1"/>
    </row>
    <row r="216" spans="31:35" ht="14.1" customHeight="1" x14ac:dyDescent="0.45">
      <c r="AE216" s="1"/>
      <c r="AF216" s="1"/>
      <c r="AG216" s="1"/>
      <c r="AH216" s="1"/>
      <c r="AI216" s="1"/>
    </row>
    <row r="217" spans="31:35" ht="14.1" customHeight="1" x14ac:dyDescent="0.45">
      <c r="AE217" s="1"/>
      <c r="AF217" s="1"/>
      <c r="AG217" s="1"/>
      <c r="AH217" s="1"/>
      <c r="AI217" s="1"/>
    </row>
    <row r="218" spans="31:35" ht="14.1" customHeight="1" x14ac:dyDescent="0.45">
      <c r="AE218" s="1"/>
      <c r="AF218" s="1"/>
      <c r="AG218" s="1"/>
      <c r="AH218" s="1"/>
      <c r="AI218" s="1"/>
    </row>
    <row r="219" spans="31:35" ht="14.1" customHeight="1" x14ac:dyDescent="0.45">
      <c r="AE219" s="1"/>
      <c r="AF219" s="1"/>
      <c r="AG219" s="1"/>
      <c r="AH219" s="1"/>
      <c r="AI219" s="1"/>
    </row>
    <row r="220" spans="31:35" ht="14.1" customHeight="1" x14ac:dyDescent="0.45">
      <c r="AE220" s="1"/>
      <c r="AF220" s="1"/>
      <c r="AG220" s="1"/>
      <c r="AH220" s="1"/>
      <c r="AI220" s="1"/>
    </row>
    <row r="221" spans="31:35" ht="14.1" customHeight="1" x14ac:dyDescent="0.45">
      <c r="AE221" s="1"/>
      <c r="AF221" s="1"/>
      <c r="AG221" s="1"/>
      <c r="AH221" s="1"/>
      <c r="AI221" s="1"/>
    </row>
    <row r="222" spans="31:35" ht="14.1" customHeight="1" x14ac:dyDescent="0.45">
      <c r="AE222" s="1"/>
      <c r="AF222" s="1"/>
      <c r="AG222" s="1"/>
      <c r="AH222" s="1"/>
      <c r="AI222" s="1"/>
    </row>
    <row r="223" spans="31:35" ht="14.1" customHeight="1" x14ac:dyDescent="0.45">
      <c r="AE223" s="1"/>
      <c r="AF223" s="1"/>
      <c r="AG223" s="1"/>
      <c r="AH223" s="1"/>
      <c r="AI223" s="1"/>
    </row>
    <row r="224" spans="31:35" ht="14.1" customHeight="1" x14ac:dyDescent="0.45">
      <c r="AE224" s="1"/>
      <c r="AF224" s="1"/>
      <c r="AG224" s="1"/>
      <c r="AH224" s="1"/>
      <c r="AI224" s="1"/>
    </row>
    <row r="225" spans="31:35" ht="14.1" customHeight="1" x14ac:dyDescent="0.45">
      <c r="AE225" s="1"/>
      <c r="AF225" s="1"/>
      <c r="AG225" s="1"/>
      <c r="AH225" s="1"/>
      <c r="AI225" s="1"/>
    </row>
    <row r="226" spans="31:35" ht="14.1" customHeight="1" x14ac:dyDescent="0.45">
      <c r="AE226" s="1"/>
      <c r="AF226" s="1"/>
      <c r="AG226" s="1"/>
      <c r="AH226" s="1"/>
      <c r="AI226" s="1"/>
    </row>
    <row r="227" spans="31:35" ht="14.1" customHeight="1" x14ac:dyDescent="0.45">
      <c r="AE227" s="1"/>
      <c r="AF227" s="1"/>
      <c r="AG227" s="1"/>
      <c r="AH227" s="1"/>
      <c r="AI227" s="1"/>
    </row>
    <row r="228" spans="31:35" ht="14.1" customHeight="1" x14ac:dyDescent="0.45">
      <c r="AE228" s="1"/>
      <c r="AF228" s="1"/>
      <c r="AG228" s="1"/>
      <c r="AH228" s="1"/>
      <c r="AI228" s="1"/>
    </row>
    <row r="229" spans="31:35" ht="14.1" customHeight="1" x14ac:dyDescent="0.45">
      <c r="AE229" s="1"/>
      <c r="AF229" s="1"/>
      <c r="AG229" s="1"/>
      <c r="AH229" s="1"/>
      <c r="AI229" s="1"/>
    </row>
    <row r="230" spans="31:35" ht="14.1" customHeight="1" x14ac:dyDescent="0.45">
      <c r="AE230" s="1"/>
      <c r="AF230" s="1"/>
      <c r="AG230" s="1"/>
      <c r="AH230" s="1"/>
      <c r="AI230" s="1"/>
    </row>
    <row r="231" spans="31:35" ht="14.1" customHeight="1" x14ac:dyDescent="0.45">
      <c r="AE231" s="1"/>
      <c r="AF231" s="1"/>
      <c r="AG231" s="1"/>
      <c r="AH231" s="1"/>
      <c r="AI231" s="1"/>
    </row>
    <row r="232" spans="31:35" ht="14.1" customHeight="1" x14ac:dyDescent="0.45">
      <c r="AE232" s="1"/>
      <c r="AF232" s="1"/>
      <c r="AG232" s="1"/>
      <c r="AH232" s="1"/>
      <c r="AI232" s="1"/>
    </row>
    <row r="233" spans="31:35" ht="14.1" customHeight="1" x14ac:dyDescent="0.45">
      <c r="AE233" s="1"/>
      <c r="AF233" s="1"/>
      <c r="AG233" s="1"/>
      <c r="AH233" s="1"/>
      <c r="AI233" s="1"/>
    </row>
    <row r="234" spans="31:35" ht="14.1" customHeight="1" x14ac:dyDescent="0.45">
      <c r="AE234" s="1"/>
      <c r="AF234" s="1"/>
      <c r="AG234" s="1"/>
      <c r="AH234" s="1"/>
      <c r="AI234" s="1"/>
    </row>
    <row r="235" spans="31:35" ht="14.1" customHeight="1" x14ac:dyDescent="0.45">
      <c r="AE235" s="1"/>
      <c r="AF235" s="1"/>
      <c r="AG235" s="1"/>
      <c r="AH235" s="1"/>
      <c r="AI235" s="1"/>
    </row>
    <row r="236" spans="31:35" ht="14.1" customHeight="1" x14ac:dyDescent="0.45">
      <c r="AE236" s="1"/>
      <c r="AF236" s="1"/>
      <c r="AG236" s="1"/>
      <c r="AH236" s="1"/>
      <c r="AI236" s="1"/>
    </row>
    <row r="237" spans="31:35" ht="14.1" customHeight="1" x14ac:dyDescent="0.45">
      <c r="AE237" s="1"/>
      <c r="AF237" s="1"/>
      <c r="AG237" s="1"/>
      <c r="AH237" s="1"/>
      <c r="AI237" s="1"/>
    </row>
    <row r="238" spans="31:35" ht="14.1" customHeight="1" x14ac:dyDescent="0.45">
      <c r="AE238" s="1"/>
      <c r="AF238" s="1"/>
      <c r="AG238" s="1"/>
      <c r="AH238" s="1"/>
      <c r="AI238" s="1"/>
    </row>
    <row r="239" spans="31:35" ht="14.1" customHeight="1" x14ac:dyDescent="0.45">
      <c r="AE239" s="1"/>
      <c r="AF239" s="1"/>
      <c r="AG239" s="1"/>
      <c r="AH239" s="1"/>
      <c r="AI239" s="1"/>
    </row>
    <row r="240" spans="31:35" ht="14.1" customHeight="1" x14ac:dyDescent="0.45">
      <c r="AE240" s="1"/>
      <c r="AF240" s="1"/>
      <c r="AG240" s="1"/>
      <c r="AH240" s="1"/>
      <c r="AI240" s="1"/>
    </row>
    <row r="241" spans="31:35" ht="14.1" customHeight="1" x14ac:dyDescent="0.45">
      <c r="AE241" s="1"/>
      <c r="AF241" s="1"/>
      <c r="AG241" s="1"/>
      <c r="AH241" s="1"/>
      <c r="AI241" s="1"/>
    </row>
    <row r="242" spans="31:35" ht="14.1" customHeight="1" x14ac:dyDescent="0.45">
      <c r="AE242" s="1"/>
      <c r="AF242" s="1"/>
      <c r="AG242" s="1"/>
      <c r="AH242" s="1"/>
      <c r="AI242" s="1"/>
    </row>
    <row r="243" spans="31:35" ht="14.1" customHeight="1" x14ac:dyDescent="0.45">
      <c r="AE243" s="1"/>
      <c r="AF243" s="1"/>
      <c r="AG243" s="1"/>
      <c r="AH243" s="1"/>
      <c r="AI243" s="1"/>
    </row>
    <row r="244" spans="31:35" ht="14.1" customHeight="1" x14ac:dyDescent="0.45">
      <c r="AE244" s="1"/>
      <c r="AF244" s="1"/>
      <c r="AG244" s="1"/>
      <c r="AH244" s="1"/>
      <c r="AI244" s="1"/>
    </row>
    <row r="245" spans="31:35" ht="14.1" customHeight="1" x14ac:dyDescent="0.45">
      <c r="AE245" s="1"/>
      <c r="AF245" s="1"/>
      <c r="AG245" s="1"/>
      <c r="AH245" s="1"/>
      <c r="AI245" s="1"/>
    </row>
    <row r="246" spans="31:35" ht="14.1" customHeight="1" x14ac:dyDescent="0.45">
      <c r="AE246" s="1"/>
      <c r="AF246" s="1"/>
      <c r="AG246" s="1"/>
      <c r="AH246" s="1"/>
      <c r="AI246" s="1"/>
    </row>
    <row r="247" spans="31:35" ht="14.1" customHeight="1" x14ac:dyDescent="0.45">
      <c r="AE247" s="1"/>
      <c r="AF247" s="1"/>
      <c r="AG247" s="1"/>
      <c r="AH247" s="1"/>
      <c r="AI247" s="1"/>
    </row>
    <row r="248" spans="31:35" ht="14.1" customHeight="1" x14ac:dyDescent="0.45">
      <c r="AE248" s="1"/>
      <c r="AF248" s="1"/>
      <c r="AG248" s="1"/>
      <c r="AH248" s="1"/>
      <c r="AI248" s="1"/>
    </row>
    <row r="249" spans="31:35" ht="14.1" customHeight="1" x14ac:dyDescent="0.45">
      <c r="AE249" s="1"/>
      <c r="AF249" s="1"/>
      <c r="AG249" s="1"/>
      <c r="AH249" s="1"/>
      <c r="AI249" s="1"/>
    </row>
    <row r="250" spans="31:35" ht="14.1" customHeight="1" x14ac:dyDescent="0.45">
      <c r="AE250" s="1"/>
      <c r="AF250" s="1"/>
      <c r="AG250" s="1"/>
      <c r="AH250" s="1"/>
      <c r="AI250" s="1"/>
    </row>
    <row r="251" spans="31:35" ht="14.1" customHeight="1" x14ac:dyDescent="0.45">
      <c r="AE251" s="1"/>
      <c r="AF251" s="1"/>
      <c r="AG251" s="1"/>
      <c r="AH251" s="1"/>
      <c r="AI251" s="1"/>
    </row>
    <row r="252" spans="31:35" ht="14.1" customHeight="1" x14ac:dyDescent="0.45">
      <c r="AE252" s="1"/>
      <c r="AF252" s="1"/>
      <c r="AG252" s="1"/>
      <c r="AH252" s="1"/>
      <c r="AI252" s="1"/>
    </row>
    <row r="253" spans="31:35" ht="14.1" customHeight="1" x14ac:dyDescent="0.45">
      <c r="AE253" s="1"/>
      <c r="AF253" s="1"/>
      <c r="AG253" s="1"/>
      <c r="AH253" s="1"/>
      <c r="AI253" s="1"/>
    </row>
    <row r="254" spans="31:35" ht="14.1" customHeight="1" x14ac:dyDescent="0.45">
      <c r="AE254" s="1"/>
      <c r="AF254" s="1"/>
      <c r="AG254" s="1"/>
      <c r="AH254" s="1"/>
      <c r="AI254" s="1"/>
    </row>
    <row r="255" spans="31:35" ht="14.1" customHeight="1" x14ac:dyDescent="0.45">
      <c r="AE255" s="1"/>
      <c r="AF255" s="1"/>
      <c r="AG255" s="1"/>
      <c r="AH255" s="1"/>
      <c r="AI255" s="1"/>
    </row>
    <row r="256" spans="31:35" ht="14.1" customHeight="1" x14ac:dyDescent="0.45">
      <c r="AE256" s="1"/>
      <c r="AF256" s="1"/>
      <c r="AG256" s="1"/>
      <c r="AH256" s="1"/>
      <c r="AI256" s="1"/>
    </row>
    <row r="257" spans="31:35" ht="14.1" customHeight="1" x14ac:dyDescent="0.45">
      <c r="AE257" s="1"/>
      <c r="AF257" s="1"/>
      <c r="AG257" s="1"/>
      <c r="AH257" s="1"/>
      <c r="AI257" s="1"/>
    </row>
    <row r="258" spans="31:35" ht="14.1" customHeight="1" x14ac:dyDescent="0.45">
      <c r="AE258" s="1"/>
      <c r="AF258" s="1"/>
      <c r="AG258" s="1"/>
      <c r="AH258" s="1"/>
      <c r="AI258" s="1"/>
    </row>
    <row r="259" spans="31:35" ht="14.1" customHeight="1" x14ac:dyDescent="0.45">
      <c r="AE259" s="1"/>
      <c r="AF259" s="1"/>
      <c r="AG259" s="1"/>
      <c r="AH259" s="1"/>
      <c r="AI259" s="1"/>
    </row>
    <row r="260" spans="31:35" ht="14.1" customHeight="1" x14ac:dyDescent="0.45">
      <c r="AE260" s="1"/>
      <c r="AF260" s="1"/>
      <c r="AG260" s="1"/>
      <c r="AH260" s="1"/>
      <c r="AI260" s="1"/>
    </row>
    <row r="261" spans="31:35" ht="14.1" customHeight="1" x14ac:dyDescent="0.45">
      <c r="AE261" s="1"/>
      <c r="AF261" s="1"/>
      <c r="AG261" s="1"/>
      <c r="AH261" s="1"/>
      <c r="AI261" s="1"/>
    </row>
    <row r="262" spans="31:35" ht="14.1" customHeight="1" x14ac:dyDescent="0.45">
      <c r="AE262" s="1"/>
      <c r="AF262" s="1"/>
      <c r="AG262" s="1"/>
      <c r="AH262" s="1"/>
      <c r="AI262" s="1"/>
    </row>
    <row r="263" spans="31:35" ht="14.1" customHeight="1" x14ac:dyDescent="0.45">
      <c r="AE263" s="1"/>
      <c r="AF263" s="1"/>
      <c r="AG263" s="1"/>
      <c r="AH263" s="1"/>
      <c r="AI263" s="1"/>
    </row>
    <row r="264" spans="31:35" ht="14.1" customHeight="1" x14ac:dyDescent="0.45">
      <c r="AE264" s="1"/>
      <c r="AF264" s="1"/>
      <c r="AG264" s="1"/>
      <c r="AH264" s="1"/>
      <c r="AI264" s="1"/>
    </row>
    <row r="265" spans="31:35" ht="14.1" customHeight="1" x14ac:dyDescent="0.45">
      <c r="AE265" s="1"/>
      <c r="AF265" s="1"/>
      <c r="AG265" s="1"/>
      <c r="AH265" s="1"/>
      <c r="AI265" s="1"/>
    </row>
    <row r="266" spans="31:35" ht="14.1" customHeight="1" x14ac:dyDescent="0.45">
      <c r="AE266" s="1"/>
      <c r="AF266" s="1"/>
      <c r="AG266" s="1"/>
      <c r="AH266" s="1"/>
      <c r="AI266" s="1"/>
    </row>
    <row r="267" spans="31:35" ht="14.1" customHeight="1" x14ac:dyDescent="0.45">
      <c r="AE267" s="1"/>
      <c r="AF267" s="1"/>
      <c r="AG267" s="1"/>
      <c r="AH267" s="1"/>
      <c r="AI267" s="1"/>
    </row>
    <row r="268" spans="31:35" ht="14.1" customHeight="1" x14ac:dyDescent="0.45">
      <c r="AE268" s="1"/>
      <c r="AF268" s="1"/>
      <c r="AG268" s="1"/>
      <c r="AH268" s="1"/>
      <c r="AI268" s="1"/>
    </row>
    <row r="269" spans="31:35" ht="14.1" customHeight="1" x14ac:dyDescent="0.45">
      <c r="AE269" s="1"/>
      <c r="AF269" s="1"/>
      <c r="AG269" s="1"/>
      <c r="AH269" s="1"/>
      <c r="AI269" s="1"/>
    </row>
    <row r="270" spans="31:35" ht="14.1" customHeight="1" x14ac:dyDescent="0.45">
      <c r="AE270" s="1"/>
      <c r="AF270" s="1"/>
      <c r="AG270" s="1"/>
      <c r="AH270" s="1"/>
      <c r="AI270" s="1"/>
    </row>
    <row r="271" spans="31:35" ht="14.1" customHeight="1" x14ac:dyDescent="0.45">
      <c r="AE271" s="1"/>
      <c r="AF271" s="1"/>
      <c r="AG271" s="1"/>
      <c r="AH271" s="1"/>
      <c r="AI271" s="1"/>
    </row>
    <row r="272" spans="31:35" ht="14.1" customHeight="1" x14ac:dyDescent="0.45">
      <c r="AE272" s="1"/>
      <c r="AF272" s="1"/>
      <c r="AG272" s="1"/>
      <c r="AH272" s="1"/>
      <c r="AI272" s="1"/>
    </row>
    <row r="273" spans="31:35" ht="14.1" customHeight="1" x14ac:dyDescent="0.45">
      <c r="AE273" s="1"/>
      <c r="AF273" s="1"/>
      <c r="AG273" s="1"/>
      <c r="AH273" s="1"/>
      <c r="AI273" s="1"/>
    </row>
    <row r="274" spans="31:35" ht="14.1" customHeight="1" x14ac:dyDescent="0.45">
      <c r="AE274" s="1"/>
      <c r="AF274" s="1"/>
      <c r="AG274" s="1"/>
      <c r="AH274" s="1"/>
      <c r="AI274" s="1"/>
    </row>
    <row r="275" spans="31:35" ht="14.1" customHeight="1" x14ac:dyDescent="0.45">
      <c r="AE275" s="1"/>
      <c r="AF275" s="1"/>
      <c r="AG275" s="1"/>
      <c r="AH275" s="1"/>
      <c r="AI275" s="1"/>
    </row>
    <row r="276" spans="31:35" ht="14.1" customHeight="1" x14ac:dyDescent="0.45">
      <c r="AE276" s="1"/>
      <c r="AF276" s="1"/>
      <c r="AG276" s="1"/>
      <c r="AH276" s="1"/>
      <c r="AI276" s="1"/>
    </row>
    <row r="277" spans="31:35" ht="14.1" customHeight="1" x14ac:dyDescent="0.45">
      <c r="AE277" s="1"/>
      <c r="AF277" s="1"/>
      <c r="AG277" s="1"/>
      <c r="AH277" s="1"/>
      <c r="AI277" s="1"/>
    </row>
    <row r="278" spans="31:35" ht="14.1" customHeight="1" x14ac:dyDescent="0.45">
      <c r="AE278" s="1"/>
      <c r="AF278" s="1"/>
      <c r="AG278" s="1"/>
      <c r="AH278" s="1"/>
      <c r="AI278" s="1"/>
    </row>
    <row r="279" spans="31:35" ht="14.1" customHeight="1" x14ac:dyDescent="0.45">
      <c r="AE279" s="1"/>
      <c r="AF279" s="1"/>
      <c r="AG279" s="1"/>
      <c r="AH279" s="1"/>
      <c r="AI279" s="1"/>
    </row>
    <row r="280" spans="31:35" ht="14.1" customHeight="1" x14ac:dyDescent="0.45">
      <c r="AE280" s="1"/>
      <c r="AF280" s="1"/>
      <c r="AG280" s="1"/>
      <c r="AH280" s="1"/>
      <c r="AI280" s="1"/>
    </row>
    <row r="281" spans="31:35" ht="14.1" customHeight="1" x14ac:dyDescent="0.45">
      <c r="AE281" s="1"/>
      <c r="AF281" s="1"/>
      <c r="AG281" s="1"/>
      <c r="AH281" s="1"/>
      <c r="AI281" s="1"/>
    </row>
    <row r="282" spans="31:35" ht="14.1" customHeight="1" x14ac:dyDescent="0.45">
      <c r="AE282" s="1"/>
      <c r="AF282" s="1"/>
      <c r="AG282" s="1"/>
      <c r="AH282" s="1"/>
      <c r="AI282" s="1"/>
    </row>
    <row r="283" spans="31:35" ht="14.1" customHeight="1" x14ac:dyDescent="0.45">
      <c r="AE283" s="1"/>
      <c r="AF283" s="1"/>
      <c r="AG283" s="1"/>
      <c r="AH283" s="1"/>
      <c r="AI283" s="1"/>
    </row>
    <row r="284" spans="31:35" ht="14.1" customHeight="1" x14ac:dyDescent="0.45">
      <c r="AE284" s="1"/>
      <c r="AF284" s="1"/>
      <c r="AG284" s="1"/>
      <c r="AH284" s="1"/>
      <c r="AI284" s="1"/>
    </row>
    <row r="285" spans="31:35" ht="14.1" customHeight="1" x14ac:dyDescent="0.45">
      <c r="AE285" s="1"/>
      <c r="AF285" s="1"/>
      <c r="AG285" s="1"/>
      <c r="AH285" s="1"/>
      <c r="AI285" s="1"/>
    </row>
    <row r="286" spans="31:35" ht="14.1" customHeight="1" x14ac:dyDescent="0.45">
      <c r="AE286" s="1"/>
      <c r="AF286" s="1"/>
      <c r="AG286" s="1"/>
      <c r="AH286" s="1"/>
      <c r="AI286" s="1"/>
    </row>
    <row r="287" spans="31:35" ht="14.1" customHeight="1" x14ac:dyDescent="0.45">
      <c r="AE287" s="1"/>
      <c r="AF287" s="1"/>
      <c r="AG287" s="1"/>
      <c r="AH287" s="1"/>
      <c r="AI287" s="1"/>
    </row>
    <row r="288" spans="31:35" ht="14.1" customHeight="1" x14ac:dyDescent="0.45">
      <c r="AE288" s="1"/>
      <c r="AF288" s="1"/>
      <c r="AG288" s="1"/>
      <c r="AH288" s="1"/>
      <c r="AI288" s="1"/>
    </row>
    <row r="289" spans="31:35" ht="14.1" customHeight="1" x14ac:dyDescent="0.45">
      <c r="AE289" s="1"/>
      <c r="AF289" s="1"/>
      <c r="AG289" s="1"/>
      <c r="AH289" s="1"/>
      <c r="AI289" s="1"/>
    </row>
    <row r="290" spans="31:35" ht="14.1" customHeight="1" x14ac:dyDescent="0.45">
      <c r="AE290" s="1"/>
      <c r="AF290" s="1"/>
      <c r="AG290" s="1"/>
      <c r="AH290" s="1"/>
      <c r="AI290" s="1"/>
    </row>
    <row r="291" spans="31:35" ht="14.1" customHeight="1" x14ac:dyDescent="0.45">
      <c r="AE291" s="1"/>
      <c r="AF291" s="1"/>
      <c r="AG291" s="1"/>
      <c r="AH291" s="1"/>
      <c r="AI291" s="1"/>
    </row>
    <row r="292" spans="31:35" ht="14.1" customHeight="1" x14ac:dyDescent="0.45">
      <c r="AE292" s="1"/>
      <c r="AF292" s="1"/>
      <c r="AG292" s="1"/>
      <c r="AH292" s="1"/>
      <c r="AI292" s="1"/>
    </row>
    <row r="293" spans="31:35" ht="14.1" customHeight="1" x14ac:dyDescent="0.45">
      <c r="AE293" s="1"/>
      <c r="AF293" s="1"/>
      <c r="AG293" s="1"/>
      <c r="AH293" s="1"/>
      <c r="AI293" s="1"/>
    </row>
    <row r="294" spans="31:35" ht="14.1" customHeight="1" x14ac:dyDescent="0.45">
      <c r="AE294" s="1"/>
      <c r="AF294" s="1"/>
      <c r="AG294" s="1"/>
      <c r="AH294" s="1"/>
      <c r="AI294" s="1"/>
    </row>
    <row r="295" spans="31:35" ht="14.1" customHeight="1" x14ac:dyDescent="0.45">
      <c r="AE295" s="1"/>
      <c r="AF295" s="1"/>
      <c r="AG295" s="1"/>
      <c r="AH295" s="1"/>
      <c r="AI295" s="1"/>
    </row>
    <row r="296" spans="31:35" ht="14.1" customHeight="1" x14ac:dyDescent="0.45">
      <c r="AE296" s="1"/>
      <c r="AF296" s="1"/>
      <c r="AG296" s="1"/>
      <c r="AH296" s="1"/>
      <c r="AI296" s="1"/>
    </row>
    <row r="297" spans="31:35" ht="14.1" customHeight="1" x14ac:dyDescent="0.45">
      <c r="AE297" s="1"/>
      <c r="AF297" s="1"/>
      <c r="AG297" s="1"/>
      <c r="AH297" s="1"/>
      <c r="AI297" s="1"/>
    </row>
    <row r="298" spans="31:35" ht="14.1" customHeight="1" x14ac:dyDescent="0.45">
      <c r="AE298" s="1"/>
      <c r="AF298" s="1"/>
      <c r="AG298" s="1"/>
      <c r="AH298" s="1"/>
      <c r="AI298" s="1"/>
    </row>
    <row r="299" spans="31:35" ht="14.1" customHeight="1" x14ac:dyDescent="0.45">
      <c r="AE299" s="1"/>
      <c r="AF299" s="1"/>
      <c r="AG299" s="1"/>
      <c r="AH299" s="1"/>
      <c r="AI299" s="1"/>
    </row>
    <row r="300" spans="31:35" ht="14.1" customHeight="1" x14ac:dyDescent="0.45">
      <c r="AE300" s="1"/>
      <c r="AF300" s="1"/>
      <c r="AG300" s="1"/>
      <c r="AH300" s="1"/>
      <c r="AI300" s="1"/>
    </row>
    <row r="301" spans="31:35" ht="14.1" customHeight="1" x14ac:dyDescent="0.45">
      <c r="AE301" s="1"/>
      <c r="AF301" s="1"/>
      <c r="AG301" s="1"/>
      <c r="AH301" s="1"/>
      <c r="AI301" s="1"/>
    </row>
    <row r="302" spans="31:35" ht="14.1" customHeight="1" x14ac:dyDescent="0.45">
      <c r="AE302" s="1"/>
      <c r="AF302" s="1"/>
      <c r="AG302" s="1"/>
      <c r="AH302" s="1"/>
      <c r="AI302" s="1"/>
    </row>
    <row r="303" spans="31:35" ht="14.1" customHeight="1" x14ac:dyDescent="0.45">
      <c r="AE303" s="1"/>
      <c r="AF303" s="1"/>
      <c r="AG303" s="1"/>
      <c r="AH303" s="1"/>
      <c r="AI303" s="1"/>
    </row>
    <row r="304" spans="31:35" ht="14.1" customHeight="1" x14ac:dyDescent="0.45">
      <c r="AE304" s="1"/>
      <c r="AF304" s="1"/>
      <c r="AG304" s="1"/>
      <c r="AH304" s="1"/>
      <c r="AI304" s="1"/>
    </row>
    <row r="305" spans="31:35" ht="14.1" customHeight="1" x14ac:dyDescent="0.45">
      <c r="AE305" s="1"/>
      <c r="AF305" s="1"/>
      <c r="AG305" s="1"/>
      <c r="AH305" s="1"/>
      <c r="AI305" s="1"/>
    </row>
    <row r="306" spans="31:35" ht="14.1" customHeight="1" x14ac:dyDescent="0.45">
      <c r="AE306" s="1"/>
      <c r="AF306" s="1"/>
      <c r="AG306" s="1"/>
      <c r="AH306" s="1"/>
      <c r="AI306" s="1"/>
    </row>
    <row r="307" spans="31:35" ht="14.1" customHeight="1" x14ac:dyDescent="0.45">
      <c r="AE307" s="1"/>
      <c r="AF307" s="1"/>
      <c r="AG307" s="1"/>
      <c r="AH307" s="1"/>
      <c r="AI307" s="1"/>
    </row>
    <row r="308" spans="31:35" ht="14.1" customHeight="1" x14ac:dyDescent="0.45">
      <c r="AE308" s="1"/>
      <c r="AF308" s="1"/>
      <c r="AG308" s="1"/>
      <c r="AH308" s="1"/>
      <c r="AI308" s="1"/>
    </row>
    <row r="309" spans="31:35" ht="14.1" customHeight="1" x14ac:dyDescent="0.45">
      <c r="AE309" s="1"/>
      <c r="AF309" s="1"/>
      <c r="AG309" s="1"/>
      <c r="AH309" s="1"/>
      <c r="AI309" s="1"/>
    </row>
    <row r="310" spans="31:35" ht="14.1" customHeight="1" x14ac:dyDescent="0.45">
      <c r="AE310" s="1"/>
      <c r="AF310" s="1"/>
      <c r="AG310" s="1"/>
      <c r="AH310" s="1"/>
      <c r="AI310" s="1"/>
    </row>
    <row r="311" spans="31:35" ht="14.1" customHeight="1" x14ac:dyDescent="0.45">
      <c r="AE311" s="1"/>
      <c r="AF311" s="1"/>
      <c r="AG311" s="1"/>
      <c r="AH311" s="1"/>
      <c r="AI311" s="1"/>
    </row>
    <row r="312" spans="31:35" ht="14.1" customHeight="1" x14ac:dyDescent="0.45">
      <c r="AE312" s="1"/>
      <c r="AF312" s="1"/>
      <c r="AG312" s="1"/>
      <c r="AH312" s="1"/>
      <c r="AI312" s="1"/>
    </row>
    <row r="313" spans="31:35" ht="14.1" customHeight="1" x14ac:dyDescent="0.45">
      <c r="AE313" s="1"/>
      <c r="AF313" s="1"/>
      <c r="AG313" s="1"/>
      <c r="AH313" s="1"/>
      <c r="AI313" s="1"/>
    </row>
    <row r="314" spans="31:35" ht="14.1" customHeight="1" x14ac:dyDescent="0.45">
      <c r="AE314" s="1"/>
      <c r="AF314" s="1"/>
      <c r="AG314" s="1"/>
      <c r="AH314" s="1"/>
      <c r="AI314" s="1"/>
    </row>
    <row r="315" spans="31:35" ht="14.1" customHeight="1" x14ac:dyDescent="0.45">
      <c r="AE315" s="1"/>
      <c r="AF315" s="1"/>
      <c r="AG315" s="1"/>
      <c r="AH315" s="1"/>
      <c r="AI315" s="1"/>
    </row>
    <row r="316" spans="31:35" ht="14.1" customHeight="1" x14ac:dyDescent="0.45">
      <c r="AE316" s="1"/>
      <c r="AF316" s="1"/>
      <c r="AG316" s="1"/>
      <c r="AH316" s="1"/>
      <c r="AI316" s="1"/>
    </row>
    <row r="317" spans="31:35" ht="14.1" customHeight="1" x14ac:dyDescent="0.45">
      <c r="AE317" s="1"/>
      <c r="AF317" s="1"/>
      <c r="AG317" s="1"/>
      <c r="AH317" s="1"/>
      <c r="AI317" s="1"/>
    </row>
    <row r="318" spans="31:35" ht="14.1" customHeight="1" x14ac:dyDescent="0.45">
      <c r="AE318" s="1"/>
      <c r="AF318" s="1"/>
      <c r="AG318" s="1"/>
      <c r="AH318" s="1"/>
      <c r="AI318" s="1"/>
    </row>
    <row r="319" spans="31:35" ht="14.1" customHeight="1" x14ac:dyDescent="0.45">
      <c r="AE319" s="1"/>
      <c r="AF319" s="1"/>
      <c r="AG319" s="1"/>
      <c r="AH319" s="1"/>
      <c r="AI319" s="1"/>
    </row>
    <row r="320" spans="31:35" ht="14.1" customHeight="1" x14ac:dyDescent="0.45">
      <c r="AE320" s="1"/>
      <c r="AF320" s="1"/>
      <c r="AG320" s="1"/>
      <c r="AH320" s="1"/>
      <c r="AI320" s="1"/>
    </row>
    <row r="321" spans="31:35" ht="14.1" customHeight="1" x14ac:dyDescent="0.45">
      <c r="AE321" s="1"/>
      <c r="AF321" s="1"/>
      <c r="AG321" s="1"/>
      <c r="AH321" s="1"/>
      <c r="AI321" s="1"/>
    </row>
    <row r="322" spans="31:35" ht="14.1" customHeight="1" x14ac:dyDescent="0.45">
      <c r="AE322" s="1"/>
      <c r="AF322" s="1"/>
      <c r="AG322" s="1"/>
      <c r="AH322" s="1"/>
      <c r="AI322" s="1"/>
    </row>
    <row r="323" spans="31:35" ht="14.1" customHeight="1" x14ac:dyDescent="0.45">
      <c r="AE323" s="1"/>
      <c r="AF323" s="1"/>
      <c r="AG323" s="1"/>
      <c r="AH323" s="1"/>
      <c r="AI323" s="1"/>
    </row>
    <row r="324" spans="31:35" ht="14.1" customHeight="1" x14ac:dyDescent="0.45">
      <c r="AE324" s="1"/>
      <c r="AF324" s="1"/>
      <c r="AG324" s="1"/>
      <c r="AH324" s="1"/>
      <c r="AI324" s="1"/>
    </row>
    <row r="325" spans="31:35" ht="14.1" customHeight="1" x14ac:dyDescent="0.45">
      <c r="AE325" s="1"/>
      <c r="AF325" s="1"/>
      <c r="AG325" s="1"/>
      <c r="AH325" s="1"/>
      <c r="AI325" s="1"/>
    </row>
    <row r="326" spans="31:35" ht="14.1" customHeight="1" x14ac:dyDescent="0.45">
      <c r="AE326" s="1"/>
      <c r="AF326" s="1"/>
      <c r="AG326" s="1"/>
      <c r="AH326" s="1"/>
      <c r="AI326" s="1"/>
    </row>
    <row r="327" spans="31:35" ht="14.1" customHeight="1" x14ac:dyDescent="0.45">
      <c r="AE327" s="1"/>
      <c r="AF327" s="1"/>
      <c r="AG327" s="1"/>
      <c r="AH327" s="1"/>
      <c r="AI327" s="1"/>
    </row>
    <row r="328" spans="31:35" ht="14.1" customHeight="1" x14ac:dyDescent="0.45">
      <c r="AE328" s="1"/>
      <c r="AF328" s="1"/>
      <c r="AG328" s="1"/>
      <c r="AH328" s="1"/>
      <c r="AI328" s="1"/>
    </row>
    <row r="329" spans="31:35" ht="14.1" customHeight="1" x14ac:dyDescent="0.45">
      <c r="AE329" s="1"/>
      <c r="AF329" s="1"/>
      <c r="AG329" s="1"/>
      <c r="AH329" s="1"/>
      <c r="AI329" s="1"/>
    </row>
    <row r="330" spans="31:35" ht="14.1" customHeight="1" x14ac:dyDescent="0.45">
      <c r="AE330" s="1"/>
      <c r="AF330" s="1"/>
      <c r="AG330" s="1"/>
      <c r="AH330" s="1"/>
      <c r="AI330" s="1"/>
    </row>
    <row r="331" spans="31:35" ht="14.1" customHeight="1" x14ac:dyDescent="0.45">
      <c r="AE331" s="1"/>
      <c r="AF331" s="1"/>
      <c r="AG331" s="1"/>
      <c r="AH331" s="1"/>
      <c r="AI331" s="1"/>
    </row>
    <row r="332" spans="31:35" ht="14.1" customHeight="1" x14ac:dyDescent="0.45">
      <c r="AE332" s="1"/>
      <c r="AF332" s="1"/>
      <c r="AG332" s="1"/>
      <c r="AH332" s="1"/>
      <c r="AI332" s="1"/>
    </row>
    <row r="333" spans="31:35" ht="14.1" customHeight="1" x14ac:dyDescent="0.45">
      <c r="AE333" s="1"/>
      <c r="AF333" s="1"/>
      <c r="AG333" s="1"/>
      <c r="AH333" s="1"/>
      <c r="AI333" s="1"/>
    </row>
    <row r="334" spans="31:35" ht="14.1" customHeight="1" x14ac:dyDescent="0.45">
      <c r="AE334" s="1"/>
      <c r="AF334" s="1"/>
      <c r="AG334" s="1"/>
      <c r="AH334" s="1"/>
      <c r="AI334" s="1"/>
    </row>
    <row r="335" spans="31:35" ht="14.1" customHeight="1" x14ac:dyDescent="0.45">
      <c r="AE335" s="1"/>
      <c r="AF335" s="1"/>
      <c r="AG335" s="1"/>
      <c r="AH335" s="1"/>
      <c r="AI335" s="1"/>
    </row>
    <row r="336" spans="31:35" ht="14.1" customHeight="1" x14ac:dyDescent="0.45">
      <c r="AE336" s="1"/>
      <c r="AF336" s="1"/>
      <c r="AG336" s="1"/>
      <c r="AH336" s="1"/>
      <c r="AI336" s="1"/>
    </row>
    <row r="337" spans="31:35" ht="14.1" customHeight="1" x14ac:dyDescent="0.45">
      <c r="AE337" s="1"/>
      <c r="AF337" s="1"/>
      <c r="AG337" s="1"/>
      <c r="AH337" s="1"/>
      <c r="AI337" s="1"/>
    </row>
    <row r="338" spans="31:35" ht="14.1" customHeight="1" x14ac:dyDescent="0.45">
      <c r="AE338" s="1"/>
      <c r="AF338" s="1"/>
      <c r="AG338" s="1"/>
      <c r="AH338" s="1"/>
      <c r="AI338" s="1"/>
    </row>
    <row r="339" spans="31:35" ht="14.1" customHeight="1" x14ac:dyDescent="0.45">
      <c r="AE339" s="1"/>
      <c r="AF339" s="1"/>
      <c r="AG339" s="1"/>
      <c r="AH339" s="1"/>
      <c r="AI339" s="1"/>
    </row>
    <row r="340" spans="31:35" ht="14.1" customHeight="1" x14ac:dyDescent="0.45">
      <c r="AE340" s="1"/>
      <c r="AF340" s="1"/>
      <c r="AG340" s="1"/>
      <c r="AH340" s="1"/>
      <c r="AI340" s="1"/>
    </row>
    <row r="341" spans="31:35" ht="14.1" customHeight="1" x14ac:dyDescent="0.45">
      <c r="AE341" s="1"/>
      <c r="AF341" s="1"/>
      <c r="AG341" s="1"/>
      <c r="AH341" s="1"/>
      <c r="AI341" s="1"/>
    </row>
    <row r="342" spans="31:35" ht="14.1" customHeight="1" x14ac:dyDescent="0.45">
      <c r="AE342" s="1"/>
      <c r="AF342" s="1"/>
      <c r="AG342" s="1"/>
      <c r="AH342" s="1"/>
      <c r="AI342" s="1"/>
    </row>
    <row r="343" spans="31:35" ht="14.1" customHeight="1" x14ac:dyDescent="0.45">
      <c r="AE343" s="1"/>
      <c r="AF343" s="1"/>
      <c r="AG343" s="1"/>
      <c r="AH343" s="1"/>
      <c r="AI343" s="1"/>
    </row>
    <row r="344" spans="31:35" ht="14.1" customHeight="1" x14ac:dyDescent="0.45">
      <c r="AE344" s="1"/>
      <c r="AF344" s="1"/>
      <c r="AG344" s="1"/>
      <c r="AH344" s="1"/>
      <c r="AI344" s="1"/>
    </row>
    <row r="345" spans="31:35" ht="14.1" customHeight="1" x14ac:dyDescent="0.45">
      <c r="AE345" s="1"/>
      <c r="AF345" s="1"/>
      <c r="AG345" s="1"/>
      <c r="AH345" s="1"/>
      <c r="AI345" s="1"/>
    </row>
    <row r="346" spans="31:35" ht="14.1" customHeight="1" x14ac:dyDescent="0.45">
      <c r="AE346" s="1"/>
      <c r="AF346" s="1"/>
      <c r="AG346" s="1"/>
      <c r="AH346" s="1"/>
      <c r="AI346" s="1"/>
    </row>
    <row r="347" spans="31:35" ht="14.1" customHeight="1" x14ac:dyDescent="0.45">
      <c r="AE347" s="1"/>
      <c r="AF347" s="1"/>
      <c r="AG347" s="1"/>
      <c r="AH347" s="1"/>
      <c r="AI347" s="1"/>
    </row>
    <row r="348" spans="31:35" ht="14.1" customHeight="1" x14ac:dyDescent="0.45">
      <c r="AE348" s="1"/>
      <c r="AF348" s="1"/>
      <c r="AG348" s="1"/>
      <c r="AH348" s="1"/>
      <c r="AI348" s="1"/>
    </row>
    <row r="349" spans="31:35" ht="14.1" customHeight="1" x14ac:dyDescent="0.45">
      <c r="AE349" s="1"/>
      <c r="AF349" s="1"/>
      <c r="AG349" s="1"/>
      <c r="AH349" s="1"/>
      <c r="AI349" s="1"/>
    </row>
    <row r="350" spans="31:35" ht="14.1" customHeight="1" x14ac:dyDescent="0.45">
      <c r="AE350" s="1"/>
      <c r="AF350" s="1"/>
      <c r="AG350" s="1"/>
      <c r="AH350" s="1"/>
      <c r="AI350" s="1"/>
    </row>
    <row r="351" spans="31:35" ht="14.1" customHeight="1" x14ac:dyDescent="0.45">
      <c r="AE351" s="1"/>
      <c r="AF351" s="1"/>
      <c r="AG351" s="1"/>
      <c r="AH351" s="1"/>
      <c r="AI351" s="1"/>
    </row>
    <row r="352" spans="31:35" ht="14.1" customHeight="1" x14ac:dyDescent="0.45">
      <c r="AE352" s="1"/>
      <c r="AF352" s="1"/>
      <c r="AG352" s="1"/>
      <c r="AH352" s="1"/>
      <c r="AI352" s="1"/>
    </row>
    <row r="353" spans="31:35" ht="14.1" customHeight="1" x14ac:dyDescent="0.45">
      <c r="AE353" s="1"/>
      <c r="AF353" s="1"/>
      <c r="AG353" s="1"/>
      <c r="AH353" s="1"/>
      <c r="AI353" s="1"/>
    </row>
    <row r="354" spans="31:35" ht="14.1" customHeight="1" x14ac:dyDescent="0.45">
      <c r="AE354" s="1"/>
      <c r="AF354" s="1"/>
      <c r="AG354" s="1"/>
      <c r="AH354" s="1"/>
      <c r="AI354" s="1"/>
    </row>
    <row r="355" spans="31:35" ht="14.1" customHeight="1" x14ac:dyDescent="0.45">
      <c r="AE355" s="1"/>
      <c r="AF355" s="1"/>
      <c r="AG355" s="1"/>
      <c r="AH355" s="1"/>
      <c r="AI355" s="1"/>
    </row>
    <row r="356" spans="31:35" ht="14.1" customHeight="1" x14ac:dyDescent="0.45">
      <c r="AE356" s="1"/>
      <c r="AF356" s="1"/>
      <c r="AG356" s="1"/>
      <c r="AH356" s="1"/>
      <c r="AI356" s="1"/>
    </row>
    <row r="357" spans="31:35" ht="14.1" customHeight="1" x14ac:dyDescent="0.45">
      <c r="AE357" s="1"/>
      <c r="AF357" s="1"/>
      <c r="AG357" s="1"/>
      <c r="AH357" s="1"/>
      <c r="AI357" s="1"/>
    </row>
    <row r="358" spans="31:35" ht="14.1" customHeight="1" x14ac:dyDescent="0.45">
      <c r="AE358" s="1"/>
      <c r="AF358" s="1"/>
      <c r="AG358" s="1"/>
      <c r="AH358" s="1"/>
      <c r="AI358" s="1"/>
    </row>
    <row r="359" spans="31:35" ht="14.1" customHeight="1" x14ac:dyDescent="0.45">
      <c r="AE359" s="1"/>
      <c r="AF359" s="1"/>
      <c r="AG359" s="1"/>
      <c r="AH359" s="1"/>
      <c r="AI359" s="1"/>
    </row>
    <row r="360" spans="31:35" ht="14.1" customHeight="1" x14ac:dyDescent="0.45">
      <c r="AE360" s="1"/>
      <c r="AF360" s="1"/>
      <c r="AG360" s="1"/>
      <c r="AH360" s="1"/>
      <c r="AI360" s="1"/>
    </row>
    <row r="361" spans="31:35" ht="14.1" customHeight="1" x14ac:dyDescent="0.45">
      <c r="AE361" s="1"/>
      <c r="AF361" s="1"/>
      <c r="AG361" s="1"/>
      <c r="AH361" s="1"/>
      <c r="AI361" s="1"/>
    </row>
    <row r="362" spans="31:35" ht="14.1" customHeight="1" x14ac:dyDescent="0.45">
      <c r="AE362" s="1"/>
      <c r="AF362" s="1"/>
      <c r="AG362" s="1"/>
      <c r="AH362" s="1"/>
      <c r="AI362" s="1"/>
    </row>
    <row r="363" spans="31:35" ht="14.1" customHeight="1" x14ac:dyDescent="0.45">
      <c r="AE363" s="1"/>
      <c r="AF363" s="1"/>
      <c r="AG363" s="1"/>
      <c r="AH363" s="1"/>
      <c r="AI363" s="1"/>
    </row>
    <row r="364" spans="31:35" ht="14.1" customHeight="1" x14ac:dyDescent="0.45">
      <c r="AE364" s="1"/>
      <c r="AF364" s="1"/>
      <c r="AG364" s="1"/>
      <c r="AH364" s="1"/>
      <c r="AI364" s="1"/>
    </row>
    <row r="365" spans="31:35" ht="14.1" customHeight="1" x14ac:dyDescent="0.45">
      <c r="AE365" s="1"/>
      <c r="AF365" s="1"/>
      <c r="AG365" s="1"/>
      <c r="AH365" s="1"/>
      <c r="AI365" s="1"/>
    </row>
    <row r="366" spans="31:35" ht="14.1" customHeight="1" x14ac:dyDescent="0.45">
      <c r="AE366" s="1"/>
      <c r="AF366" s="1"/>
      <c r="AG366" s="1"/>
      <c r="AH366" s="1"/>
      <c r="AI366" s="1"/>
    </row>
    <row r="367" spans="31:35" ht="14.1" customHeight="1" x14ac:dyDescent="0.45">
      <c r="AE367" s="1"/>
      <c r="AF367" s="1"/>
      <c r="AG367" s="1"/>
      <c r="AH367" s="1"/>
      <c r="AI367" s="1"/>
    </row>
    <row r="368" spans="31:35" ht="14.1" customHeight="1" x14ac:dyDescent="0.45">
      <c r="AE368" s="1"/>
      <c r="AF368" s="1"/>
      <c r="AG368" s="1"/>
      <c r="AH368" s="1"/>
      <c r="AI368" s="1"/>
    </row>
    <row r="369" spans="31:35" ht="14.1" customHeight="1" x14ac:dyDescent="0.45">
      <c r="AE369" s="1"/>
      <c r="AF369" s="1"/>
      <c r="AG369" s="1"/>
      <c r="AH369" s="1"/>
      <c r="AI369" s="1"/>
    </row>
    <row r="370" spans="31:35" ht="14.1" customHeight="1" x14ac:dyDescent="0.45">
      <c r="AE370" s="1"/>
      <c r="AF370" s="1"/>
      <c r="AG370" s="1"/>
      <c r="AH370" s="1"/>
      <c r="AI370" s="1"/>
    </row>
    <row r="371" spans="31:35" ht="14.1" customHeight="1" x14ac:dyDescent="0.45">
      <c r="AE371" s="1"/>
      <c r="AF371" s="1"/>
      <c r="AG371" s="1"/>
      <c r="AH371" s="1"/>
      <c r="AI371" s="1"/>
    </row>
    <row r="372" spans="31:35" ht="14.1" customHeight="1" x14ac:dyDescent="0.45">
      <c r="AE372" s="1"/>
      <c r="AF372" s="1"/>
      <c r="AG372" s="1"/>
      <c r="AH372" s="1"/>
      <c r="AI372" s="1"/>
    </row>
    <row r="373" spans="31:35" ht="14.1" customHeight="1" x14ac:dyDescent="0.45">
      <c r="AE373" s="1"/>
      <c r="AF373" s="1"/>
      <c r="AG373" s="1"/>
      <c r="AH373" s="1"/>
      <c r="AI373" s="1"/>
    </row>
    <row r="374" spans="31:35" ht="14.1" customHeight="1" x14ac:dyDescent="0.45">
      <c r="AE374" s="1"/>
      <c r="AF374" s="1"/>
      <c r="AG374" s="1"/>
      <c r="AH374" s="1"/>
      <c r="AI374" s="1"/>
    </row>
    <row r="375" spans="31:35" ht="14.1" customHeight="1" x14ac:dyDescent="0.45">
      <c r="AE375" s="1"/>
      <c r="AF375" s="1"/>
      <c r="AG375" s="1"/>
      <c r="AH375" s="1"/>
      <c r="AI375" s="1"/>
    </row>
    <row r="376" spans="31:35" ht="14.1" customHeight="1" x14ac:dyDescent="0.45">
      <c r="AE376" s="1"/>
      <c r="AF376" s="1"/>
      <c r="AG376" s="1"/>
      <c r="AH376" s="1"/>
      <c r="AI376" s="1"/>
    </row>
    <row r="377" spans="31:35" ht="14.1" customHeight="1" x14ac:dyDescent="0.45">
      <c r="AE377" s="1"/>
      <c r="AF377" s="1"/>
      <c r="AG377" s="1"/>
      <c r="AH377" s="1"/>
      <c r="AI377" s="1"/>
    </row>
    <row r="378" spans="31:35" ht="14.1" customHeight="1" x14ac:dyDescent="0.45">
      <c r="AE378" s="1"/>
      <c r="AF378" s="1"/>
      <c r="AG378" s="1"/>
      <c r="AH378" s="1"/>
      <c r="AI378" s="1"/>
    </row>
    <row r="379" spans="31:35" ht="14.1" customHeight="1" x14ac:dyDescent="0.45">
      <c r="AE379" s="1"/>
      <c r="AF379" s="1"/>
      <c r="AG379" s="1"/>
      <c r="AH379" s="1"/>
      <c r="AI379" s="1"/>
    </row>
    <row r="380" spans="31:35" ht="14.1" customHeight="1" x14ac:dyDescent="0.45">
      <c r="AE380" s="1"/>
      <c r="AF380" s="1"/>
      <c r="AG380" s="1"/>
      <c r="AH380" s="1"/>
      <c r="AI380" s="1"/>
    </row>
    <row r="381" spans="31:35" ht="14.1" customHeight="1" x14ac:dyDescent="0.45">
      <c r="AE381" s="1"/>
      <c r="AF381" s="1"/>
      <c r="AG381" s="1"/>
      <c r="AH381" s="1"/>
      <c r="AI381" s="1"/>
    </row>
    <row r="382" spans="31:35" ht="14.1" customHeight="1" x14ac:dyDescent="0.45">
      <c r="AE382" s="1"/>
      <c r="AF382" s="1"/>
      <c r="AG382" s="1"/>
      <c r="AH382" s="1"/>
      <c r="AI382" s="1"/>
    </row>
    <row r="383" spans="31:35" ht="14.1" customHeight="1" x14ac:dyDescent="0.45">
      <c r="AE383" s="1"/>
      <c r="AF383" s="1"/>
      <c r="AG383" s="1"/>
      <c r="AH383" s="1"/>
      <c r="AI383" s="1"/>
    </row>
    <row r="384" spans="31:35" ht="14.1" customHeight="1" x14ac:dyDescent="0.45">
      <c r="AE384" s="1"/>
      <c r="AF384" s="1"/>
      <c r="AG384" s="1"/>
      <c r="AH384" s="1"/>
      <c r="AI384" s="1"/>
    </row>
    <row r="385" spans="31:35" ht="14.1" customHeight="1" x14ac:dyDescent="0.45">
      <c r="AE385" s="1"/>
      <c r="AF385" s="1"/>
      <c r="AG385" s="1"/>
      <c r="AH385" s="1"/>
      <c r="AI385" s="1"/>
    </row>
    <row r="386" spans="31:35" ht="14.1" customHeight="1" x14ac:dyDescent="0.45">
      <c r="AE386" s="1"/>
      <c r="AF386" s="1"/>
      <c r="AG386" s="1"/>
      <c r="AH386" s="1"/>
      <c r="AI386" s="1"/>
    </row>
    <row r="387" spans="31:35" ht="14.1" customHeight="1" x14ac:dyDescent="0.45">
      <c r="AE387" s="1"/>
      <c r="AF387" s="1"/>
      <c r="AG387" s="1"/>
      <c r="AH387" s="1"/>
      <c r="AI387" s="1"/>
    </row>
    <row r="388" spans="31:35" ht="14.1" customHeight="1" x14ac:dyDescent="0.45">
      <c r="AE388" s="1"/>
      <c r="AF388" s="1"/>
      <c r="AG388" s="1"/>
      <c r="AH388" s="1"/>
      <c r="AI388" s="1"/>
    </row>
    <row r="389" spans="31:35" ht="14.1" customHeight="1" x14ac:dyDescent="0.45">
      <c r="AE389" s="1"/>
      <c r="AF389" s="1"/>
      <c r="AG389" s="1"/>
      <c r="AH389" s="1"/>
      <c r="AI389" s="1"/>
    </row>
    <row r="390" spans="31:35" ht="14.1" customHeight="1" x14ac:dyDescent="0.45">
      <c r="AE390" s="1"/>
      <c r="AF390" s="1"/>
      <c r="AG390" s="1"/>
      <c r="AH390" s="1"/>
      <c r="AI390" s="1"/>
    </row>
    <row r="391" spans="31:35" ht="14.1" customHeight="1" x14ac:dyDescent="0.45">
      <c r="AE391" s="1"/>
      <c r="AF391" s="1"/>
      <c r="AG391" s="1"/>
      <c r="AH391" s="1"/>
      <c r="AI391" s="1"/>
    </row>
    <row r="392" spans="31:35" ht="14.1" customHeight="1" x14ac:dyDescent="0.45">
      <c r="AE392" s="1"/>
      <c r="AF392" s="1"/>
      <c r="AG392" s="1"/>
      <c r="AH392" s="1"/>
      <c r="AI392" s="1"/>
    </row>
    <row r="393" spans="31:35" ht="14.1" customHeight="1" x14ac:dyDescent="0.45">
      <c r="AE393" s="1"/>
      <c r="AF393" s="1"/>
      <c r="AG393" s="1"/>
      <c r="AH393" s="1"/>
      <c r="AI393" s="1"/>
    </row>
    <row r="394" spans="31:35" ht="14.1" customHeight="1" x14ac:dyDescent="0.45">
      <c r="AE394" s="1"/>
      <c r="AF394" s="1"/>
      <c r="AG394" s="1"/>
      <c r="AH394" s="1"/>
      <c r="AI394" s="1"/>
    </row>
    <row r="395" spans="31:35" ht="14.1" customHeight="1" x14ac:dyDescent="0.45">
      <c r="AE395" s="1"/>
      <c r="AF395" s="1"/>
      <c r="AG395" s="1"/>
      <c r="AH395" s="1"/>
      <c r="AI395" s="1"/>
    </row>
    <row r="396" spans="31:35" ht="14.1" customHeight="1" x14ac:dyDescent="0.45">
      <c r="AE396" s="1"/>
      <c r="AF396" s="1"/>
      <c r="AG396" s="1"/>
      <c r="AH396" s="1"/>
      <c r="AI396" s="1"/>
    </row>
    <row r="397" spans="31:35" ht="14.1" customHeight="1" x14ac:dyDescent="0.45">
      <c r="AE397" s="1"/>
      <c r="AF397" s="1"/>
      <c r="AG397" s="1"/>
      <c r="AH397" s="1"/>
      <c r="AI397" s="1"/>
    </row>
    <row r="398" spans="31:35" ht="14.1" customHeight="1" x14ac:dyDescent="0.45">
      <c r="AE398" s="1"/>
      <c r="AF398" s="1"/>
      <c r="AG398" s="1"/>
      <c r="AH398" s="1"/>
      <c r="AI398" s="1"/>
    </row>
    <row r="399" spans="31:35" ht="14.1" customHeight="1" x14ac:dyDescent="0.45">
      <c r="AE399" s="1"/>
      <c r="AF399" s="1"/>
      <c r="AG399" s="1"/>
      <c r="AH399" s="1"/>
      <c r="AI399" s="1"/>
    </row>
    <row r="400" spans="31:35" ht="14.1" customHeight="1" x14ac:dyDescent="0.45">
      <c r="AE400" s="1"/>
      <c r="AF400" s="1"/>
      <c r="AG400" s="1"/>
      <c r="AH400" s="1"/>
      <c r="AI400" s="1"/>
    </row>
    <row r="401" spans="31:35" ht="14.1" customHeight="1" x14ac:dyDescent="0.45">
      <c r="AE401" s="1"/>
      <c r="AF401" s="1"/>
      <c r="AG401" s="1"/>
      <c r="AH401" s="1"/>
      <c r="AI401" s="1"/>
    </row>
    <row r="402" spans="31:35" ht="14.1" customHeight="1" x14ac:dyDescent="0.45">
      <c r="AE402" s="1"/>
      <c r="AF402" s="1"/>
      <c r="AG402" s="1"/>
      <c r="AH402" s="1"/>
      <c r="AI402" s="1"/>
    </row>
    <row r="403" spans="31:35" ht="14.1" customHeight="1" x14ac:dyDescent="0.45">
      <c r="AE403" s="1"/>
      <c r="AF403" s="1"/>
      <c r="AG403" s="1"/>
      <c r="AH403" s="1"/>
      <c r="AI403" s="1"/>
    </row>
    <row r="404" spans="31:35" ht="14.1" customHeight="1" x14ac:dyDescent="0.45">
      <c r="AE404" s="1"/>
      <c r="AF404" s="1"/>
      <c r="AG404" s="1"/>
      <c r="AH404" s="1"/>
      <c r="AI404" s="1"/>
    </row>
    <row r="405" spans="31:35" ht="14.1" customHeight="1" x14ac:dyDescent="0.45">
      <c r="AE405" s="1"/>
      <c r="AF405" s="1"/>
      <c r="AG405" s="1"/>
      <c r="AH405" s="1"/>
      <c r="AI405" s="1"/>
    </row>
    <row r="406" spans="31:35" ht="14.1" customHeight="1" x14ac:dyDescent="0.45">
      <c r="AE406" s="1"/>
      <c r="AF406" s="1"/>
      <c r="AG406" s="1"/>
      <c r="AH406" s="1"/>
      <c r="AI406" s="1"/>
    </row>
    <row r="407" spans="31:35" ht="14.1" customHeight="1" x14ac:dyDescent="0.45">
      <c r="AE407" s="1"/>
      <c r="AF407" s="1"/>
      <c r="AG407" s="1"/>
      <c r="AH407" s="1"/>
      <c r="AI407" s="1"/>
    </row>
    <row r="408" spans="31:35" ht="14.1" customHeight="1" x14ac:dyDescent="0.45">
      <c r="AE408" s="1"/>
      <c r="AF408" s="1"/>
      <c r="AG408" s="1"/>
      <c r="AH408" s="1"/>
      <c r="AI408" s="1"/>
    </row>
    <row r="409" spans="31:35" ht="14.1" customHeight="1" x14ac:dyDescent="0.45">
      <c r="AE409" s="1"/>
      <c r="AF409" s="1"/>
      <c r="AG409" s="1"/>
      <c r="AH409" s="1"/>
      <c r="AI409" s="1"/>
    </row>
    <row r="410" spans="31:35" ht="14.1" customHeight="1" x14ac:dyDescent="0.45">
      <c r="AE410" s="1"/>
      <c r="AF410" s="1"/>
      <c r="AG410" s="1"/>
      <c r="AH410" s="1"/>
      <c r="AI410" s="1"/>
    </row>
    <row r="411" spans="31:35" ht="14.1" customHeight="1" x14ac:dyDescent="0.45">
      <c r="AE411" s="1"/>
      <c r="AF411" s="1"/>
      <c r="AG411" s="1"/>
      <c r="AH411" s="1"/>
      <c r="AI411" s="1"/>
    </row>
    <row r="412" spans="31:35" ht="14.1" customHeight="1" x14ac:dyDescent="0.45">
      <c r="AE412" s="1"/>
      <c r="AF412" s="1"/>
      <c r="AG412" s="1"/>
      <c r="AH412" s="1"/>
      <c r="AI412" s="1"/>
    </row>
    <row r="413" spans="31:35" ht="14.1" customHeight="1" x14ac:dyDescent="0.45">
      <c r="AE413" s="1"/>
      <c r="AF413" s="1"/>
      <c r="AG413" s="1"/>
      <c r="AH413" s="1"/>
      <c r="AI413" s="1"/>
    </row>
    <row r="414" spans="31:35" ht="14.1" customHeight="1" x14ac:dyDescent="0.45">
      <c r="AE414" s="1"/>
      <c r="AF414" s="1"/>
      <c r="AG414" s="1"/>
      <c r="AH414" s="1"/>
      <c r="AI414" s="1"/>
    </row>
    <row r="415" spans="31:35" ht="14.1" customHeight="1" x14ac:dyDescent="0.45">
      <c r="AE415" s="1"/>
      <c r="AF415" s="1"/>
      <c r="AG415" s="1"/>
      <c r="AH415" s="1"/>
      <c r="AI415" s="1"/>
    </row>
    <row r="416" spans="31:35" ht="14.1" customHeight="1" x14ac:dyDescent="0.45">
      <c r="AE416" s="1"/>
      <c r="AF416" s="1"/>
      <c r="AG416" s="1"/>
      <c r="AH416" s="1"/>
      <c r="AI416" s="1"/>
    </row>
    <row r="417" spans="31:35" ht="14.1" customHeight="1" x14ac:dyDescent="0.45">
      <c r="AE417" s="1"/>
      <c r="AF417" s="1"/>
      <c r="AG417" s="1"/>
      <c r="AH417" s="1"/>
      <c r="AI417" s="1"/>
    </row>
    <row r="418" spans="31:35" ht="14.1" customHeight="1" x14ac:dyDescent="0.45">
      <c r="AE418" s="1"/>
      <c r="AF418" s="1"/>
      <c r="AG418" s="1"/>
      <c r="AH418" s="1"/>
      <c r="AI418" s="1"/>
    </row>
    <row r="419" spans="31:35" ht="14.1" customHeight="1" x14ac:dyDescent="0.45">
      <c r="AE419" s="1"/>
      <c r="AF419" s="1"/>
      <c r="AG419" s="1"/>
      <c r="AH419" s="1"/>
      <c r="AI419" s="1"/>
    </row>
    <row r="420" spans="31:35" ht="14.1" customHeight="1" x14ac:dyDescent="0.45">
      <c r="AE420" s="1"/>
      <c r="AF420" s="1"/>
      <c r="AG420" s="1"/>
      <c r="AH420" s="1"/>
      <c r="AI420" s="1"/>
    </row>
    <row r="421" spans="31:35" ht="14.1" customHeight="1" x14ac:dyDescent="0.45">
      <c r="AE421" s="1"/>
      <c r="AF421" s="1"/>
      <c r="AG421" s="1"/>
      <c r="AH421" s="1"/>
      <c r="AI421" s="1"/>
    </row>
    <row r="422" spans="31:35" ht="14.1" customHeight="1" x14ac:dyDescent="0.45">
      <c r="AE422" s="1"/>
      <c r="AF422" s="1"/>
      <c r="AG422" s="1"/>
      <c r="AH422" s="1"/>
      <c r="AI422" s="1"/>
    </row>
    <row r="423" spans="31:35" ht="14.1" customHeight="1" x14ac:dyDescent="0.45">
      <c r="AE423" s="1"/>
      <c r="AF423" s="1"/>
      <c r="AG423" s="1"/>
      <c r="AH423" s="1"/>
      <c r="AI423" s="1"/>
    </row>
    <row r="424" spans="31:35" ht="14.1" customHeight="1" x14ac:dyDescent="0.45">
      <c r="AE424" s="1"/>
      <c r="AF424" s="1"/>
      <c r="AG424" s="1"/>
      <c r="AH424" s="1"/>
      <c r="AI424" s="1"/>
    </row>
    <row r="425" spans="31:35" ht="14.1" customHeight="1" x14ac:dyDescent="0.45">
      <c r="AE425" s="1"/>
      <c r="AF425" s="1"/>
      <c r="AG425" s="1"/>
      <c r="AH425" s="1"/>
      <c r="AI425" s="1"/>
    </row>
    <row r="426" spans="31:35" ht="14.1" customHeight="1" x14ac:dyDescent="0.45">
      <c r="AE426" s="1"/>
      <c r="AF426" s="1"/>
      <c r="AG426" s="1"/>
      <c r="AH426" s="1"/>
      <c r="AI426" s="1"/>
    </row>
    <row r="427" spans="31:35" ht="14.1" customHeight="1" x14ac:dyDescent="0.45">
      <c r="AE427" s="1"/>
      <c r="AF427" s="1"/>
      <c r="AG427" s="1"/>
      <c r="AH427" s="1"/>
      <c r="AI427" s="1"/>
    </row>
    <row r="428" spans="31:35" ht="14.1" customHeight="1" x14ac:dyDescent="0.45">
      <c r="AE428" s="1"/>
      <c r="AF428" s="1"/>
      <c r="AG428" s="1"/>
      <c r="AH428" s="1"/>
      <c r="AI428" s="1"/>
    </row>
    <row r="429" spans="31:35" ht="14.1" customHeight="1" x14ac:dyDescent="0.45">
      <c r="AE429" s="1"/>
      <c r="AF429" s="1"/>
      <c r="AG429" s="1"/>
      <c r="AH429" s="1"/>
      <c r="AI429" s="1"/>
    </row>
    <row r="430" spans="31:35" ht="14.1" customHeight="1" x14ac:dyDescent="0.45">
      <c r="AE430" s="1"/>
      <c r="AF430" s="1"/>
      <c r="AG430" s="1"/>
      <c r="AH430" s="1"/>
      <c r="AI430" s="1"/>
    </row>
    <row r="431" spans="31:35" ht="14.1" customHeight="1" x14ac:dyDescent="0.45">
      <c r="AE431" s="1"/>
      <c r="AF431" s="1"/>
      <c r="AG431" s="1"/>
      <c r="AH431" s="1"/>
      <c r="AI431" s="1"/>
    </row>
    <row r="432" spans="31:35" ht="14.1" customHeight="1" x14ac:dyDescent="0.45">
      <c r="AE432" s="1"/>
      <c r="AF432" s="1"/>
      <c r="AG432" s="1"/>
      <c r="AH432" s="1"/>
      <c r="AI432" s="1"/>
    </row>
    <row r="433" spans="31:35" ht="14.1" customHeight="1" x14ac:dyDescent="0.45">
      <c r="AE433" s="1"/>
      <c r="AF433" s="1"/>
      <c r="AG433" s="1"/>
      <c r="AH433" s="1"/>
      <c r="AI433" s="1"/>
    </row>
    <row r="434" spans="31:35" ht="14.1" customHeight="1" x14ac:dyDescent="0.45">
      <c r="AE434" s="1"/>
      <c r="AF434" s="1"/>
      <c r="AG434" s="1"/>
      <c r="AH434" s="1"/>
      <c r="AI434" s="1"/>
    </row>
    <row r="435" spans="31:35" ht="14.1" customHeight="1" x14ac:dyDescent="0.45">
      <c r="AE435" s="1"/>
      <c r="AF435" s="1"/>
      <c r="AG435" s="1"/>
      <c r="AH435" s="1"/>
      <c r="AI435" s="1"/>
    </row>
    <row r="436" spans="31:35" ht="14.1" customHeight="1" x14ac:dyDescent="0.45">
      <c r="AE436" s="1"/>
      <c r="AF436" s="1"/>
      <c r="AG436" s="1"/>
      <c r="AH436" s="1"/>
      <c r="AI436" s="1"/>
    </row>
    <row r="437" spans="31:35" ht="14.1" customHeight="1" x14ac:dyDescent="0.45">
      <c r="AE437" s="1"/>
      <c r="AF437" s="1"/>
      <c r="AG437" s="1"/>
      <c r="AH437" s="1"/>
      <c r="AI437" s="1"/>
    </row>
    <row r="438" spans="31:35" ht="14.1" customHeight="1" x14ac:dyDescent="0.45">
      <c r="AE438" s="1"/>
      <c r="AF438" s="1"/>
      <c r="AG438" s="1"/>
      <c r="AH438" s="1"/>
      <c r="AI438" s="1"/>
    </row>
    <row r="439" spans="31:35" ht="14.1" customHeight="1" x14ac:dyDescent="0.45">
      <c r="AE439" s="1"/>
      <c r="AF439" s="1"/>
      <c r="AG439" s="1"/>
      <c r="AH439" s="1"/>
      <c r="AI439" s="1"/>
    </row>
    <row r="440" spans="31:35" ht="14.1" customHeight="1" x14ac:dyDescent="0.45">
      <c r="AE440" s="1"/>
      <c r="AF440" s="1"/>
      <c r="AG440" s="1"/>
      <c r="AH440" s="1"/>
      <c r="AI440" s="1"/>
    </row>
    <row r="441" spans="31:35" ht="14.1" customHeight="1" x14ac:dyDescent="0.45">
      <c r="AE441" s="1"/>
      <c r="AF441" s="1"/>
      <c r="AG441" s="1"/>
      <c r="AH441" s="1"/>
      <c r="AI441" s="1"/>
    </row>
    <row r="442" spans="31:35" ht="14.1" customHeight="1" x14ac:dyDescent="0.45">
      <c r="AE442" s="1"/>
      <c r="AF442" s="1"/>
      <c r="AG442" s="1"/>
      <c r="AH442" s="1"/>
      <c r="AI442" s="1"/>
    </row>
    <row r="443" spans="31:35" ht="14.1" customHeight="1" x14ac:dyDescent="0.45">
      <c r="AE443" s="1"/>
      <c r="AF443" s="1"/>
      <c r="AG443" s="1"/>
      <c r="AH443" s="1"/>
      <c r="AI443" s="1"/>
    </row>
    <row r="444" spans="31:35" ht="14.1" customHeight="1" x14ac:dyDescent="0.45">
      <c r="AE444" s="1"/>
      <c r="AF444" s="1"/>
      <c r="AG444" s="1"/>
      <c r="AH444" s="1"/>
      <c r="AI444" s="1"/>
    </row>
    <row r="445" spans="31:35" ht="14.1" customHeight="1" x14ac:dyDescent="0.45">
      <c r="AE445" s="1"/>
      <c r="AF445" s="1"/>
      <c r="AG445" s="1"/>
      <c r="AH445" s="1"/>
      <c r="AI445" s="1"/>
    </row>
    <row r="446" spans="31:35" ht="14.1" customHeight="1" x14ac:dyDescent="0.45">
      <c r="AE446" s="1"/>
      <c r="AF446" s="1"/>
      <c r="AG446" s="1"/>
      <c r="AH446" s="1"/>
      <c r="AI446" s="1"/>
    </row>
    <row r="447" spans="31:35" ht="14.1" customHeight="1" x14ac:dyDescent="0.45">
      <c r="AE447" s="1"/>
      <c r="AF447" s="1"/>
      <c r="AG447" s="1"/>
      <c r="AH447" s="1"/>
      <c r="AI447" s="1"/>
    </row>
    <row r="448" spans="31:35" ht="14.1" customHeight="1" x14ac:dyDescent="0.45">
      <c r="AE448" s="1"/>
      <c r="AF448" s="1"/>
      <c r="AG448" s="1"/>
      <c r="AH448" s="1"/>
      <c r="AI448" s="1"/>
    </row>
    <row r="449" spans="31:35" ht="14.1" customHeight="1" x14ac:dyDescent="0.45">
      <c r="AE449" s="1"/>
      <c r="AF449" s="1"/>
      <c r="AG449" s="1"/>
      <c r="AH449" s="1"/>
      <c r="AI449" s="1"/>
    </row>
    <row r="450" spans="31:35" ht="14.1" customHeight="1" x14ac:dyDescent="0.45">
      <c r="AE450" s="1"/>
      <c r="AF450" s="1"/>
      <c r="AG450" s="1"/>
      <c r="AH450" s="1"/>
      <c r="AI450" s="1"/>
    </row>
    <row r="451" spans="31:35" ht="14.1" customHeight="1" x14ac:dyDescent="0.45">
      <c r="AE451" s="1"/>
      <c r="AF451" s="1"/>
      <c r="AG451" s="1"/>
      <c r="AH451" s="1"/>
      <c r="AI451" s="1"/>
    </row>
    <row r="452" spans="31:35" ht="14.1" customHeight="1" x14ac:dyDescent="0.45">
      <c r="AE452" s="1"/>
      <c r="AF452" s="1"/>
      <c r="AG452" s="1"/>
      <c r="AH452" s="1"/>
      <c r="AI452" s="1"/>
    </row>
    <row r="453" spans="31:35" ht="14.1" customHeight="1" x14ac:dyDescent="0.45">
      <c r="AE453" s="1"/>
      <c r="AF453" s="1"/>
      <c r="AG453" s="1"/>
      <c r="AH453" s="1"/>
      <c r="AI453" s="1"/>
    </row>
    <row r="454" spans="31:35" ht="14.1" customHeight="1" x14ac:dyDescent="0.45">
      <c r="AE454" s="1"/>
      <c r="AF454" s="1"/>
      <c r="AG454" s="1"/>
      <c r="AH454" s="1"/>
      <c r="AI454" s="1"/>
    </row>
    <row r="455" spans="31:35" ht="14.1" customHeight="1" x14ac:dyDescent="0.45">
      <c r="AE455" s="1"/>
      <c r="AF455" s="1"/>
      <c r="AG455" s="1"/>
      <c r="AH455" s="1"/>
      <c r="AI455" s="1"/>
    </row>
    <row r="456" spans="31:35" ht="14.1" customHeight="1" x14ac:dyDescent="0.45">
      <c r="AE456" s="1"/>
      <c r="AF456" s="1"/>
      <c r="AG456" s="1"/>
      <c r="AH456" s="1"/>
      <c r="AI456" s="1"/>
    </row>
    <row r="457" spans="31:35" ht="14.1" customHeight="1" x14ac:dyDescent="0.45">
      <c r="AE457" s="1"/>
      <c r="AF457" s="1"/>
      <c r="AG457" s="1"/>
      <c r="AH457" s="1"/>
      <c r="AI457" s="1"/>
    </row>
    <row r="458" spans="31:35" ht="14.1" customHeight="1" x14ac:dyDescent="0.45">
      <c r="AE458" s="1"/>
      <c r="AF458" s="1"/>
      <c r="AG458" s="1"/>
      <c r="AH458" s="1"/>
      <c r="AI458" s="1"/>
    </row>
    <row r="459" spans="31:35" ht="14.1" customHeight="1" x14ac:dyDescent="0.45">
      <c r="AE459" s="1"/>
      <c r="AF459" s="1"/>
      <c r="AG459" s="1"/>
      <c r="AH459" s="1"/>
      <c r="AI459" s="1"/>
    </row>
    <row r="460" spans="31:35" ht="14.1" customHeight="1" x14ac:dyDescent="0.45">
      <c r="AE460" s="1"/>
      <c r="AF460" s="1"/>
      <c r="AG460" s="1"/>
      <c r="AH460" s="1"/>
      <c r="AI460" s="1"/>
    </row>
    <row r="461" spans="31:35" ht="14.1" customHeight="1" x14ac:dyDescent="0.45">
      <c r="AE461" s="1"/>
      <c r="AF461" s="1"/>
      <c r="AG461" s="1"/>
      <c r="AH461" s="1"/>
      <c r="AI461" s="1"/>
    </row>
    <row r="462" spans="31:35" ht="14.1" customHeight="1" x14ac:dyDescent="0.45">
      <c r="AE462" s="1"/>
      <c r="AF462" s="1"/>
      <c r="AG462" s="1"/>
      <c r="AH462" s="1"/>
      <c r="AI462" s="1"/>
    </row>
    <row r="463" spans="31:35" ht="14.1" customHeight="1" x14ac:dyDescent="0.45">
      <c r="AE463" s="1"/>
      <c r="AF463" s="1"/>
      <c r="AG463" s="1"/>
      <c r="AH463" s="1"/>
      <c r="AI463" s="1"/>
    </row>
    <row r="464" spans="31:35" ht="14.1" customHeight="1" x14ac:dyDescent="0.45">
      <c r="AE464" s="1"/>
      <c r="AF464" s="1"/>
      <c r="AG464" s="1"/>
      <c r="AH464" s="1"/>
      <c r="AI464" s="1"/>
    </row>
    <row r="465" spans="31:35" ht="14.1" customHeight="1" x14ac:dyDescent="0.45">
      <c r="AE465" s="1"/>
      <c r="AF465" s="1"/>
      <c r="AG465" s="1"/>
      <c r="AH465" s="1"/>
      <c r="AI465" s="1"/>
    </row>
    <row r="466" spans="31:35" ht="14.1" customHeight="1" x14ac:dyDescent="0.45">
      <c r="AE466" s="1"/>
      <c r="AF466" s="1"/>
      <c r="AG466" s="1"/>
      <c r="AH466" s="1"/>
      <c r="AI466" s="1"/>
    </row>
    <row r="467" spans="31:35" ht="14.1" customHeight="1" x14ac:dyDescent="0.45">
      <c r="AE467" s="1"/>
      <c r="AF467" s="1"/>
      <c r="AG467" s="1"/>
      <c r="AH467" s="1"/>
      <c r="AI467" s="1"/>
    </row>
    <row r="468" spans="31:35" ht="14.1" customHeight="1" x14ac:dyDescent="0.45">
      <c r="AE468" s="1"/>
      <c r="AF468" s="1"/>
      <c r="AG468" s="1"/>
      <c r="AH468" s="1"/>
      <c r="AI468" s="1"/>
    </row>
    <row r="469" spans="31:35" ht="14.1" customHeight="1" x14ac:dyDescent="0.45">
      <c r="AE469" s="1"/>
      <c r="AF469" s="1"/>
      <c r="AG469" s="1"/>
      <c r="AH469" s="1"/>
      <c r="AI469" s="1"/>
    </row>
    <row r="470" spans="31:35" ht="14.1" customHeight="1" x14ac:dyDescent="0.45">
      <c r="AE470" s="1"/>
      <c r="AF470" s="1"/>
      <c r="AG470" s="1"/>
      <c r="AH470" s="1"/>
      <c r="AI470" s="1"/>
    </row>
    <row r="471" spans="31:35" ht="14.1" customHeight="1" x14ac:dyDescent="0.45">
      <c r="AE471" s="1"/>
      <c r="AF471" s="1"/>
      <c r="AG471" s="1"/>
      <c r="AH471" s="1"/>
      <c r="AI471" s="1"/>
    </row>
    <row r="472" spans="31:35" ht="14.1" customHeight="1" x14ac:dyDescent="0.45">
      <c r="AE472" s="1"/>
      <c r="AF472" s="1"/>
      <c r="AG472" s="1"/>
      <c r="AH472" s="1"/>
      <c r="AI472" s="1"/>
    </row>
    <row r="473" spans="31:35" ht="14.1" customHeight="1" x14ac:dyDescent="0.45">
      <c r="AE473" s="1"/>
      <c r="AF473" s="1"/>
      <c r="AG473" s="1"/>
      <c r="AH473" s="1"/>
      <c r="AI473" s="1"/>
    </row>
    <row r="474" spans="31:35" ht="14.1" customHeight="1" x14ac:dyDescent="0.45">
      <c r="AE474" s="1"/>
      <c r="AF474" s="1"/>
      <c r="AG474" s="1"/>
      <c r="AH474" s="1"/>
      <c r="AI474" s="1"/>
    </row>
    <row r="475" spans="31:35" ht="14.1" customHeight="1" x14ac:dyDescent="0.45">
      <c r="AE475" s="1"/>
      <c r="AF475" s="1"/>
      <c r="AG475" s="1"/>
      <c r="AH475" s="1"/>
      <c r="AI475" s="1"/>
    </row>
    <row r="476" spans="31:35" ht="14.1" customHeight="1" x14ac:dyDescent="0.45">
      <c r="AE476" s="1"/>
      <c r="AF476" s="1"/>
      <c r="AG476" s="1"/>
      <c r="AH476" s="1"/>
      <c r="AI476" s="1"/>
    </row>
    <row r="477" spans="31:35" ht="14.1" customHeight="1" x14ac:dyDescent="0.45">
      <c r="AE477" s="1"/>
      <c r="AF477" s="1"/>
      <c r="AG477" s="1"/>
      <c r="AH477" s="1"/>
      <c r="AI477" s="1"/>
    </row>
    <row r="478" spans="31:35" ht="14.1" customHeight="1" x14ac:dyDescent="0.45">
      <c r="AE478" s="1"/>
      <c r="AF478" s="1"/>
      <c r="AG478" s="1"/>
      <c r="AH478" s="1"/>
      <c r="AI478" s="1"/>
    </row>
    <row r="479" spans="31:35" ht="14.1" customHeight="1" x14ac:dyDescent="0.45">
      <c r="AE479" s="1"/>
      <c r="AF479" s="1"/>
      <c r="AG479" s="1"/>
      <c r="AH479" s="1"/>
      <c r="AI479" s="1"/>
    </row>
    <row r="480" spans="31:35" ht="14.1" customHeight="1" x14ac:dyDescent="0.45">
      <c r="AE480" s="1"/>
      <c r="AF480" s="1"/>
      <c r="AG480" s="1"/>
      <c r="AH480" s="1"/>
      <c r="AI480" s="1"/>
    </row>
    <row r="481" spans="31:51" ht="14.1" customHeight="1" x14ac:dyDescent="0.45">
      <c r="AE481" s="1"/>
      <c r="AF481" s="1"/>
      <c r="AG481" s="1"/>
      <c r="AH481" s="1"/>
      <c r="AI481" s="1"/>
    </row>
    <row r="482" spans="31:51" ht="14.1" customHeight="1" x14ac:dyDescent="0.45">
      <c r="AX482" s="42"/>
      <c r="AY482" s="15"/>
    </row>
  </sheetData>
  <mergeCells count="1">
    <mergeCell ref="AJ1:AN1"/>
  </mergeCells>
  <pageMargins left="0.75" right="0.75" top="1" bottom="1" header="0.5" footer="0.5"/>
  <pageSetup orientation="portrait"/>
  <headerFooter>
    <oddFooter>&amp;L&amp;"microsoft sans serif,Regular"&amp;10&amp;KFF0000Kişisel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pane ySplit="1" topLeftCell="A2" activePane="bottomLeft" state="frozen"/>
      <selection pane="bottomLeft" activeCell="A3" sqref="A3:XFD3"/>
    </sheetView>
  </sheetViews>
  <sheetFormatPr defaultColWidth="8.86328125" defaultRowHeight="12.75" x14ac:dyDescent="0.35"/>
  <cols>
    <col min="1" max="1" width="15.3984375" style="24" bestFit="1" customWidth="1"/>
    <col min="2" max="2" width="82" style="25" bestFit="1" customWidth="1"/>
    <col min="3" max="3" width="46.33203125" style="25" bestFit="1" customWidth="1"/>
    <col min="4" max="16384" width="8.86328125" style="25"/>
  </cols>
  <sheetData>
    <row r="1" spans="1:3" ht="13.15" thickBot="1" x14ac:dyDescent="0.4">
      <c r="A1" s="49" t="s">
        <v>226</v>
      </c>
      <c r="B1" s="49"/>
      <c r="C1" s="43" t="s">
        <v>580</v>
      </c>
    </row>
    <row r="2" spans="1:3" ht="13.5" thickTop="1" thickBot="1" x14ac:dyDescent="0.4">
      <c r="A2" s="26" t="s">
        <v>0</v>
      </c>
      <c r="B2" s="24" t="s">
        <v>227</v>
      </c>
      <c r="C2" s="24"/>
    </row>
    <row r="3" spans="1:3" ht="13.5" thickTop="1" thickBot="1" x14ac:dyDescent="0.4">
      <c r="A3" s="27" t="s">
        <v>1</v>
      </c>
      <c r="B3" s="24" t="s">
        <v>228</v>
      </c>
      <c r="C3" s="24"/>
    </row>
    <row r="4" spans="1:3" ht="13.5" thickTop="1" thickBot="1" x14ac:dyDescent="0.4">
      <c r="A4" s="26" t="s">
        <v>2</v>
      </c>
      <c r="B4" s="24" t="s">
        <v>229</v>
      </c>
      <c r="C4" s="24"/>
    </row>
    <row r="5" spans="1:3" ht="13.5" thickTop="1" thickBot="1" x14ac:dyDescent="0.4">
      <c r="A5" s="26" t="s">
        <v>3</v>
      </c>
      <c r="B5" s="24" t="s">
        <v>230</v>
      </c>
      <c r="C5" s="24"/>
    </row>
    <row r="6" spans="1:3" ht="13.5" thickTop="1" thickBot="1" x14ac:dyDescent="0.4">
      <c r="A6" s="26" t="s">
        <v>4</v>
      </c>
      <c r="B6" s="24" t="s">
        <v>231</v>
      </c>
      <c r="C6" s="24"/>
    </row>
    <row r="7" spans="1:3" ht="13.5" thickTop="1" thickBot="1" x14ac:dyDescent="0.4">
      <c r="A7" s="26" t="s">
        <v>5</v>
      </c>
      <c r="B7" s="24" t="s">
        <v>232</v>
      </c>
      <c r="C7" s="24"/>
    </row>
    <row r="8" spans="1:3" ht="13.5" thickTop="1" thickBot="1" x14ac:dyDescent="0.4">
      <c r="A8" s="26" t="s">
        <v>6</v>
      </c>
      <c r="B8" s="24" t="s">
        <v>233</v>
      </c>
      <c r="C8" s="24"/>
    </row>
    <row r="9" spans="1:3" ht="13.5" thickTop="1" thickBot="1" x14ac:dyDescent="0.4">
      <c r="A9" s="26" t="s">
        <v>7</v>
      </c>
      <c r="B9" s="24" t="s">
        <v>234</v>
      </c>
      <c r="C9" s="24"/>
    </row>
    <row r="10" spans="1:3" ht="13.5" thickTop="1" thickBot="1" x14ac:dyDescent="0.4">
      <c r="A10" s="26" t="s">
        <v>8</v>
      </c>
      <c r="B10" s="24" t="s">
        <v>235</v>
      </c>
      <c r="C10" s="24"/>
    </row>
    <row r="11" spans="1:3" ht="13.5" thickTop="1" thickBot="1" x14ac:dyDescent="0.4">
      <c r="A11" s="26" t="s">
        <v>9</v>
      </c>
      <c r="B11" s="24" t="s">
        <v>236</v>
      </c>
      <c r="C11" s="24"/>
    </row>
    <row r="12" spans="1:3" ht="13.5" thickTop="1" thickBot="1" x14ac:dyDescent="0.4">
      <c r="A12" s="26" t="s">
        <v>10</v>
      </c>
      <c r="B12" s="24" t="s">
        <v>237</v>
      </c>
      <c r="C12" s="24"/>
    </row>
    <row r="13" spans="1:3" ht="13.5" thickTop="1" thickBot="1" x14ac:dyDescent="0.4">
      <c r="A13" s="26" t="s">
        <v>11</v>
      </c>
      <c r="B13" s="24" t="s">
        <v>238</v>
      </c>
      <c r="C13" s="24"/>
    </row>
    <row r="14" spans="1:3" ht="13.5" thickTop="1" thickBot="1" x14ac:dyDescent="0.4">
      <c r="A14" s="26" t="s">
        <v>12</v>
      </c>
      <c r="B14" s="24" t="s">
        <v>239</v>
      </c>
      <c r="C14" s="24"/>
    </row>
    <row r="15" spans="1:3" ht="13.5" thickTop="1" thickBot="1" x14ac:dyDescent="0.4">
      <c r="A15" s="26" t="s">
        <v>13</v>
      </c>
      <c r="B15" s="24" t="s">
        <v>240</v>
      </c>
      <c r="C15" s="24"/>
    </row>
    <row r="16" spans="1:3" ht="13.5" thickTop="1" thickBot="1" x14ac:dyDescent="0.4">
      <c r="A16" s="26" t="s">
        <v>14</v>
      </c>
      <c r="B16" s="24" t="s">
        <v>241</v>
      </c>
      <c r="C16" s="24"/>
    </row>
    <row r="17" spans="1:3" ht="13.5" thickTop="1" thickBot="1" x14ac:dyDescent="0.4">
      <c r="A17" s="26" t="s">
        <v>15</v>
      </c>
      <c r="B17" s="24" t="s">
        <v>242</v>
      </c>
      <c r="C17" s="24"/>
    </row>
    <row r="18" spans="1:3" ht="13.5" thickTop="1" thickBot="1" x14ac:dyDescent="0.4">
      <c r="A18" s="26" t="s">
        <v>16</v>
      </c>
      <c r="B18" s="24" t="s">
        <v>243</v>
      </c>
      <c r="C18" s="24"/>
    </row>
    <row r="19" spans="1:3" ht="13.5" thickTop="1" thickBot="1" x14ac:dyDescent="0.4">
      <c r="A19" s="26" t="s">
        <v>17</v>
      </c>
      <c r="B19" s="24" t="s">
        <v>244</v>
      </c>
      <c r="C19" s="24"/>
    </row>
    <row r="20" spans="1:3" ht="13.5" thickTop="1" thickBot="1" x14ac:dyDescent="0.4">
      <c r="A20" s="26" t="s">
        <v>18</v>
      </c>
      <c r="B20" s="24" t="s">
        <v>245</v>
      </c>
      <c r="C20" s="24"/>
    </row>
    <row r="21" spans="1:3" ht="13.5" thickTop="1" thickBot="1" x14ac:dyDescent="0.4">
      <c r="A21" s="26" t="s">
        <v>19</v>
      </c>
      <c r="B21" s="24" t="s">
        <v>246</v>
      </c>
      <c r="C21" s="24"/>
    </row>
    <row r="22" spans="1:3" ht="13.5" thickTop="1" thickBot="1" x14ac:dyDescent="0.4">
      <c r="A22" s="26" t="s">
        <v>20</v>
      </c>
      <c r="B22" s="24" t="s">
        <v>247</v>
      </c>
      <c r="C22" s="24"/>
    </row>
    <row r="23" spans="1:3" ht="13.5" thickTop="1" thickBot="1" x14ac:dyDescent="0.4">
      <c r="A23" s="26" t="s">
        <v>21</v>
      </c>
      <c r="B23" s="24" t="s">
        <v>248</v>
      </c>
      <c r="C23" s="24"/>
    </row>
    <row r="24" spans="1:3" ht="13.5" thickTop="1" thickBot="1" x14ac:dyDescent="0.4">
      <c r="A24" s="26" t="s">
        <v>22</v>
      </c>
      <c r="B24" s="24" t="s">
        <v>249</v>
      </c>
      <c r="C24" s="24"/>
    </row>
    <row r="25" spans="1:3" ht="13.5" thickTop="1" thickBot="1" x14ac:dyDescent="0.4">
      <c r="A25" s="26" t="s">
        <v>23</v>
      </c>
      <c r="B25" s="24" t="s">
        <v>250</v>
      </c>
      <c r="C25" s="24"/>
    </row>
    <row r="26" spans="1:3" ht="13.5" thickTop="1" thickBot="1" x14ac:dyDescent="0.4">
      <c r="A26" s="26" t="s">
        <v>24</v>
      </c>
      <c r="B26" s="24" t="s">
        <v>251</v>
      </c>
      <c r="C26" s="24"/>
    </row>
    <row r="27" spans="1:3" ht="13.5" thickTop="1" thickBot="1" x14ac:dyDescent="0.4">
      <c r="A27" s="26" t="s">
        <v>25</v>
      </c>
      <c r="B27" s="24" t="s">
        <v>252</v>
      </c>
      <c r="C27" s="24"/>
    </row>
    <row r="28" spans="1:3" ht="13.5" thickTop="1" thickBot="1" x14ac:dyDescent="0.4">
      <c r="A28" s="26" t="s">
        <v>26</v>
      </c>
      <c r="B28" s="24" t="s">
        <v>346</v>
      </c>
      <c r="C28" s="24"/>
    </row>
    <row r="29" spans="1:3" ht="13.5" thickTop="1" thickBot="1" x14ac:dyDescent="0.4">
      <c r="A29" s="26" t="s">
        <v>27</v>
      </c>
      <c r="B29" s="24" t="s">
        <v>347</v>
      </c>
      <c r="C29" s="24"/>
    </row>
    <row r="30" spans="1:3" ht="13.5" thickTop="1" thickBot="1" x14ac:dyDescent="0.4">
      <c r="A30" s="26" t="s">
        <v>28</v>
      </c>
      <c r="B30" s="24" t="s">
        <v>253</v>
      </c>
      <c r="C30" s="24"/>
    </row>
    <row r="31" spans="1:3" ht="13.5" thickTop="1" thickBot="1" x14ac:dyDescent="0.4">
      <c r="A31" s="26" t="s">
        <v>29</v>
      </c>
      <c r="B31" s="24" t="s">
        <v>254</v>
      </c>
      <c r="C31" s="24"/>
    </row>
    <row r="32" spans="1:3" ht="13.5" thickTop="1" thickBot="1" x14ac:dyDescent="0.4">
      <c r="A32" s="28" t="s">
        <v>30</v>
      </c>
      <c r="B32" s="24" t="s">
        <v>255</v>
      </c>
      <c r="C32" s="29" t="s">
        <v>575</v>
      </c>
    </row>
    <row r="33" spans="1:3" ht="13.5" thickTop="1" thickBot="1" x14ac:dyDescent="0.4">
      <c r="A33" s="28" t="s">
        <v>31</v>
      </c>
      <c r="B33" s="24" t="s">
        <v>256</v>
      </c>
      <c r="C33" s="29" t="s">
        <v>576</v>
      </c>
    </row>
    <row r="34" spans="1:3" ht="13.5" thickTop="1" thickBot="1" x14ac:dyDescent="0.4">
      <c r="A34" s="28" t="s">
        <v>32</v>
      </c>
      <c r="B34" s="24" t="s">
        <v>257</v>
      </c>
      <c r="C34" s="29" t="s">
        <v>577</v>
      </c>
    </row>
    <row r="35" spans="1:3" ht="13.5" thickTop="1" thickBot="1" x14ac:dyDescent="0.4">
      <c r="A35" s="28" t="s">
        <v>33</v>
      </c>
      <c r="B35" s="24" t="s">
        <v>258</v>
      </c>
      <c r="C35" s="29" t="s">
        <v>578</v>
      </c>
    </row>
    <row r="36" spans="1:3" ht="13.5" thickTop="1" thickBot="1" x14ac:dyDescent="0.4">
      <c r="A36" s="28" t="s">
        <v>34</v>
      </c>
      <c r="B36" s="24" t="s">
        <v>259</v>
      </c>
      <c r="C36" s="29" t="s">
        <v>579</v>
      </c>
    </row>
    <row r="37" spans="1:3" ht="13.5" thickTop="1" thickBot="1" x14ac:dyDescent="0.4">
      <c r="A37" s="30" t="s">
        <v>35</v>
      </c>
      <c r="B37" s="24" t="s">
        <v>260</v>
      </c>
      <c r="C37" s="24"/>
    </row>
    <row r="38" spans="1:3" s="31" customFormat="1" ht="13.5" thickTop="1" thickBot="1" x14ac:dyDescent="0.4">
      <c r="A38" s="44" t="s">
        <v>36</v>
      </c>
      <c r="B38" s="24" t="s">
        <v>348</v>
      </c>
      <c r="C38" s="24"/>
    </row>
    <row r="39" spans="1:3" s="31" customFormat="1" ht="13.5" thickTop="1" thickBot="1" x14ac:dyDescent="0.4">
      <c r="A39" s="44" t="s">
        <v>37</v>
      </c>
      <c r="B39" s="24" t="s">
        <v>349</v>
      </c>
      <c r="C39" s="24"/>
    </row>
    <row r="40" spans="1:3" ht="13.5" thickTop="1" thickBot="1" x14ac:dyDescent="0.4">
      <c r="A40" s="32" t="s">
        <v>38</v>
      </c>
      <c r="B40" s="24" t="s">
        <v>261</v>
      </c>
      <c r="C40" s="24"/>
    </row>
    <row r="41" spans="1:3" ht="13.5" thickTop="1" thickBot="1" x14ac:dyDescent="0.4">
      <c r="A41" s="32" t="s">
        <v>262</v>
      </c>
      <c r="B41" s="24" t="s">
        <v>263</v>
      </c>
      <c r="C41" s="24"/>
    </row>
    <row r="42" spans="1:3" ht="13.5" thickTop="1" thickBot="1" x14ac:dyDescent="0.4">
      <c r="A42" s="32" t="s">
        <v>264</v>
      </c>
      <c r="B42" s="24" t="s">
        <v>265</v>
      </c>
      <c r="C42" s="24"/>
    </row>
    <row r="43" spans="1:3" ht="13.5" thickTop="1" thickBot="1" x14ac:dyDescent="0.4">
      <c r="A43" s="32" t="s">
        <v>41</v>
      </c>
      <c r="B43" s="24" t="s">
        <v>266</v>
      </c>
      <c r="C43" s="24"/>
    </row>
    <row r="44" spans="1:3" ht="13.5" thickTop="1" thickBot="1" x14ac:dyDescent="0.4">
      <c r="A44" s="32" t="s">
        <v>267</v>
      </c>
      <c r="B44" s="24" t="s">
        <v>268</v>
      </c>
      <c r="C44" s="24"/>
    </row>
    <row r="45" spans="1:3" ht="13.5" thickTop="1" thickBot="1" x14ac:dyDescent="0.4">
      <c r="A45" s="32" t="s">
        <v>43</v>
      </c>
      <c r="B45" s="24" t="s">
        <v>269</v>
      </c>
      <c r="C45" s="24"/>
    </row>
    <row r="46" spans="1:3" ht="13.5" thickTop="1" thickBot="1" x14ac:dyDescent="0.4">
      <c r="A46" s="32" t="s">
        <v>44</v>
      </c>
      <c r="B46" s="24" t="s">
        <v>270</v>
      </c>
      <c r="C46" s="24"/>
    </row>
    <row r="47" spans="1:3" ht="13.5" thickTop="1" thickBot="1" x14ac:dyDescent="0.4">
      <c r="A47" s="32" t="s">
        <v>45</v>
      </c>
      <c r="B47" s="24" t="s">
        <v>271</v>
      </c>
      <c r="C47" s="24"/>
    </row>
    <row r="48" spans="1:3" ht="13.5" thickTop="1" thickBot="1" x14ac:dyDescent="0.4">
      <c r="A48" s="32" t="s">
        <v>46</v>
      </c>
      <c r="B48" s="24" t="s">
        <v>272</v>
      </c>
      <c r="C48" s="29" t="s">
        <v>581</v>
      </c>
    </row>
    <row r="49" spans="1:1" ht="13.15" thickTop="1" x14ac:dyDescent="0.35">
      <c r="A49" s="25"/>
    </row>
  </sheetData>
  <mergeCells count="1">
    <mergeCell ref="A1:B1"/>
  </mergeCells>
  <hyperlinks>
    <hyperlink ref="A36" r:id="rId1"/>
    <hyperlink ref="C48" r:id="rId2"/>
  </hyperlinks>
  <pageMargins left="0.75" right="0.75" top="1" bottom="1" header="0.5" footer="0.5"/>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G22" sqref="G22"/>
    </sheetView>
  </sheetViews>
  <sheetFormatPr defaultColWidth="10.6640625" defaultRowHeight="13.15" x14ac:dyDescent="0.4"/>
  <cols>
    <col min="1" max="1" width="20.6640625" style="46" bestFit="1" customWidth="1"/>
    <col min="2" max="2" width="11.33203125" style="46" bestFit="1" customWidth="1"/>
    <col min="3" max="3" width="13.1328125" style="46" bestFit="1" customWidth="1"/>
    <col min="4" max="4" width="14.796875" style="46" bestFit="1" customWidth="1"/>
    <col min="5" max="16384" width="10.6640625" style="46"/>
  </cols>
  <sheetData>
    <row r="1" spans="1:4" ht="16.5" customHeight="1" thickTop="1" thickBot="1" x14ac:dyDescent="0.45">
      <c r="A1" s="45" t="s">
        <v>582</v>
      </c>
      <c r="B1" s="45" t="s">
        <v>583</v>
      </c>
      <c r="C1" s="45" t="s">
        <v>584</v>
      </c>
      <c r="D1" s="45" t="s">
        <v>585</v>
      </c>
    </row>
    <row r="2" spans="1:4" ht="12" customHeight="1" thickTop="1" x14ac:dyDescent="0.4">
      <c r="A2" s="46" t="s">
        <v>273</v>
      </c>
      <c r="B2" s="46" t="s">
        <v>110</v>
      </c>
      <c r="C2" s="46" t="s">
        <v>274</v>
      </c>
      <c r="D2" s="46" t="s">
        <v>586</v>
      </c>
    </row>
    <row r="3" spans="1:4" ht="12" customHeight="1" x14ac:dyDescent="0.4">
      <c r="A3" s="46" t="s">
        <v>275</v>
      </c>
      <c r="B3" s="46" t="s">
        <v>97</v>
      </c>
      <c r="C3" s="46" t="s">
        <v>276</v>
      </c>
      <c r="D3" s="46" t="s">
        <v>587</v>
      </c>
    </row>
    <row r="4" spans="1:4" ht="12" customHeight="1" x14ac:dyDescent="0.4">
      <c r="A4" s="47" t="s">
        <v>277</v>
      </c>
      <c r="B4" s="47" t="s">
        <v>94</v>
      </c>
      <c r="C4" s="47" t="s">
        <v>278</v>
      </c>
      <c r="D4" s="47" t="s">
        <v>279</v>
      </c>
    </row>
    <row r="5" spans="1:4" ht="12" customHeight="1" x14ac:dyDescent="0.4">
      <c r="A5" s="46" t="s">
        <v>280</v>
      </c>
      <c r="B5" s="46" t="s">
        <v>84</v>
      </c>
      <c r="C5" s="46" t="s">
        <v>281</v>
      </c>
      <c r="D5" s="46" t="s">
        <v>588</v>
      </c>
    </row>
    <row r="6" spans="1:4" ht="12" customHeight="1" x14ac:dyDescent="0.4">
      <c r="A6" s="46" t="s">
        <v>282</v>
      </c>
      <c r="B6" s="46" t="s">
        <v>84</v>
      </c>
      <c r="C6" s="46" t="s">
        <v>281</v>
      </c>
      <c r="D6" s="46" t="s">
        <v>588</v>
      </c>
    </row>
    <row r="7" spans="1:4" ht="12" customHeight="1" x14ac:dyDescent="0.4">
      <c r="A7" s="46" t="s">
        <v>283</v>
      </c>
      <c r="B7" s="46" t="s">
        <v>136</v>
      </c>
      <c r="C7" s="46" t="s">
        <v>284</v>
      </c>
      <c r="D7" s="46" t="s">
        <v>589</v>
      </c>
    </row>
    <row r="8" spans="1:4" ht="12" customHeight="1" x14ac:dyDescent="0.4">
      <c r="A8" s="46" t="s">
        <v>285</v>
      </c>
      <c r="B8" s="46" t="s">
        <v>200</v>
      </c>
      <c r="C8" s="46" t="s">
        <v>286</v>
      </c>
      <c r="D8" s="46" t="s">
        <v>590</v>
      </c>
    </row>
    <row r="9" spans="1:4" ht="12" customHeight="1" x14ac:dyDescent="0.4">
      <c r="A9" s="46" t="s">
        <v>287</v>
      </c>
      <c r="B9" s="46" t="s">
        <v>61</v>
      </c>
      <c r="C9" s="46" t="s">
        <v>288</v>
      </c>
      <c r="D9" s="46" t="s">
        <v>591</v>
      </c>
    </row>
    <row r="10" spans="1:4" ht="12" customHeight="1" x14ac:dyDescent="0.4">
      <c r="A10" s="46" t="s">
        <v>289</v>
      </c>
      <c r="B10" s="46" t="s">
        <v>147</v>
      </c>
      <c r="C10" s="46" t="s">
        <v>290</v>
      </c>
      <c r="D10" s="46" t="s">
        <v>592</v>
      </c>
    </row>
    <row r="11" spans="1:4" ht="12" customHeight="1" x14ac:dyDescent="0.4">
      <c r="A11" s="46" t="s">
        <v>291</v>
      </c>
      <c r="B11" s="46" t="s">
        <v>145</v>
      </c>
      <c r="C11" s="46" t="s">
        <v>292</v>
      </c>
      <c r="D11" s="46" t="s">
        <v>593</v>
      </c>
    </row>
    <row r="12" spans="1:4" ht="12" customHeight="1" x14ac:dyDescent="0.4">
      <c r="A12" s="46" t="s">
        <v>293</v>
      </c>
      <c r="B12" s="46" t="s">
        <v>168</v>
      </c>
      <c r="C12" s="46" t="s">
        <v>294</v>
      </c>
      <c r="D12" s="46" t="s">
        <v>295</v>
      </c>
    </row>
    <row r="13" spans="1:4" ht="12" customHeight="1" x14ac:dyDescent="0.4">
      <c r="A13" s="46" t="s">
        <v>296</v>
      </c>
      <c r="B13" s="46" t="s">
        <v>69</v>
      </c>
      <c r="C13" s="46" t="s">
        <v>297</v>
      </c>
      <c r="D13" s="46" t="s">
        <v>594</v>
      </c>
    </row>
    <row r="14" spans="1:4" ht="12" customHeight="1" x14ac:dyDescent="0.4">
      <c r="A14" s="46" t="s">
        <v>298</v>
      </c>
      <c r="B14" s="46" t="s">
        <v>92</v>
      </c>
      <c r="C14" s="46" t="s">
        <v>299</v>
      </c>
      <c r="D14" s="46" t="s">
        <v>595</v>
      </c>
    </row>
    <row r="15" spans="1:4" ht="12" customHeight="1" x14ac:dyDescent="0.4">
      <c r="A15" s="46" t="s">
        <v>300</v>
      </c>
      <c r="B15" s="46" t="s">
        <v>208</v>
      </c>
      <c r="C15" s="46" t="s">
        <v>301</v>
      </c>
      <c r="D15" s="46" t="s">
        <v>596</v>
      </c>
    </row>
    <row r="16" spans="1:4" ht="12" customHeight="1" x14ac:dyDescent="0.4">
      <c r="A16" s="46" t="s">
        <v>302</v>
      </c>
      <c r="B16" s="46" t="s">
        <v>77</v>
      </c>
      <c r="C16" s="46" t="s">
        <v>303</v>
      </c>
      <c r="D16" s="46" t="s">
        <v>597</v>
      </c>
    </row>
    <row r="17" spans="1:4" ht="12" customHeight="1" x14ac:dyDescent="0.4">
      <c r="A17" s="46" t="s">
        <v>304</v>
      </c>
      <c r="B17" s="46" t="s">
        <v>130</v>
      </c>
      <c r="C17" s="46" t="s">
        <v>305</v>
      </c>
      <c r="D17" s="46" t="s">
        <v>598</v>
      </c>
    </row>
    <row r="18" spans="1:4" ht="12" customHeight="1" x14ac:dyDescent="0.4">
      <c r="A18" s="46" t="s">
        <v>306</v>
      </c>
      <c r="B18" s="46" t="s">
        <v>106</v>
      </c>
      <c r="C18" s="46" t="s">
        <v>307</v>
      </c>
      <c r="D18" s="46" t="s">
        <v>599</v>
      </c>
    </row>
    <row r="19" spans="1:4" ht="12" customHeight="1" x14ac:dyDescent="0.4">
      <c r="A19" s="46" t="s">
        <v>308</v>
      </c>
      <c r="B19" s="46" t="s">
        <v>81</v>
      </c>
      <c r="C19" s="46" t="s">
        <v>309</v>
      </c>
      <c r="D19" s="46" t="s">
        <v>600</v>
      </c>
    </row>
    <row r="20" spans="1:4" ht="12" customHeight="1" x14ac:dyDescent="0.4">
      <c r="A20" s="46" t="s">
        <v>310</v>
      </c>
      <c r="B20" s="46" t="s">
        <v>122</v>
      </c>
      <c r="C20" s="46" t="s">
        <v>13</v>
      </c>
      <c r="D20" s="46" t="s">
        <v>601</v>
      </c>
    </row>
    <row r="21" spans="1:4" ht="12" customHeight="1" x14ac:dyDescent="0.4">
      <c r="A21" s="46" t="s">
        <v>311</v>
      </c>
      <c r="B21" s="46" t="s">
        <v>312</v>
      </c>
      <c r="C21" s="46" t="s">
        <v>313</v>
      </c>
      <c r="D21" s="46" t="s">
        <v>602</v>
      </c>
    </row>
    <row r="22" spans="1:4" ht="12" customHeight="1" x14ac:dyDescent="0.4">
      <c r="A22" s="46" t="s">
        <v>314</v>
      </c>
      <c r="B22" s="46" t="s">
        <v>55</v>
      </c>
      <c r="C22" s="46" t="s">
        <v>315</v>
      </c>
      <c r="D22" s="46" t="s">
        <v>316</v>
      </c>
    </row>
    <row r="23" spans="1:4" ht="12" customHeight="1" x14ac:dyDescent="0.4">
      <c r="A23" s="46" t="s">
        <v>317</v>
      </c>
      <c r="B23" s="46" t="s">
        <v>55</v>
      </c>
      <c r="C23" s="46" t="s">
        <v>318</v>
      </c>
      <c r="D23" s="46" t="s">
        <v>316</v>
      </c>
    </row>
    <row r="24" spans="1:4" ht="12" customHeight="1" x14ac:dyDescent="0.4">
      <c r="A24" s="46" t="s">
        <v>319</v>
      </c>
      <c r="B24" s="46" t="s">
        <v>141</v>
      </c>
      <c r="C24" s="46" t="s">
        <v>320</v>
      </c>
      <c r="D24" s="46" t="s">
        <v>603</v>
      </c>
    </row>
    <row r="25" spans="1:4" ht="12" customHeight="1" x14ac:dyDescent="0.4">
      <c r="A25" s="46" t="s">
        <v>321</v>
      </c>
      <c r="B25" s="46" t="s">
        <v>177</v>
      </c>
      <c r="C25" s="46" t="s">
        <v>322</v>
      </c>
      <c r="D25" s="46" t="s">
        <v>604</v>
      </c>
    </row>
    <row r="26" spans="1:4" ht="12" customHeight="1" x14ac:dyDescent="0.4">
      <c r="A26" s="46" t="s">
        <v>323</v>
      </c>
      <c r="B26" s="46" t="s">
        <v>47</v>
      </c>
      <c r="C26" s="46" t="s">
        <v>324</v>
      </c>
      <c r="D26" s="46" t="s">
        <v>605</v>
      </c>
    </row>
    <row r="27" spans="1:4" ht="12" customHeight="1" x14ac:dyDescent="0.4">
      <c r="A27" s="46" t="s">
        <v>325</v>
      </c>
      <c r="B27" s="46" t="s">
        <v>88</v>
      </c>
      <c r="C27" s="46" t="s">
        <v>326</v>
      </c>
      <c r="D27" s="46" t="s">
        <v>606</v>
      </c>
    </row>
    <row r="28" spans="1:4" ht="12" customHeight="1" x14ac:dyDescent="0.4">
      <c r="A28" s="46" t="s">
        <v>327</v>
      </c>
      <c r="B28" s="46" t="s">
        <v>165</v>
      </c>
      <c r="C28" s="46" t="s">
        <v>328</v>
      </c>
      <c r="D28" s="46" t="s">
        <v>329</v>
      </c>
    </row>
    <row r="29" spans="1:4" ht="12" customHeight="1" x14ac:dyDescent="0.4">
      <c r="A29" s="46" t="s">
        <v>330</v>
      </c>
      <c r="B29" s="46" t="s">
        <v>184</v>
      </c>
      <c r="C29" s="46" t="s">
        <v>331</v>
      </c>
      <c r="D29" s="46" t="s">
        <v>607</v>
      </c>
    </row>
    <row r="30" spans="1:4" ht="12" customHeight="1" x14ac:dyDescent="0.4">
      <c r="A30" s="46" t="s">
        <v>332</v>
      </c>
      <c r="B30" s="46" t="s">
        <v>174</v>
      </c>
      <c r="C30" s="46" t="s">
        <v>333</v>
      </c>
      <c r="D30" s="46" t="s">
        <v>608</v>
      </c>
    </row>
    <row r="31" spans="1:4" ht="12" customHeight="1" x14ac:dyDescent="0.4">
      <c r="A31" s="46" t="s">
        <v>334</v>
      </c>
      <c r="B31" s="46" t="s">
        <v>65</v>
      </c>
      <c r="C31" s="46" t="s">
        <v>335</v>
      </c>
      <c r="D31" s="46" t="s">
        <v>336</v>
      </c>
    </row>
    <row r="32" spans="1:4" ht="12" customHeight="1" x14ac:dyDescent="0.4">
      <c r="A32" s="46" t="s">
        <v>337</v>
      </c>
      <c r="B32" s="46" t="s">
        <v>338</v>
      </c>
      <c r="C32" s="46" t="s">
        <v>339</v>
      </c>
      <c r="D32" s="46" t="s">
        <v>609</v>
      </c>
    </row>
    <row r="33" spans="1:4" ht="12" customHeight="1" x14ac:dyDescent="0.4">
      <c r="A33" s="46" t="s">
        <v>340</v>
      </c>
      <c r="B33" s="46" t="s">
        <v>116</v>
      </c>
      <c r="C33" s="46" t="s">
        <v>341</v>
      </c>
      <c r="D33" s="46" t="s">
        <v>610</v>
      </c>
    </row>
    <row r="34" spans="1:4" ht="12" customHeight="1" x14ac:dyDescent="0.4">
      <c r="A34" s="46" t="s">
        <v>342</v>
      </c>
      <c r="B34" s="46" t="s">
        <v>154</v>
      </c>
      <c r="C34" s="46" t="s">
        <v>343</v>
      </c>
      <c r="D34" s="46" t="s">
        <v>611</v>
      </c>
    </row>
    <row r="35" spans="1:4" ht="12" customHeight="1" x14ac:dyDescent="0.4">
      <c r="A35" s="46" t="s">
        <v>344</v>
      </c>
      <c r="B35" s="46" t="s">
        <v>101</v>
      </c>
      <c r="C35" s="46" t="s">
        <v>345</v>
      </c>
      <c r="D35" s="46" t="s">
        <v>612</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30" sqref="B30"/>
    </sheetView>
  </sheetViews>
  <sheetFormatPr defaultRowHeight="14.25" x14ac:dyDescent="0.45"/>
  <cols>
    <col min="1" max="1" width="6.06640625" style="15" customWidth="1"/>
    <col min="2" max="3" width="21.33203125" style="15" customWidth="1"/>
    <col min="4" max="4" width="7.06640625" style="15" customWidth="1"/>
    <col min="5" max="5" width="21.33203125" style="15" customWidth="1"/>
    <col min="6" max="16384" width="9.06640625" style="15"/>
  </cols>
  <sheetData>
    <row r="1" spans="1:5" x14ac:dyDescent="0.45">
      <c r="A1" s="15" t="s">
        <v>350</v>
      </c>
    </row>
    <row r="3" spans="1:5" x14ac:dyDescent="0.45">
      <c r="A3" s="33" t="s">
        <v>351</v>
      </c>
    </row>
    <row r="4" spans="1:5" ht="21" customHeight="1" x14ac:dyDescent="0.45">
      <c r="A4" s="15" t="s">
        <v>352</v>
      </c>
    </row>
    <row r="5" spans="1:5" ht="21" customHeight="1" x14ac:dyDescent="0.45">
      <c r="A5" s="15" t="s">
        <v>353</v>
      </c>
    </row>
    <row r="6" spans="1:5" ht="21" customHeight="1" x14ac:dyDescent="0.45">
      <c r="A6" s="34"/>
      <c r="B6" s="34"/>
      <c r="C6" s="34"/>
      <c r="D6" s="34"/>
    </row>
    <row r="7" spans="1:5" ht="21" customHeight="1" x14ac:dyDescent="0.45">
      <c r="A7" s="34"/>
      <c r="B7" s="35" t="s">
        <v>354</v>
      </c>
      <c r="C7" s="36" t="s">
        <v>355</v>
      </c>
      <c r="D7" s="34"/>
      <c r="E7" s="7"/>
    </row>
    <row r="8" spans="1:5" ht="21" customHeight="1" x14ac:dyDescent="0.45">
      <c r="A8" s="34"/>
      <c r="B8" s="37">
        <f>+DATE(RIGHT(C8,4),LEFT(C8,2),MID(C8,4,2))</f>
        <v>42304</v>
      </c>
      <c r="C8" s="38" t="s">
        <v>356</v>
      </c>
      <c r="D8" s="34"/>
      <c r="E8" s="7"/>
    </row>
    <row r="9" spans="1:5" ht="21" customHeight="1" x14ac:dyDescent="0.45">
      <c r="A9" s="34"/>
      <c r="B9" s="39"/>
      <c r="C9" s="40"/>
      <c r="D9" s="34"/>
      <c r="E9" s="7"/>
    </row>
    <row r="10" spans="1:5" ht="21" customHeight="1" x14ac:dyDescent="0.45">
      <c r="A10" s="15" t="s">
        <v>357</v>
      </c>
      <c r="D10" s="41"/>
      <c r="E10" s="7"/>
    </row>
    <row r="11" spans="1:5" x14ac:dyDescent="0.45">
      <c r="D11" s="41"/>
      <c r="E11" s="7"/>
    </row>
    <row r="12" spans="1:5" x14ac:dyDescent="0.45">
      <c r="D12" s="41"/>
      <c r="E12"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Historical Team Stats</vt:lpstr>
      <vt:lpstr>Descriptions</vt:lpstr>
      <vt:lpstr>Teams-Cities</vt:lpstr>
      <vt:lpstr>Convert Date Format Formula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creator>BigDataBall Stats</dc:creator>
  <cp:keywords>Only For Non-Commercial Use</cp:keywords>
  <cp:lastModifiedBy>serhatugur</cp:lastModifiedBy>
  <dcterms:created xsi:type="dcterms:W3CDTF">2013-11-03T06:42:00Z</dcterms:created>
  <dcterms:modified xsi:type="dcterms:W3CDTF">2017-11-27T09:17:13Z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2d2fe8f5-d3d8-4177-a91b-bf52ac0bb964</vt:lpwstr>
  </property>
  <property fmtid="{D5CDD505-2E9C-101B-9397-08002B2CF9AE}" pid="3" name="KOCTASClassification">
    <vt:lpwstr>Personal</vt:lpwstr>
  </property>
</Properties>
</file>