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rketData" sheetId="1" r:id="rId1"/>
    <sheet name="Calc" sheetId="2" r:id="rId2"/>
  </sheets>
  <definedNames>
    <definedName name="Spot">MarketData!$B$1</definedName>
  </definedNames>
  <calcPr calcId="124519" fullCalcOnLoad="1"/>
</workbook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<sst xmlns="http://schemas.openxmlformats.org/spreadsheetml/2006/main" count="36" uniqueCount="28">
  <si>
    <t>Spot</t>
  </si>
  <si>
    <t>Tenor</t>
  </si>
  <si>
    <t>Pd</t>
  </si>
  <si>
    <t>Pf</t>
  </si>
  <si>
    <t>Fwd</t>
  </si>
  <si>
    <t>Tenor (yrs)</t>
  </si>
  <si>
    <t>Δ_i</t>
  </si>
  <si>
    <t>δ_i</t>
  </si>
  <si>
    <t>P_d(T_i)</t>
  </si>
  <si>
    <t>P_f(T_i)</t>
  </si>
  <si>
    <t>L_d,i</t>
  </si>
  <si>
    <t>L_f,i</t>
  </si>
  <si>
    <t>Fwd(T_i)</t>
  </si>
  <si>
    <t>C=F/S</t>
  </si>
  <si>
    <t>B = C/(Pf/Pd)</t>
  </si>
  <si>
    <t>φ = LN(B)</t>
  </si>
  <si>
    <t>DomLeg_i</t>
  </si>
  <si>
    <t>ForLeg_i</t>
  </si>
  <si>
    <t>BasisAdj_i</t>
  </si>
  <si>
    <t>How to use:</t>
  </si>
  <si>
    <t>Type tenors in column A (e.g., 1,2,3,5,10,15,20,30). Curves &amp; Spot are on 'MarketData'.</t>
  </si>
  <si>
    <t>Annuity A_d</t>
  </si>
  <si>
    <t>PV_domestic</t>
  </si>
  <si>
    <t>PV_foreign</t>
  </si>
  <si>
    <t>Spread x (decimal)</t>
  </si>
  <si>
    <t>Spread x (bps)</t>
  </si>
  <si>
    <t>x_basis (decimal)</t>
  </si>
  <si>
    <t>x_basis (bps)</t>
  </si>
</sst>
</file>

<file path=xl/styles.xml><?xml version="1.0" encoding="utf-8"?>
<styleSheet xmlns="http://schemas.openxmlformats.org/spreadsheetml/2006/main">
  <numFmts count="5">
    <numFmt numFmtId="164" formatCode="0.000000"/>
    <numFmt numFmtId="165" formatCode="0.0000"/>
    <numFmt numFmtId="166" formatCode="0.0000%"/>
    <numFmt numFmtId="167" formatCode="0.00000000"/>
    <numFmt numFmtId="168" formatCode="0.0&quot; bps&quot;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rgb="FF555555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 applyAlignment="1">
      <alignment horizontal="center"/>
    </xf>
    <xf numFmtId="164" fontId="0" fillId="0" borderId="0" xfId="0" applyNumberFormat="1"/>
    <xf numFmtId="1" fontId="0" fillId="0" borderId="0" xfId="0" applyNumberFormat="1"/>
    <xf numFmtId="165" fontId="0" fillId="0" borderId="0" xfId="0" applyNumberFormat="1"/>
    <xf numFmtId="166" fontId="0" fillId="0" borderId="0" xfId="0" applyNumberFormat="1"/>
    <xf numFmtId="167" fontId="0" fillId="0" borderId="0" xfId="0" applyNumberFormat="1"/>
    <xf numFmtId="0" fontId="1" fillId="0" borderId="0" xfId="0" applyFont="1"/>
    <xf numFmtId="0" fontId="2" fillId="0" borderId="0" xfId="0" applyFont="1"/>
    <xf numFmtId="168" fontId="0" fillId="0" borderId="0" xfId="0" applyNumberFormat="1"/>
  </cellXfs>
  <cellStyles count="1">
    <cellStyle name="Normal" xfId="0" builtinId="0"/>
  </cellStyles>
  <dxfs count="1"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6" Type="http://schemas.openxmlformats.org/officeDocument/2006/relationships/sheetMetadata" Target="metadata.xml"/></Relationships>
</file>

<file path=xl/tables/table1.xml><?xml version="1.0" encoding="utf-8"?>
<table xmlns="http://schemas.openxmlformats.org/spreadsheetml/2006/main" id="1" name="tblPd" displayName="tblPd" ref="A4:B12" totalsRowShown="0">
  <autoFilter ref="A4:B12"/>
  <tableColumns count="2">
    <tableColumn id="1" name="Tenor"/>
    <tableColumn id="2" name="Pd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tblPf" displayName="tblPf" ref="D4:E12" totalsRowShown="0">
  <autoFilter ref="D4:E12"/>
  <tableColumns count="2">
    <tableColumn id="1" name="Tenor"/>
    <tableColumn id="2" name="Pf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tblFwd" displayName="tblFwd" ref="G4:H12" totalsRowShown="0">
  <autoFilter ref="G4:H12"/>
  <tableColumns count="2">
    <tableColumn id="1" name="Tenor"/>
    <tableColumn id="2" name="Fwd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table" Target="../tables/table2.xml"/><Relationship Id="rId3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cols>
    <col min="1" max="1" width="12.7109375" customWidth="1"/>
    <col min="2" max="2" width="14.7109375" customWidth="1"/>
    <col min="4" max="4" width="12.7109375" customWidth="1"/>
    <col min="5" max="5" width="14.7109375" customWidth="1"/>
    <col min="7" max="7" width="12.7109375" customWidth="1"/>
    <col min="8" max="8" width="14.7109375" customWidth="1"/>
  </cols>
  <sheetData>
    <row r="1" spans="1:8">
      <c r="A1" s="1" t="s">
        <v>0</v>
      </c>
      <c r="B1" s="2">
        <v>1.1</v>
      </c>
    </row>
    <row r="4" spans="1:8">
      <c r="A4" t="s">
        <v>1</v>
      </c>
      <c r="B4" t="s">
        <v>2</v>
      </c>
      <c r="D4" t="s">
        <v>1</v>
      </c>
      <c r="E4" t="s">
        <v>3</v>
      </c>
      <c r="G4" t="s">
        <v>1</v>
      </c>
      <c r="H4" t="s">
        <v>4</v>
      </c>
    </row>
    <row r="5" spans="1:8">
      <c r="A5" s="3">
        <v>1</v>
      </c>
      <c r="B5" s="2">
        <v>0.9704455335485082</v>
      </c>
      <c r="D5" s="3">
        <v>1</v>
      </c>
      <c r="E5" s="2">
        <v>0.9801986733067553</v>
      </c>
      <c r="G5" s="3">
        <v>1</v>
      </c>
      <c r="H5" s="2">
        <v>1.110499656200689</v>
      </c>
    </row>
    <row r="6" spans="1:8">
      <c r="A6" s="3">
        <v>2</v>
      </c>
      <c r="B6" s="2">
        <v>0.9417645335842487</v>
      </c>
      <c r="D6" s="3">
        <v>2</v>
      </c>
      <c r="E6" s="2">
        <v>0.9607894391523232</v>
      </c>
      <c r="G6" s="3">
        <v>2</v>
      </c>
      <c r="H6" s="2">
        <v>1.121099252555402</v>
      </c>
    </row>
    <row r="7" spans="1:8">
      <c r="A7" s="3">
        <v>3</v>
      </c>
      <c r="B7" s="2">
        <v>0.9139311852712282</v>
      </c>
      <c r="D7" s="3">
        <v>3</v>
      </c>
      <c r="E7" s="2">
        <v>0.9417645335842487</v>
      </c>
      <c r="G7" s="3">
        <v>3</v>
      </c>
      <c r="H7" s="2">
        <v>1.131799737367845</v>
      </c>
    </row>
    <row r="8" spans="1:8">
      <c r="A8" s="3">
        <v>5</v>
      </c>
      <c r="B8" s="2">
        <v>0.8607079764250578</v>
      </c>
      <c r="D8" s="3">
        <v>5</v>
      </c>
      <c r="E8" s="2">
        <v>0.9048374180359595</v>
      </c>
      <c r="G8" s="3">
        <v>5</v>
      </c>
      <c r="H8" s="2">
        <v>1.153507210498592</v>
      </c>
    </row>
    <row r="9" spans="1:8">
      <c r="A9" s="3">
        <v>10</v>
      </c>
      <c r="B9" s="2">
        <v>0.7408182206817179</v>
      </c>
      <c r="D9" s="3">
        <v>10</v>
      </c>
      <c r="E9" s="2">
        <v>0.8187307530779818</v>
      </c>
      <c r="G9" s="3">
        <v>10</v>
      </c>
      <c r="H9" s="2">
        <v>1.209609569833796</v>
      </c>
    </row>
    <row r="10" spans="1:8">
      <c r="A10" s="3">
        <v>15</v>
      </c>
      <c r="B10" s="2">
        <v>0.6376281516217733</v>
      </c>
      <c r="D10" s="3">
        <v>15</v>
      </c>
      <c r="E10" s="2">
        <v>0.7408182206817179</v>
      </c>
      <c r="G10" s="3">
        <v>15</v>
      </c>
      <c r="H10" s="2">
        <v>1.268432534498603</v>
      </c>
    </row>
    <row r="11" spans="1:8">
      <c r="A11" s="3">
        <v>20</v>
      </c>
      <c r="B11" s="2">
        <v>0.5488116360940264</v>
      </c>
      <c r="D11" s="3">
        <v>20</v>
      </c>
      <c r="E11" s="2">
        <v>0.6703200460356393</v>
      </c>
      <c r="G11" s="3">
        <v>20</v>
      </c>
      <c r="H11" s="2">
        <v>1.330107603636425</v>
      </c>
    </row>
    <row r="12" spans="1:8">
      <c r="A12" s="3">
        <v>30</v>
      </c>
      <c r="B12" s="2">
        <v>0.4065696597405992</v>
      </c>
      <c r="D12" s="3">
        <v>30</v>
      </c>
      <c r="E12" s="2">
        <v>0.5488116360940264</v>
      </c>
      <c r="G12" s="3">
        <v>30</v>
      </c>
      <c r="H12" s="2">
        <v>1.469996241450267</v>
      </c>
    </row>
  </sheetData>
  <pageMargins left="0.7" right="0.7" top="0.75" bottom="0.75" header="0.3" footer="0.3"/>
  <tableParts count="3">
    <tablePart r:id="rId1"/>
    <tablePart r:id="rId2"/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:R101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cols>
    <col min="1" max="1" width="12.7109375" style="3" customWidth="1"/>
    <col min="2" max="3" width="10.7109375" style="4" customWidth="1"/>
    <col min="4" max="5" width="13.7109375" style="2" customWidth="1"/>
    <col min="6" max="7" width="12.7109375" style="5" customWidth="1"/>
    <col min="8" max="11" width="13.7109375" style="2" customWidth="1"/>
    <col min="12" max="14" width="16.7109375" style="6" customWidth="1"/>
  </cols>
  <sheetData>
    <row r="1" spans="1:18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  <c r="G1" s="1" t="s">
        <v>11</v>
      </c>
      <c r="H1" s="1" t="s">
        <v>12</v>
      </c>
      <c r="I1" s="1" t="s">
        <v>13</v>
      </c>
      <c r="J1" s="1" t="s">
        <v>14</v>
      </c>
      <c r="K1" s="1" t="s">
        <v>15</v>
      </c>
      <c r="L1" s="1" t="s">
        <v>16</v>
      </c>
      <c r="M1" s="1" t="s">
        <v>17</v>
      </c>
      <c r="N1" s="1" t="s">
        <v>18</v>
      </c>
      <c r="Q1" s="7" t="s">
        <v>19</v>
      </c>
    </row>
    <row r="2" spans="1:18">
      <c r="A2" s="3">
        <v>1</v>
      </c>
      <c r="B2" s="4">
        <f>IF(A2&lt;&gt;"" , A2 , "")</f>
        <v>0</v>
      </c>
      <c r="C2" s="4">
        <f>IF(B2&lt;&gt;"" , B2 , "")</f>
        <v>0</v>
      </c>
      <c r="D2" s="2" cm="1">
        <f t="array" ref="D2">IFERROR(_xlfn.XLOOKUP(A2,tblPd[Tenor],tblPd[Pd],""),"")</f>
        <v>0</v>
      </c>
      <c r="E2" s="2" cm="1">
        <f t="array" ref="E2">IFERROR(_xlfn.XLOOKUP(A2,tblPf[Tenor],tblPf[Pf],""),"")</f>
        <v>0</v>
      </c>
      <c r="H2" s="2" cm="1">
        <f t="array" ref="H2">IFERROR(_xlfn.XLOOKUP(A2,tblFwd[Tenor],tblFwd[Fwd],""),"")</f>
        <v>0</v>
      </c>
      <c r="I2" s="2">
        <f>IF(H2&lt;&gt;"", H2/Spot, "")</f>
        <v>0</v>
      </c>
      <c r="Q2" s="8" t="s">
        <v>20</v>
      </c>
    </row>
    <row r="3" spans="1:18">
      <c r="A3" s="3">
        <v>2</v>
      </c>
      <c r="B3" s="4">
        <f>IF(A3&lt;&gt;"", A3-A2, "")</f>
        <v>0</v>
      </c>
      <c r="C3" s="4">
        <f>IF(A3&lt;&gt;"", B3, "")</f>
        <v>0</v>
      </c>
      <c r="D3" s="2" cm="1">
        <f t="array" ref="D3">IFERROR(_xlfn.XLOOKUP(A3,tblPd[Tenor],tblPd[Pd],""),"")</f>
        <v>0</v>
      </c>
      <c r="E3" s="2" cm="1">
        <f t="array" ref="E3">IFERROR(_xlfn.XLOOKUP(A3,tblPf[Tenor],tblPf[Pf],""),"")</f>
        <v>0</v>
      </c>
      <c r="F3" s="5">
        <f>IF(AND(ISNUMBER(D3),ISNUMBER(D2),ISNUMBER(B3)), (D2-D3)/(B3*D3), "")</f>
        <v>0</v>
      </c>
      <c r="G3" s="5">
        <f>IF(AND(ISNUMBER(E3),ISNUMBER(E2),ISNUMBER(C3)), (E2-E3)/(C3*E3), "")</f>
        <v>0</v>
      </c>
      <c r="H3" s="2" cm="1">
        <f t="array" ref="H3">IFERROR(_xlfn.XLOOKUP(A3,tblFwd[Tenor],tblFwd[Fwd],""),"")</f>
        <v>0</v>
      </c>
      <c r="I3" s="2">
        <f>IF(H3&lt;&gt;"", H3/Spot, "")</f>
        <v>0</v>
      </c>
      <c r="J3" s="2">
        <f>IF(AND(I3&lt;&gt;"",ISNUMBER(E3),ISNUMBER(D3)), I3/(E3/D3), "")</f>
        <v>0</v>
      </c>
      <c r="K3" s="2">
        <f>IF(J3&lt;&gt;"", LN(J3), "")</f>
        <v>0</v>
      </c>
      <c r="L3" s="6">
        <f>IF(AND(ISNUMBER(B3),ISNUMBER(D3),ISNUMBER(F3)), B3*D3*F3, "")</f>
        <v>0</v>
      </c>
      <c r="M3" s="6">
        <f>IF(AND(ISNUMBER(C3),ISNUMBER(D3),I3&lt;&gt;"",ISNUMBER(G3)), C3*D3*I3*G3, "")</f>
        <v>0</v>
      </c>
      <c r="N3" s="6">
        <f>IF(AND(ISNUMBER(C3),ISNUMBER(E3),ISNUMBER(J3),ISNUMBER(G3)), C3*E3*(J3-1)*G3, "")</f>
        <v>0</v>
      </c>
      <c r="Q3" s="1" t="s">
        <v>21</v>
      </c>
      <c r="R3" s="2">
        <f>SUMPRODUCT(B2:B101,D2:D101)</f>
        <v>0</v>
      </c>
    </row>
    <row r="4" spans="1:18">
      <c r="A4" s="3">
        <v>3</v>
      </c>
      <c r="B4" s="4">
        <f>IF(A4&lt;&gt;"", A4-A3, "")</f>
        <v>0</v>
      </c>
      <c r="C4" s="4">
        <f>IF(A4&lt;&gt;"", B4, "")</f>
        <v>0</v>
      </c>
      <c r="D4" s="2" cm="1">
        <f t="array" ref="D4">IFERROR(_xlfn.XLOOKUP(A4,tblPd[Tenor],tblPd[Pd],""),"")</f>
        <v>0</v>
      </c>
      <c r="E4" s="2" cm="1">
        <f t="array" ref="E4">IFERROR(_xlfn.XLOOKUP(A4,tblPf[Tenor],tblPf[Pf],""),"")</f>
        <v>0</v>
      </c>
      <c r="F4" s="5">
        <f>IF(AND(ISNUMBER(D4),ISNUMBER(D3),ISNUMBER(B4)), (D3-D4)/(B4*D4), "")</f>
        <v>0</v>
      </c>
      <c r="G4" s="5">
        <f>IF(AND(ISNUMBER(E4),ISNUMBER(E3),ISNUMBER(C4)), (E3-E4)/(C4*E4), "")</f>
        <v>0</v>
      </c>
      <c r="H4" s="2" cm="1">
        <f t="array" ref="H4">IFERROR(_xlfn.XLOOKUP(A4,tblFwd[Tenor],tblFwd[Fwd],""),"")</f>
        <v>0</v>
      </c>
      <c r="I4" s="2">
        <f>IF(H4&lt;&gt;"", H4/Spot, "")</f>
        <v>0</v>
      </c>
      <c r="J4" s="2">
        <f>IF(AND(I4&lt;&gt;"",ISNUMBER(E4),ISNUMBER(D4)), I4/(E4/D4), "")</f>
        <v>0</v>
      </c>
      <c r="K4" s="2">
        <f>IF(J4&lt;&gt;"", LN(J4), "")</f>
        <v>0</v>
      </c>
      <c r="L4" s="6">
        <f>IF(AND(ISNUMBER(B4),ISNUMBER(D4),ISNUMBER(F4)), B4*D4*F4, "")</f>
        <v>0</v>
      </c>
      <c r="M4" s="6">
        <f>IF(AND(ISNUMBER(C4),ISNUMBER(D4),I4&lt;&gt;"",ISNUMBER(G4)), C4*D4*I4*G4, "")</f>
        <v>0</v>
      </c>
      <c r="N4" s="6">
        <f>IF(AND(ISNUMBER(C4),ISNUMBER(E4),ISNUMBER(J4),ISNUMBER(G4)), C4*E4*(J4-1)*G4, "")</f>
        <v>0</v>
      </c>
      <c r="Q4" s="1" t="s">
        <v>22</v>
      </c>
      <c r="R4" s="2">
        <f>SUM(L2:L101)</f>
        <v>0</v>
      </c>
    </row>
    <row r="5" spans="1:18">
      <c r="A5" s="3">
        <v>5</v>
      </c>
      <c r="B5" s="4">
        <f>IF(A5&lt;&gt;"", A5-A4, "")</f>
        <v>0</v>
      </c>
      <c r="C5" s="4">
        <f>IF(A5&lt;&gt;"", B5, "")</f>
        <v>0</v>
      </c>
      <c r="D5" s="2" cm="1">
        <f t="array" ref="D5">IFERROR(_xlfn.XLOOKUP(A5,tblPd[Tenor],tblPd[Pd],""),"")</f>
        <v>0</v>
      </c>
      <c r="E5" s="2" cm="1">
        <f t="array" ref="E5">IFERROR(_xlfn.XLOOKUP(A5,tblPf[Tenor],tblPf[Pf],""),"")</f>
        <v>0</v>
      </c>
      <c r="F5" s="5">
        <f>IF(AND(ISNUMBER(D5),ISNUMBER(D4),ISNUMBER(B5)), (D4-D5)/(B5*D5), "")</f>
        <v>0</v>
      </c>
      <c r="G5" s="5">
        <f>IF(AND(ISNUMBER(E5),ISNUMBER(E4),ISNUMBER(C5)), (E4-E5)/(C5*E5), "")</f>
        <v>0</v>
      </c>
      <c r="H5" s="2" cm="1">
        <f t="array" ref="H5">IFERROR(_xlfn.XLOOKUP(A5,tblFwd[Tenor],tblFwd[Fwd],""),"")</f>
        <v>0</v>
      </c>
      <c r="I5" s="2">
        <f>IF(H5&lt;&gt;"", H5/Spot, "")</f>
        <v>0</v>
      </c>
      <c r="J5" s="2">
        <f>IF(AND(I5&lt;&gt;"",ISNUMBER(E5),ISNUMBER(D5)), I5/(E5/D5), "")</f>
        <v>0</v>
      </c>
      <c r="K5" s="2">
        <f>IF(J5&lt;&gt;"", LN(J5), "")</f>
        <v>0</v>
      </c>
      <c r="L5" s="6">
        <f>IF(AND(ISNUMBER(B5),ISNUMBER(D5),ISNUMBER(F5)), B5*D5*F5, "")</f>
        <v>0</v>
      </c>
      <c r="M5" s="6">
        <f>IF(AND(ISNUMBER(C5),ISNUMBER(D5),I5&lt;&gt;"",ISNUMBER(G5)), C5*D5*I5*G5, "")</f>
        <v>0</v>
      </c>
      <c r="N5" s="6">
        <f>IF(AND(ISNUMBER(C5),ISNUMBER(E5),ISNUMBER(J5),ISNUMBER(G5)), C5*E5*(J5-1)*G5, "")</f>
        <v>0</v>
      </c>
      <c r="Q5" s="1" t="s">
        <v>23</v>
      </c>
      <c r="R5" s="2">
        <f>SUM(M2:M101)</f>
        <v>0</v>
      </c>
    </row>
    <row r="6" spans="1:18">
      <c r="A6" s="3">
        <v>10</v>
      </c>
      <c r="B6" s="4">
        <f>IF(A6&lt;&gt;"", A6-A5, "")</f>
        <v>0</v>
      </c>
      <c r="C6" s="4">
        <f>IF(A6&lt;&gt;"", B6, "")</f>
        <v>0</v>
      </c>
      <c r="D6" s="2" cm="1">
        <f t="array" ref="D6">IFERROR(_xlfn.XLOOKUP(A6,tblPd[Tenor],tblPd[Pd],""),"")</f>
        <v>0</v>
      </c>
      <c r="E6" s="2" cm="1">
        <f t="array" ref="E6">IFERROR(_xlfn.XLOOKUP(A6,tblPf[Tenor],tblPf[Pf],""),"")</f>
        <v>0</v>
      </c>
      <c r="F6" s="5">
        <f>IF(AND(ISNUMBER(D6),ISNUMBER(D5),ISNUMBER(B6)), (D5-D6)/(B6*D6), "")</f>
        <v>0</v>
      </c>
      <c r="G6" s="5">
        <f>IF(AND(ISNUMBER(E6),ISNUMBER(E5),ISNUMBER(C6)), (E5-E6)/(C6*E6), "")</f>
        <v>0</v>
      </c>
      <c r="H6" s="2" cm="1">
        <f t="array" ref="H6">IFERROR(_xlfn.XLOOKUP(A6,tblFwd[Tenor],tblFwd[Fwd],""),"")</f>
        <v>0</v>
      </c>
      <c r="I6" s="2">
        <f>IF(H6&lt;&gt;"", H6/Spot, "")</f>
        <v>0</v>
      </c>
      <c r="J6" s="2">
        <f>IF(AND(I6&lt;&gt;"",ISNUMBER(E6),ISNUMBER(D6)), I6/(E6/D6), "")</f>
        <v>0</v>
      </c>
      <c r="K6" s="2">
        <f>IF(J6&lt;&gt;"", LN(J6), "")</f>
        <v>0</v>
      </c>
      <c r="L6" s="6">
        <f>IF(AND(ISNUMBER(B6),ISNUMBER(D6),ISNUMBER(F6)), B6*D6*F6, "")</f>
        <v>0</v>
      </c>
      <c r="M6" s="6">
        <f>IF(AND(ISNUMBER(C6),ISNUMBER(D6),I6&lt;&gt;"",ISNUMBER(G6)), C6*D6*I6*G6, "")</f>
        <v>0</v>
      </c>
      <c r="N6" s="6">
        <f>IF(AND(ISNUMBER(C6),ISNUMBER(E6),ISNUMBER(J6),ISNUMBER(G6)), C6*E6*(J6-1)*G6, "")</f>
        <v>0</v>
      </c>
      <c r="Q6" s="1" t="s">
        <v>24</v>
      </c>
      <c r="R6" s="2">
        <f>(R5-R4)/R3</f>
        <v>0</v>
      </c>
    </row>
    <row r="7" spans="1:18">
      <c r="A7" s="3">
        <v>15</v>
      </c>
      <c r="B7" s="4">
        <f>IF(A7&lt;&gt;"", A7-A6, "")</f>
        <v>0</v>
      </c>
      <c r="C7" s="4">
        <f>IF(A7&lt;&gt;"", B7, "")</f>
        <v>0</v>
      </c>
      <c r="D7" s="2" cm="1">
        <f t="array" ref="D7">IFERROR(_xlfn.XLOOKUP(A7,tblPd[Tenor],tblPd[Pd],""),"")</f>
        <v>0</v>
      </c>
      <c r="E7" s="2" cm="1">
        <f t="array" ref="E7">IFERROR(_xlfn.XLOOKUP(A7,tblPf[Tenor],tblPf[Pf],""),"")</f>
        <v>0</v>
      </c>
      <c r="F7" s="5">
        <f>IF(AND(ISNUMBER(D7),ISNUMBER(D6),ISNUMBER(B7)), (D6-D7)/(B7*D7), "")</f>
        <v>0</v>
      </c>
      <c r="G7" s="5">
        <f>IF(AND(ISNUMBER(E7),ISNUMBER(E6),ISNUMBER(C7)), (E6-E7)/(C7*E7), "")</f>
        <v>0</v>
      </c>
      <c r="H7" s="2" cm="1">
        <f t="array" ref="H7">IFERROR(_xlfn.XLOOKUP(A7,tblFwd[Tenor],tblFwd[Fwd],""),"")</f>
        <v>0</v>
      </c>
      <c r="I7" s="2">
        <f>IF(H7&lt;&gt;"", H7/Spot, "")</f>
        <v>0</v>
      </c>
      <c r="J7" s="2">
        <f>IF(AND(I7&lt;&gt;"",ISNUMBER(E7),ISNUMBER(D7)), I7/(E7/D7), "")</f>
        <v>0</v>
      </c>
      <c r="K7" s="2">
        <f>IF(J7&lt;&gt;"", LN(J7), "")</f>
        <v>0</v>
      </c>
      <c r="L7" s="6">
        <f>IF(AND(ISNUMBER(B7),ISNUMBER(D7),ISNUMBER(F7)), B7*D7*F7, "")</f>
        <v>0</v>
      </c>
      <c r="M7" s="6">
        <f>IF(AND(ISNUMBER(C7),ISNUMBER(D7),I7&lt;&gt;"",ISNUMBER(G7)), C7*D7*I7*G7, "")</f>
        <v>0</v>
      </c>
      <c r="N7" s="6">
        <f>IF(AND(ISNUMBER(C7),ISNUMBER(E7),ISNUMBER(J7),ISNUMBER(G7)), C7*E7*(J7-1)*G7, "")</f>
        <v>0</v>
      </c>
      <c r="Q7" s="1" t="s">
        <v>25</v>
      </c>
      <c r="R7" s="9">
        <f>R6*10000</f>
        <v>0</v>
      </c>
    </row>
    <row r="8" spans="1:18">
      <c r="A8" s="3">
        <v>20</v>
      </c>
      <c r="B8" s="4">
        <f>IF(A8&lt;&gt;"", A8-A7, "")</f>
        <v>0</v>
      </c>
      <c r="C8" s="4">
        <f>IF(A8&lt;&gt;"", B8, "")</f>
        <v>0</v>
      </c>
      <c r="D8" s="2" cm="1">
        <f t="array" ref="D8">IFERROR(_xlfn.XLOOKUP(A8,tblPd[Tenor],tblPd[Pd],""),"")</f>
        <v>0</v>
      </c>
      <c r="E8" s="2" cm="1">
        <f t="array" ref="E8">IFERROR(_xlfn.XLOOKUP(A8,tblPf[Tenor],tblPf[Pf],""),"")</f>
        <v>0</v>
      </c>
      <c r="F8" s="5">
        <f>IF(AND(ISNUMBER(D8),ISNUMBER(D7),ISNUMBER(B8)), (D7-D8)/(B8*D8), "")</f>
        <v>0</v>
      </c>
      <c r="G8" s="5">
        <f>IF(AND(ISNUMBER(E8),ISNUMBER(E7),ISNUMBER(C8)), (E7-E8)/(C8*E8), "")</f>
        <v>0</v>
      </c>
      <c r="H8" s="2" cm="1">
        <f t="array" ref="H8">IFERROR(_xlfn.XLOOKUP(A8,tblFwd[Tenor],tblFwd[Fwd],""),"")</f>
        <v>0</v>
      </c>
      <c r="I8" s="2">
        <f>IF(H8&lt;&gt;"", H8/Spot, "")</f>
        <v>0</v>
      </c>
      <c r="J8" s="2">
        <f>IF(AND(I8&lt;&gt;"",ISNUMBER(E8),ISNUMBER(D8)), I8/(E8/D8), "")</f>
        <v>0</v>
      </c>
      <c r="K8" s="2">
        <f>IF(J8&lt;&gt;"", LN(J8), "")</f>
        <v>0</v>
      </c>
      <c r="L8" s="6">
        <f>IF(AND(ISNUMBER(B8),ISNUMBER(D8),ISNUMBER(F8)), B8*D8*F8, "")</f>
        <v>0</v>
      </c>
      <c r="M8" s="6">
        <f>IF(AND(ISNUMBER(C8),ISNUMBER(D8),I8&lt;&gt;"",ISNUMBER(G8)), C8*D8*I8*G8, "")</f>
        <v>0</v>
      </c>
      <c r="N8" s="6">
        <f>IF(AND(ISNUMBER(C8),ISNUMBER(E8),ISNUMBER(J8),ISNUMBER(G8)), C8*E8*(J8-1)*G8, "")</f>
        <v>0</v>
      </c>
      <c r="Q8" s="1" t="s">
        <v>26</v>
      </c>
      <c r="R8" s="2">
        <f>SUM(N2:N101)/R3</f>
        <v>0</v>
      </c>
    </row>
    <row r="9" spans="1:18">
      <c r="A9" s="3">
        <v>30</v>
      </c>
      <c r="B9" s="4">
        <f>IF(A9&lt;&gt;"", A9-A8, "")</f>
        <v>0</v>
      </c>
      <c r="C9" s="4">
        <f>IF(A9&lt;&gt;"", B9, "")</f>
        <v>0</v>
      </c>
      <c r="D9" s="2" cm="1">
        <f t="array" ref="D9">IFERROR(_xlfn.XLOOKUP(A9,tblPd[Tenor],tblPd[Pd],""),"")</f>
        <v>0</v>
      </c>
      <c r="E9" s="2" cm="1">
        <f t="array" ref="E9">IFERROR(_xlfn.XLOOKUP(A9,tblPf[Tenor],tblPf[Pf],""),"")</f>
        <v>0</v>
      </c>
      <c r="F9" s="5">
        <f>IF(AND(ISNUMBER(D9),ISNUMBER(D8),ISNUMBER(B9)), (D8-D9)/(B9*D9), "")</f>
        <v>0</v>
      </c>
      <c r="G9" s="5">
        <f>IF(AND(ISNUMBER(E9),ISNUMBER(E8),ISNUMBER(C9)), (E8-E9)/(C9*E9), "")</f>
        <v>0</v>
      </c>
      <c r="H9" s="2" cm="1">
        <f t="array" ref="H9">IFERROR(_xlfn.XLOOKUP(A9,tblFwd[Tenor],tblFwd[Fwd],""),"")</f>
        <v>0</v>
      </c>
      <c r="I9" s="2">
        <f>IF(H9&lt;&gt;"", H9/Spot, "")</f>
        <v>0</v>
      </c>
      <c r="J9" s="2">
        <f>IF(AND(I9&lt;&gt;"",ISNUMBER(E9),ISNUMBER(D9)), I9/(E9/D9), "")</f>
        <v>0</v>
      </c>
      <c r="K9" s="2">
        <f>IF(J9&lt;&gt;"", LN(J9), "")</f>
        <v>0</v>
      </c>
      <c r="L9" s="6">
        <f>IF(AND(ISNUMBER(B9),ISNUMBER(D9),ISNUMBER(F9)), B9*D9*F9, "")</f>
        <v>0</v>
      </c>
      <c r="M9" s="6">
        <f>IF(AND(ISNUMBER(C9),ISNUMBER(D9),I9&lt;&gt;"",ISNUMBER(G9)), C9*D9*I9*G9, "")</f>
        <v>0</v>
      </c>
      <c r="N9" s="6">
        <f>IF(AND(ISNUMBER(C9),ISNUMBER(E9),ISNUMBER(J9),ISNUMBER(G9)), C9*E9*(J9-1)*G9, "")</f>
        <v>0</v>
      </c>
      <c r="Q9" s="1" t="s">
        <v>27</v>
      </c>
      <c r="R9" s="9">
        <f>R8*10000</f>
        <v>0</v>
      </c>
    </row>
    <row r="10" spans="1:18">
      <c r="B10" s="4">
        <f>IF(A10&lt;&gt;"", A10-A9, "")</f>
        <v>0</v>
      </c>
      <c r="C10" s="4">
        <f>IF(A10&lt;&gt;"", B10, "")</f>
        <v>0</v>
      </c>
      <c r="D10" s="2" cm="1">
        <f t="array" ref="D10">IFERROR(_xlfn.XLOOKUP(A10,tblPd[Tenor],tblPd[Pd],""),"")</f>
        <v>0</v>
      </c>
      <c r="E10" s="2" cm="1">
        <f t="array" ref="E10">IFERROR(_xlfn.XLOOKUP(A10,tblPf[Tenor],tblPf[Pf],""),"")</f>
        <v>0</v>
      </c>
      <c r="F10" s="5">
        <f>IF(AND(ISNUMBER(D10),ISNUMBER(D9),ISNUMBER(B10)), (D9-D10)/(B10*D10), "")</f>
        <v>0</v>
      </c>
      <c r="G10" s="5">
        <f>IF(AND(ISNUMBER(E10),ISNUMBER(E9),ISNUMBER(C10)), (E9-E10)/(C10*E10), "")</f>
        <v>0</v>
      </c>
      <c r="H10" s="2" cm="1">
        <f t="array" ref="H10">IFERROR(_xlfn.XLOOKUP(A10,tblFwd[Tenor],tblFwd[Fwd],""),"")</f>
        <v>0</v>
      </c>
      <c r="I10" s="2">
        <f>IF(H10&lt;&gt;"", H10/Spot, "")</f>
        <v>0</v>
      </c>
      <c r="J10" s="2">
        <f>IF(AND(I10&lt;&gt;"",ISNUMBER(E10),ISNUMBER(D10)), I10/(E10/D10), "")</f>
        <v>0</v>
      </c>
      <c r="K10" s="2">
        <f>IF(J10&lt;&gt;"", LN(J10), "")</f>
        <v>0</v>
      </c>
      <c r="L10" s="6">
        <f>IF(AND(ISNUMBER(B10),ISNUMBER(D10),ISNUMBER(F10)), B10*D10*F10, "")</f>
        <v>0</v>
      </c>
      <c r="M10" s="6">
        <f>IF(AND(ISNUMBER(C10),ISNUMBER(D10),I10&lt;&gt;"",ISNUMBER(G10)), C10*D10*I10*G10, "")</f>
        <v>0</v>
      </c>
      <c r="N10" s="6">
        <f>IF(AND(ISNUMBER(C10),ISNUMBER(E10),ISNUMBER(J10),ISNUMBER(G10)), C10*E10*(J10-1)*G10, "")</f>
        <v>0</v>
      </c>
    </row>
    <row r="11" spans="1:18">
      <c r="B11" s="4">
        <f>IF(A11&lt;&gt;"", A11-A10, "")</f>
        <v>0</v>
      </c>
      <c r="C11" s="4">
        <f>IF(A11&lt;&gt;"", B11, "")</f>
        <v>0</v>
      </c>
      <c r="D11" s="2" cm="1">
        <f t="array" ref="D11">IFERROR(_xlfn.XLOOKUP(A11,tblPd[Tenor],tblPd[Pd],""),"")</f>
        <v>0</v>
      </c>
      <c r="E11" s="2" cm="1">
        <f t="array" ref="E11">IFERROR(_xlfn.XLOOKUP(A11,tblPf[Tenor],tblPf[Pf],""),"")</f>
        <v>0</v>
      </c>
      <c r="F11" s="5">
        <f>IF(AND(ISNUMBER(D11),ISNUMBER(D10),ISNUMBER(B11)), (D10-D11)/(B11*D11), "")</f>
        <v>0</v>
      </c>
      <c r="G11" s="5">
        <f>IF(AND(ISNUMBER(E11),ISNUMBER(E10),ISNUMBER(C11)), (E10-E11)/(C11*E11), "")</f>
        <v>0</v>
      </c>
      <c r="H11" s="2" cm="1">
        <f t="array" ref="H11">IFERROR(_xlfn.XLOOKUP(A11,tblFwd[Tenor],tblFwd[Fwd],""),"")</f>
        <v>0</v>
      </c>
      <c r="I11" s="2">
        <f>IF(H11&lt;&gt;"", H11/Spot, "")</f>
        <v>0</v>
      </c>
      <c r="J11" s="2">
        <f>IF(AND(I11&lt;&gt;"",ISNUMBER(E11),ISNUMBER(D11)), I11/(E11/D11), "")</f>
        <v>0</v>
      </c>
      <c r="K11" s="2">
        <f>IF(J11&lt;&gt;"", LN(J11), "")</f>
        <v>0</v>
      </c>
      <c r="L11" s="6">
        <f>IF(AND(ISNUMBER(B11),ISNUMBER(D11),ISNUMBER(F11)), B11*D11*F11, "")</f>
        <v>0</v>
      </c>
      <c r="M11" s="6">
        <f>IF(AND(ISNUMBER(C11),ISNUMBER(D11),I11&lt;&gt;"",ISNUMBER(G11)), C11*D11*I11*G11, "")</f>
        <v>0</v>
      </c>
      <c r="N11" s="6">
        <f>IF(AND(ISNUMBER(C11),ISNUMBER(E11),ISNUMBER(J11),ISNUMBER(G11)), C11*E11*(J11-1)*G11, "")</f>
        <v>0</v>
      </c>
    </row>
    <row r="12" spans="1:18">
      <c r="B12" s="4">
        <f>IF(A12&lt;&gt;"", A12-A11, "")</f>
        <v>0</v>
      </c>
      <c r="C12" s="4">
        <f>IF(A12&lt;&gt;"", B12, "")</f>
        <v>0</v>
      </c>
      <c r="D12" s="2" cm="1">
        <f t="array" ref="D12">IFERROR(_xlfn.XLOOKUP(A12,tblPd[Tenor],tblPd[Pd],""),"")</f>
        <v>0</v>
      </c>
      <c r="E12" s="2" cm="1">
        <f t="array" ref="E12">IFERROR(_xlfn.XLOOKUP(A12,tblPf[Tenor],tblPf[Pf],""),"")</f>
        <v>0</v>
      </c>
      <c r="F12" s="5">
        <f>IF(AND(ISNUMBER(D12),ISNUMBER(D11),ISNUMBER(B12)), (D11-D12)/(B12*D12), "")</f>
        <v>0</v>
      </c>
      <c r="G12" s="5">
        <f>IF(AND(ISNUMBER(E12),ISNUMBER(E11),ISNUMBER(C12)), (E11-E12)/(C12*E12), "")</f>
        <v>0</v>
      </c>
      <c r="H12" s="2" cm="1">
        <f t="array" ref="H12">IFERROR(_xlfn.XLOOKUP(A12,tblFwd[Tenor],tblFwd[Fwd],""),"")</f>
        <v>0</v>
      </c>
      <c r="I12" s="2">
        <f>IF(H12&lt;&gt;"", H12/Spot, "")</f>
        <v>0</v>
      </c>
      <c r="J12" s="2">
        <f>IF(AND(I12&lt;&gt;"",ISNUMBER(E12),ISNUMBER(D12)), I12/(E12/D12), "")</f>
        <v>0</v>
      </c>
      <c r="K12" s="2">
        <f>IF(J12&lt;&gt;"", LN(J12), "")</f>
        <v>0</v>
      </c>
      <c r="L12" s="6">
        <f>IF(AND(ISNUMBER(B12),ISNUMBER(D12),ISNUMBER(F12)), B12*D12*F12, "")</f>
        <v>0</v>
      </c>
      <c r="M12" s="6">
        <f>IF(AND(ISNUMBER(C12),ISNUMBER(D12),I12&lt;&gt;"",ISNUMBER(G12)), C12*D12*I12*G12, "")</f>
        <v>0</v>
      </c>
      <c r="N12" s="6">
        <f>IF(AND(ISNUMBER(C12),ISNUMBER(E12),ISNUMBER(J12),ISNUMBER(G12)), C12*E12*(J12-1)*G12, "")</f>
        <v>0</v>
      </c>
    </row>
    <row r="13" spans="1:18">
      <c r="B13" s="4">
        <f>IF(A13&lt;&gt;"", A13-A12, "")</f>
        <v>0</v>
      </c>
      <c r="C13" s="4">
        <f>IF(A13&lt;&gt;"", B13, "")</f>
        <v>0</v>
      </c>
      <c r="D13" s="2" cm="1">
        <f t="array" ref="D13">IFERROR(_xlfn.XLOOKUP(A13,tblPd[Tenor],tblPd[Pd],""),"")</f>
        <v>0</v>
      </c>
      <c r="E13" s="2" cm="1">
        <f t="array" ref="E13">IFERROR(_xlfn.XLOOKUP(A13,tblPf[Tenor],tblPf[Pf],""),"")</f>
        <v>0</v>
      </c>
      <c r="F13" s="5">
        <f>IF(AND(ISNUMBER(D13),ISNUMBER(D12),ISNUMBER(B13)), (D12-D13)/(B13*D13), "")</f>
        <v>0</v>
      </c>
      <c r="G13" s="5">
        <f>IF(AND(ISNUMBER(E13),ISNUMBER(E12),ISNUMBER(C13)), (E12-E13)/(C13*E13), "")</f>
        <v>0</v>
      </c>
      <c r="H13" s="2" cm="1">
        <f t="array" ref="H13">IFERROR(_xlfn.XLOOKUP(A13,tblFwd[Tenor],tblFwd[Fwd],""),"")</f>
        <v>0</v>
      </c>
      <c r="I13" s="2">
        <f>IF(H13&lt;&gt;"", H13/Spot, "")</f>
        <v>0</v>
      </c>
      <c r="J13" s="2">
        <f>IF(AND(I13&lt;&gt;"",ISNUMBER(E13),ISNUMBER(D13)), I13/(E13/D13), "")</f>
        <v>0</v>
      </c>
      <c r="K13" s="2">
        <f>IF(J13&lt;&gt;"", LN(J13), "")</f>
        <v>0</v>
      </c>
      <c r="L13" s="6">
        <f>IF(AND(ISNUMBER(B13),ISNUMBER(D13),ISNUMBER(F13)), B13*D13*F13, "")</f>
        <v>0</v>
      </c>
      <c r="M13" s="6">
        <f>IF(AND(ISNUMBER(C13),ISNUMBER(D13),I13&lt;&gt;"",ISNUMBER(G13)), C13*D13*I13*G13, "")</f>
        <v>0</v>
      </c>
      <c r="N13" s="6">
        <f>IF(AND(ISNUMBER(C13),ISNUMBER(E13),ISNUMBER(J13),ISNUMBER(G13)), C13*E13*(J13-1)*G13, "")</f>
        <v>0</v>
      </c>
    </row>
    <row r="14" spans="1:18">
      <c r="B14" s="4">
        <f>IF(A14&lt;&gt;"", A14-A13, "")</f>
        <v>0</v>
      </c>
      <c r="C14" s="4">
        <f>IF(A14&lt;&gt;"", B14, "")</f>
        <v>0</v>
      </c>
      <c r="D14" s="2" cm="1">
        <f t="array" ref="D14">IFERROR(_xlfn.XLOOKUP(A14,tblPd[Tenor],tblPd[Pd],""),"")</f>
        <v>0</v>
      </c>
      <c r="E14" s="2" cm="1">
        <f t="array" ref="E14">IFERROR(_xlfn.XLOOKUP(A14,tblPf[Tenor],tblPf[Pf],""),"")</f>
        <v>0</v>
      </c>
      <c r="F14" s="5">
        <f>IF(AND(ISNUMBER(D14),ISNUMBER(D13),ISNUMBER(B14)), (D13-D14)/(B14*D14), "")</f>
        <v>0</v>
      </c>
      <c r="G14" s="5">
        <f>IF(AND(ISNUMBER(E14),ISNUMBER(E13),ISNUMBER(C14)), (E13-E14)/(C14*E14), "")</f>
        <v>0</v>
      </c>
      <c r="H14" s="2" cm="1">
        <f t="array" ref="H14">IFERROR(_xlfn.XLOOKUP(A14,tblFwd[Tenor],tblFwd[Fwd],""),"")</f>
        <v>0</v>
      </c>
      <c r="I14" s="2">
        <f>IF(H14&lt;&gt;"", H14/Spot, "")</f>
        <v>0</v>
      </c>
      <c r="J14" s="2">
        <f>IF(AND(I14&lt;&gt;"",ISNUMBER(E14),ISNUMBER(D14)), I14/(E14/D14), "")</f>
        <v>0</v>
      </c>
      <c r="K14" s="2">
        <f>IF(J14&lt;&gt;"", LN(J14), "")</f>
        <v>0</v>
      </c>
      <c r="L14" s="6">
        <f>IF(AND(ISNUMBER(B14),ISNUMBER(D14),ISNUMBER(F14)), B14*D14*F14, "")</f>
        <v>0</v>
      </c>
      <c r="M14" s="6">
        <f>IF(AND(ISNUMBER(C14),ISNUMBER(D14),I14&lt;&gt;"",ISNUMBER(G14)), C14*D14*I14*G14, "")</f>
        <v>0</v>
      </c>
      <c r="N14" s="6">
        <f>IF(AND(ISNUMBER(C14),ISNUMBER(E14),ISNUMBER(J14),ISNUMBER(G14)), C14*E14*(J14-1)*G14, "")</f>
        <v>0</v>
      </c>
    </row>
    <row r="15" spans="1:18">
      <c r="B15" s="4">
        <f>IF(A15&lt;&gt;"", A15-A14, "")</f>
        <v>0</v>
      </c>
      <c r="C15" s="4">
        <f>IF(A15&lt;&gt;"", B15, "")</f>
        <v>0</v>
      </c>
      <c r="D15" s="2" cm="1">
        <f t="array" ref="D15">IFERROR(_xlfn.XLOOKUP(A15,tblPd[Tenor],tblPd[Pd],""),"")</f>
        <v>0</v>
      </c>
      <c r="E15" s="2" cm="1">
        <f t="array" ref="E15">IFERROR(_xlfn.XLOOKUP(A15,tblPf[Tenor],tblPf[Pf],""),"")</f>
        <v>0</v>
      </c>
      <c r="F15" s="5">
        <f>IF(AND(ISNUMBER(D15),ISNUMBER(D14),ISNUMBER(B15)), (D14-D15)/(B15*D15), "")</f>
        <v>0</v>
      </c>
      <c r="G15" s="5">
        <f>IF(AND(ISNUMBER(E15),ISNUMBER(E14),ISNUMBER(C15)), (E14-E15)/(C15*E15), "")</f>
        <v>0</v>
      </c>
      <c r="H15" s="2" cm="1">
        <f t="array" ref="H15">IFERROR(_xlfn.XLOOKUP(A15,tblFwd[Tenor],tblFwd[Fwd],""),"")</f>
        <v>0</v>
      </c>
      <c r="I15" s="2">
        <f>IF(H15&lt;&gt;"", H15/Spot, "")</f>
        <v>0</v>
      </c>
      <c r="J15" s="2">
        <f>IF(AND(I15&lt;&gt;"",ISNUMBER(E15),ISNUMBER(D15)), I15/(E15/D15), "")</f>
        <v>0</v>
      </c>
      <c r="K15" s="2">
        <f>IF(J15&lt;&gt;"", LN(J15), "")</f>
        <v>0</v>
      </c>
      <c r="L15" s="6">
        <f>IF(AND(ISNUMBER(B15),ISNUMBER(D15),ISNUMBER(F15)), B15*D15*F15, "")</f>
        <v>0</v>
      </c>
      <c r="M15" s="6">
        <f>IF(AND(ISNUMBER(C15),ISNUMBER(D15),I15&lt;&gt;"",ISNUMBER(G15)), C15*D15*I15*G15, "")</f>
        <v>0</v>
      </c>
      <c r="N15" s="6">
        <f>IF(AND(ISNUMBER(C15),ISNUMBER(E15),ISNUMBER(J15),ISNUMBER(G15)), C15*E15*(J15-1)*G15, "")</f>
        <v>0</v>
      </c>
    </row>
    <row r="16" spans="1:18">
      <c r="B16" s="4">
        <f>IF(A16&lt;&gt;"", A16-A15, "")</f>
        <v>0</v>
      </c>
      <c r="C16" s="4">
        <f>IF(A16&lt;&gt;"", B16, "")</f>
        <v>0</v>
      </c>
      <c r="D16" s="2" cm="1">
        <f t="array" ref="D16">IFERROR(_xlfn.XLOOKUP(A16,tblPd[Tenor],tblPd[Pd],""),"")</f>
        <v>0</v>
      </c>
      <c r="E16" s="2" cm="1">
        <f t="array" ref="E16">IFERROR(_xlfn.XLOOKUP(A16,tblPf[Tenor],tblPf[Pf],""),"")</f>
        <v>0</v>
      </c>
      <c r="F16" s="5">
        <f>IF(AND(ISNUMBER(D16),ISNUMBER(D15),ISNUMBER(B16)), (D15-D16)/(B16*D16), "")</f>
        <v>0</v>
      </c>
      <c r="G16" s="5">
        <f>IF(AND(ISNUMBER(E16),ISNUMBER(E15),ISNUMBER(C16)), (E15-E16)/(C16*E16), "")</f>
        <v>0</v>
      </c>
      <c r="H16" s="2" cm="1">
        <f t="array" ref="H16">IFERROR(_xlfn.XLOOKUP(A16,tblFwd[Tenor],tblFwd[Fwd],""),"")</f>
        <v>0</v>
      </c>
      <c r="I16" s="2">
        <f>IF(H16&lt;&gt;"", H16/Spot, "")</f>
        <v>0</v>
      </c>
      <c r="J16" s="2">
        <f>IF(AND(I16&lt;&gt;"",ISNUMBER(E16),ISNUMBER(D16)), I16/(E16/D16), "")</f>
        <v>0</v>
      </c>
      <c r="K16" s="2">
        <f>IF(J16&lt;&gt;"", LN(J16), "")</f>
        <v>0</v>
      </c>
      <c r="L16" s="6">
        <f>IF(AND(ISNUMBER(B16),ISNUMBER(D16),ISNUMBER(F16)), B16*D16*F16, "")</f>
        <v>0</v>
      </c>
      <c r="M16" s="6">
        <f>IF(AND(ISNUMBER(C16),ISNUMBER(D16),I16&lt;&gt;"",ISNUMBER(G16)), C16*D16*I16*G16, "")</f>
        <v>0</v>
      </c>
      <c r="N16" s="6">
        <f>IF(AND(ISNUMBER(C16),ISNUMBER(E16),ISNUMBER(J16),ISNUMBER(G16)), C16*E16*(J16-1)*G16, "")</f>
        <v>0</v>
      </c>
    </row>
    <row r="17" spans="2:14">
      <c r="B17" s="4">
        <f>IF(A17&lt;&gt;"", A17-A16, "")</f>
        <v>0</v>
      </c>
      <c r="C17" s="4">
        <f>IF(A17&lt;&gt;"", B17, "")</f>
        <v>0</v>
      </c>
      <c r="D17" s="2" cm="1">
        <f t="array" ref="D17">IFERROR(_xlfn.XLOOKUP(A17,tblPd[Tenor],tblPd[Pd],""),"")</f>
        <v>0</v>
      </c>
      <c r="E17" s="2" cm="1">
        <f t="array" ref="E17">IFERROR(_xlfn.XLOOKUP(A17,tblPf[Tenor],tblPf[Pf],""),"")</f>
        <v>0</v>
      </c>
      <c r="F17" s="5">
        <f>IF(AND(ISNUMBER(D17),ISNUMBER(D16),ISNUMBER(B17)), (D16-D17)/(B17*D17), "")</f>
        <v>0</v>
      </c>
      <c r="G17" s="5">
        <f>IF(AND(ISNUMBER(E17),ISNUMBER(E16),ISNUMBER(C17)), (E16-E17)/(C17*E17), "")</f>
        <v>0</v>
      </c>
      <c r="H17" s="2" cm="1">
        <f t="array" ref="H17">IFERROR(_xlfn.XLOOKUP(A17,tblFwd[Tenor],tblFwd[Fwd],""),"")</f>
        <v>0</v>
      </c>
      <c r="I17" s="2">
        <f>IF(H17&lt;&gt;"", H17/Spot, "")</f>
        <v>0</v>
      </c>
      <c r="J17" s="2">
        <f>IF(AND(I17&lt;&gt;"",ISNUMBER(E17),ISNUMBER(D17)), I17/(E17/D17), "")</f>
        <v>0</v>
      </c>
      <c r="K17" s="2">
        <f>IF(J17&lt;&gt;"", LN(J17), "")</f>
        <v>0</v>
      </c>
      <c r="L17" s="6">
        <f>IF(AND(ISNUMBER(B17),ISNUMBER(D17),ISNUMBER(F17)), B17*D17*F17, "")</f>
        <v>0</v>
      </c>
      <c r="M17" s="6">
        <f>IF(AND(ISNUMBER(C17),ISNUMBER(D17),I17&lt;&gt;"",ISNUMBER(G17)), C17*D17*I17*G17, "")</f>
        <v>0</v>
      </c>
      <c r="N17" s="6">
        <f>IF(AND(ISNUMBER(C17),ISNUMBER(E17),ISNUMBER(J17),ISNUMBER(G17)), C17*E17*(J17-1)*G17, "")</f>
        <v>0</v>
      </c>
    </row>
    <row r="18" spans="2:14">
      <c r="B18" s="4">
        <f>IF(A18&lt;&gt;"", A18-A17, "")</f>
        <v>0</v>
      </c>
      <c r="C18" s="4">
        <f>IF(A18&lt;&gt;"", B18, "")</f>
        <v>0</v>
      </c>
      <c r="D18" s="2" cm="1">
        <f t="array" ref="D18">IFERROR(_xlfn.XLOOKUP(A18,tblPd[Tenor],tblPd[Pd],""),"")</f>
        <v>0</v>
      </c>
      <c r="E18" s="2" cm="1">
        <f t="array" ref="E18">IFERROR(_xlfn.XLOOKUP(A18,tblPf[Tenor],tblPf[Pf],""),"")</f>
        <v>0</v>
      </c>
      <c r="F18" s="5">
        <f>IF(AND(ISNUMBER(D18),ISNUMBER(D17),ISNUMBER(B18)), (D17-D18)/(B18*D18), "")</f>
        <v>0</v>
      </c>
      <c r="G18" s="5">
        <f>IF(AND(ISNUMBER(E18),ISNUMBER(E17),ISNUMBER(C18)), (E17-E18)/(C18*E18), "")</f>
        <v>0</v>
      </c>
      <c r="H18" s="2" cm="1">
        <f t="array" ref="H18">IFERROR(_xlfn.XLOOKUP(A18,tblFwd[Tenor],tblFwd[Fwd],""),"")</f>
        <v>0</v>
      </c>
      <c r="I18" s="2">
        <f>IF(H18&lt;&gt;"", H18/Spot, "")</f>
        <v>0</v>
      </c>
      <c r="J18" s="2">
        <f>IF(AND(I18&lt;&gt;"",ISNUMBER(E18),ISNUMBER(D18)), I18/(E18/D18), "")</f>
        <v>0</v>
      </c>
      <c r="K18" s="2">
        <f>IF(J18&lt;&gt;"", LN(J18), "")</f>
        <v>0</v>
      </c>
      <c r="L18" s="6">
        <f>IF(AND(ISNUMBER(B18),ISNUMBER(D18),ISNUMBER(F18)), B18*D18*F18, "")</f>
        <v>0</v>
      </c>
      <c r="M18" s="6">
        <f>IF(AND(ISNUMBER(C18),ISNUMBER(D18),I18&lt;&gt;"",ISNUMBER(G18)), C18*D18*I18*G18, "")</f>
        <v>0</v>
      </c>
      <c r="N18" s="6">
        <f>IF(AND(ISNUMBER(C18),ISNUMBER(E18),ISNUMBER(J18),ISNUMBER(G18)), C18*E18*(J18-1)*G18, "")</f>
        <v>0</v>
      </c>
    </row>
    <row r="19" spans="2:14">
      <c r="B19" s="4">
        <f>IF(A19&lt;&gt;"", A19-A18, "")</f>
        <v>0</v>
      </c>
      <c r="C19" s="4">
        <f>IF(A19&lt;&gt;"", B19, "")</f>
        <v>0</v>
      </c>
      <c r="D19" s="2" cm="1">
        <f t="array" ref="D19">IFERROR(_xlfn.XLOOKUP(A19,tblPd[Tenor],tblPd[Pd],""),"")</f>
        <v>0</v>
      </c>
      <c r="E19" s="2" cm="1">
        <f t="array" ref="E19">IFERROR(_xlfn.XLOOKUP(A19,tblPf[Tenor],tblPf[Pf],""),"")</f>
        <v>0</v>
      </c>
      <c r="F19" s="5">
        <f>IF(AND(ISNUMBER(D19),ISNUMBER(D18),ISNUMBER(B19)), (D18-D19)/(B19*D19), "")</f>
        <v>0</v>
      </c>
      <c r="G19" s="5">
        <f>IF(AND(ISNUMBER(E19),ISNUMBER(E18),ISNUMBER(C19)), (E18-E19)/(C19*E19), "")</f>
        <v>0</v>
      </c>
      <c r="H19" s="2" cm="1">
        <f t="array" ref="H19">IFERROR(_xlfn.XLOOKUP(A19,tblFwd[Tenor],tblFwd[Fwd],""),"")</f>
        <v>0</v>
      </c>
      <c r="I19" s="2">
        <f>IF(H19&lt;&gt;"", H19/Spot, "")</f>
        <v>0</v>
      </c>
      <c r="J19" s="2">
        <f>IF(AND(I19&lt;&gt;"",ISNUMBER(E19),ISNUMBER(D19)), I19/(E19/D19), "")</f>
        <v>0</v>
      </c>
      <c r="K19" s="2">
        <f>IF(J19&lt;&gt;"", LN(J19), "")</f>
        <v>0</v>
      </c>
      <c r="L19" s="6">
        <f>IF(AND(ISNUMBER(B19),ISNUMBER(D19),ISNUMBER(F19)), B19*D19*F19, "")</f>
        <v>0</v>
      </c>
      <c r="M19" s="6">
        <f>IF(AND(ISNUMBER(C19),ISNUMBER(D19),I19&lt;&gt;"",ISNUMBER(G19)), C19*D19*I19*G19, "")</f>
        <v>0</v>
      </c>
      <c r="N19" s="6">
        <f>IF(AND(ISNUMBER(C19),ISNUMBER(E19),ISNUMBER(J19),ISNUMBER(G19)), C19*E19*(J19-1)*G19, "")</f>
        <v>0</v>
      </c>
    </row>
    <row r="20" spans="2:14">
      <c r="B20" s="4">
        <f>IF(A20&lt;&gt;"", A20-A19, "")</f>
        <v>0</v>
      </c>
      <c r="C20" s="4">
        <f>IF(A20&lt;&gt;"", B20, "")</f>
        <v>0</v>
      </c>
      <c r="D20" s="2" cm="1">
        <f t="array" ref="D20">IFERROR(_xlfn.XLOOKUP(A20,tblPd[Tenor],tblPd[Pd],""),"")</f>
        <v>0</v>
      </c>
      <c r="E20" s="2" cm="1">
        <f t="array" ref="E20">IFERROR(_xlfn.XLOOKUP(A20,tblPf[Tenor],tblPf[Pf],""),"")</f>
        <v>0</v>
      </c>
      <c r="F20" s="5">
        <f>IF(AND(ISNUMBER(D20),ISNUMBER(D19),ISNUMBER(B20)), (D19-D20)/(B20*D20), "")</f>
        <v>0</v>
      </c>
      <c r="G20" s="5">
        <f>IF(AND(ISNUMBER(E20),ISNUMBER(E19),ISNUMBER(C20)), (E19-E20)/(C20*E20), "")</f>
        <v>0</v>
      </c>
      <c r="H20" s="2" cm="1">
        <f t="array" ref="H20">IFERROR(_xlfn.XLOOKUP(A20,tblFwd[Tenor],tblFwd[Fwd],""),"")</f>
        <v>0</v>
      </c>
      <c r="I20" s="2">
        <f>IF(H20&lt;&gt;"", H20/Spot, "")</f>
        <v>0</v>
      </c>
      <c r="J20" s="2">
        <f>IF(AND(I20&lt;&gt;"",ISNUMBER(E20),ISNUMBER(D20)), I20/(E20/D20), "")</f>
        <v>0</v>
      </c>
      <c r="K20" s="2">
        <f>IF(J20&lt;&gt;"", LN(J20), "")</f>
        <v>0</v>
      </c>
      <c r="L20" s="6">
        <f>IF(AND(ISNUMBER(B20),ISNUMBER(D20),ISNUMBER(F20)), B20*D20*F20, "")</f>
        <v>0</v>
      </c>
      <c r="M20" s="6">
        <f>IF(AND(ISNUMBER(C20),ISNUMBER(D20),I20&lt;&gt;"",ISNUMBER(G20)), C20*D20*I20*G20, "")</f>
        <v>0</v>
      </c>
      <c r="N20" s="6">
        <f>IF(AND(ISNUMBER(C20),ISNUMBER(E20),ISNUMBER(J20),ISNUMBER(G20)), C20*E20*(J20-1)*G20, "")</f>
        <v>0</v>
      </c>
    </row>
    <row r="21" spans="2:14">
      <c r="B21" s="4">
        <f>IF(A21&lt;&gt;"", A21-A20, "")</f>
        <v>0</v>
      </c>
      <c r="C21" s="4">
        <f>IF(A21&lt;&gt;"", B21, "")</f>
        <v>0</v>
      </c>
      <c r="D21" s="2" cm="1">
        <f t="array" ref="D21">IFERROR(_xlfn.XLOOKUP(A21,tblPd[Tenor],tblPd[Pd],""),"")</f>
        <v>0</v>
      </c>
      <c r="E21" s="2" cm="1">
        <f t="array" ref="E21">IFERROR(_xlfn.XLOOKUP(A21,tblPf[Tenor],tblPf[Pf],""),"")</f>
        <v>0</v>
      </c>
      <c r="F21" s="5">
        <f>IF(AND(ISNUMBER(D21),ISNUMBER(D20),ISNUMBER(B21)), (D20-D21)/(B21*D21), "")</f>
        <v>0</v>
      </c>
      <c r="G21" s="5">
        <f>IF(AND(ISNUMBER(E21),ISNUMBER(E20),ISNUMBER(C21)), (E20-E21)/(C21*E21), "")</f>
        <v>0</v>
      </c>
      <c r="H21" s="2" cm="1">
        <f t="array" ref="H21">IFERROR(_xlfn.XLOOKUP(A21,tblFwd[Tenor],tblFwd[Fwd],""),"")</f>
        <v>0</v>
      </c>
      <c r="I21" s="2">
        <f>IF(H21&lt;&gt;"", H21/Spot, "")</f>
        <v>0</v>
      </c>
      <c r="J21" s="2">
        <f>IF(AND(I21&lt;&gt;"",ISNUMBER(E21),ISNUMBER(D21)), I21/(E21/D21), "")</f>
        <v>0</v>
      </c>
      <c r="K21" s="2">
        <f>IF(J21&lt;&gt;"", LN(J21), "")</f>
        <v>0</v>
      </c>
      <c r="L21" s="6">
        <f>IF(AND(ISNUMBER(B21),ISNUMBER(D21),ISNUMBER(F21)), B21*D21*F21, "")</f>
        <v>0</v>
      </c>
      <c r="M21" s="6">
        <f>IF(AND(ISNUMBER(C21),ISNUMBER(D21),I21&lt;&gt;"",ISNUMBER(G21)), C21*D21*I21*G21, "")</f>
        <v>0</v>
      </c>
      <c r="N21" s="6">
        <f>IF(AND(ISNUMBER(C21),ISNUMBER(E21),ISNUMBER(J21),ISNUMBER(G21)), C21*E21*(J21-1)*G21, "")</f>
        <v>0</v>
      </c>
    </row>
    <row r="22" spans="2:14">
      <c r="B22" s="4">
        <f>IF(A22&lt;&gt;"", A22-A21, "")</f>
        <v>0</v>
      </c>
      <c r="C22" s="4">
        <f>IF(A22&lt;&gt;"", B22, "")</f>
        <v>0</v>
      </c>
      <c r="D22" s="2" cm="1">
        <f t="array" ref="D22">IFERROR(_xlfn.XLOOKUP(A22,tblPd[Tenor],tblPd[Pd],""),"")</f>
        <v>0</v>
      </c>
      <c r="E22" s="2" cm="1">
        <f t="array" ref="E22">IFERROR(_xlfn.XLOOKUP(A22,tblPf[Tenor],tblPf[Pf],""),"")</f>
        <v>0</v>
      </c>
      <c r="F22" s="5">
        <f>IF(AND(ISNUMBER(D22),ISNUMBER(D21),ISNUMBER(B22)), (D21-D22)/(B22*D22), "")</f>
        <v>0</v>
      </c>
      <c r="G22" s="5">
        <f>IF(AND(ISNUMBER(E22),ISNUMBER(E21),ISNUMBER(C22)), (E21-E22)/(C22*E22), "")</f>
        <v>0</v>
      </c>
      <c r="H22" s="2" cm="1">
        <f t="array" ref="H22">IFERROR(_xlfn.XLOOKUP(A22,tblFwd[Tenor],tblFwd[Fwd],""),"")</f>
        <v>0</v>
      </c>
      <c r="I22" s="2">
        <f>IF(H22&lt;&gt;"", H22/Spot, "")</f>
        <v>0</v>
      </c>
      <c r="J22" s="2">
        <f>IF(AND(I22&lt;&gt;"",ISNUMBER(E22),ISNUMBER(D22)), I22/(E22/D22), "")</f>
        <v>0</v>
      </c>
      <c r="K22" s="2">
        <f>IF(J22&lt;&gt;"", LN(J22), "")</f>
        <v>0</v>
      </c>
      <c r="L22" s="6">
        <f>IF(AND(ISNUMBER(B22),ISNUMBER(D22),ISNUMBER(F22)), B22*D22*F22, "")</f>
        <v>0</v>
      </c>
      <c r="M22" s="6">
        <f>IF(AND(ISNUMBER(C22),ISNUMBER(D22),I22&lt;&gt;"",ISNUMBER(G22)), C22*D22*I22*G22, "")</f>
        <v>0</v>
      </c>
      <c r="N22" s="6">
        <f>IF(AND(ISNUMBER(C22),ISNUMBER(E22),ISNUMBER(J22),ISNUMBER(G22)), C22*E22*(J22-1)*G22, "")</f>
        <v>0</v>
      </c>
    </row>
    <row r="23" spans="2:14">
      <c r="B23" s="4">
        <f>IF(A23&lt;&gt;"", A23-A22, "")</f>
        <v>0</v>
      </c>
      <c r="C23" s="4">
        <f>IF(A23&lt;&gt;"", B23, "")</f>
        <v>0</v>
      </c>
      <c r="D23" s="2" cm="1">
        <f t="array" ref="D23">IFERROR(_xlfn.XLOOKUP(A23,tblPd[Tenor],tblPd[Pd],""),"")</f>
        <v>0</v>
      </c>
      <c r="E23" s="2" cm="1">
        <f t="array" ref="E23">IFERROR(_xlfn.XLOOKUP(A23,tblPf[Tenor],tblPf[Pf],""),"")</f>
        <v>0</v>
      </c>
      <c r="F23" s="5">
        <f>IF(AND(ISNUMBER(D23),ISNUMBER(D22),ISNUMBER(B23)), (D22-D23)/(B23*D23), "")</f>
        <v>0</v>
      </c>
      <c r="G23" s="5">
        <f>IF(AND(ISNUMBER(E23),ISNUMBER(E22),ISNUMBER(C23)), (E22-E23)/(C23*E23), "")</f>
        <v>0</v>
      </c>
      <c r="H23" s="2" cm="1">
        <f t="array" ref="H23">IFERROR(_xlfn.XLOOKUP(A23,tblFwd[Tenor],tblFwd[Fwd],""),"")</f>
        <v>0</v>
      </c>
      <c r="I23" s="2">
        <f>IF(H23&lt;&gt;"", H23/Spot, "")</f>
        <v>0</v>
      </c>
      <c r="J23" s="2">
        <f>IF(AND(I23&lt;&gt;"",ISNUMBER(E23),ISNUMBER(D23)), I23/(E23/D23), "")</f>
        <v>0</v>
      </c>
      <c r="K23" s="2">
        <f>IF(J23&lt;&gt;"", LN(J23), "")</f>
        <v>0</v>
      </c>
      <c r="L23" s="6">
        <f>IF(AND(ISNUMBER(B23),ISNUMBER(D23),ISNUMBER(F23)), B23*D23*F23, "")</f>
        <v>0</v>
      </c>
      <c r="M23" s="6">
        <f>IF(AND(ISNUMBER(C23),ISNUMBER(D23),I23&lt;&gt;"",ISNUMBER(G23)), C23*D23*I23*G23, "")</f>
        <v>0</v>
      </c>
      <c r="N23" s="6">
        <f>IF(AND(ISNUMBER(C23),ISNUMBER(E23),ISNUMBER(J23),ISNUMBER(G23)), C23*E23*(J23-1)*G23, "")</f>
        <v>0</v>
      </c>
    </row>
    <row r="24" spans="2:14">
      <c r="B24" s="4">
        <f>IF(A24&lt;&gt;"", A24-A23, "")</f>
        <v>0</v>
      </c>
      <c r="C24" s="4">
        <f>IF(A24&lt;&gt;"", B24, "")</f>
        <v>0</v>
      </c>
      <c r="D24" s="2" cm="1">
        <f t="array" ref="D24">IFERROR(_xlfn.XLOOKUP(A24,tblPd[Tenor],tblPd[Pd],""),"")</f>
        <v>0</v>
      </c>
      <c r="E24" s="2" cm="1">
        <f t="array" ref="E24">IFERROR(_xlfn.XLOOKUP(A24,tblPf[Tenor],tblPf[Pf],""),"")</f>
        <v>0</v>
      </c>
      <c r="F24" s="5">
        <f>IF(AND(ISNUMBER(D24),ISNUMBER(D23),ISNUMBER(B24)), (D23-D24)/(B24*D24), "")</f>
        <v>0</v>
      </c>
      <c r="G24" s="5">
        <f>IF(AND(ISNUMBER(E24),ISNUMBER(E23),ISNUMBER(C24)), (E23-E24)/(C24*E24), "")</f>
        <v>0</v>
      </c>
      <c r="H24" s="2" cm="1">
        <f t="array" ref="H24">IFERROR(_xlfn.XLOOKUP(A24,tblFwd[Tenor],tblFwd[Fwd],""),"")</f>
        <v>0</v>
      </c>
      <c r="I24" s="2">
        <f>IF(H24&lt;&gt;"", H24/Spot, "")</f>
        <v>0</v>
      </c>
      <c r="J24" s="2">
        <f>IF(AND(I24&lt;&gt;"",ISNUMBER(E24),ISNUMBER(D24)), I24/(E24/D24), "")</f>
        <v>0</v>
      </c>
      <c r="K24" s="2">
        <f>IF(J24&lt;&gt;"", LN(J24), "")</f>
        <v>0</v>
      </c>
      <c r="L24" s="6">
        <f>IF(AND(ISNUMBER(B24),ISNUMBER(D24),ISNUMBER(F24)), B24*D24*F24, "")</f>
        <v>0</v>
      </c>
      <c r="M24" s="6">
        <f>IF(AND(ISNUMBER(C24),ISNUMBER(D24),I24&lt;&gt;"",ISNUMBER(G24)), C24*D24*I24*G24, "")</f>
        <v>0</v>
      </c>
      <c r="N24" s="6">
        <f>IF(AND(ISNUMBER(C24),ISNUMBER(E24),ISNUMBER(J24),ISNUMBER(G24)), C24*E24*(J24-1)*G24, "")</f>
        <v>0</v>
      </c>
    </row>
    <row r="25" spans="2:14">
      <c r="B25" s="4">
        <f>IF(A25&lt;&gt;"", A25-A24, "")</f>
        <v>0</v>
      </c>
      <c r="C25" s="4">
        <f>IF(A25&lt;&gt;"", B25, "")</f>
        <v>0</v>
      </c>
      <c r="D25" s="2" cm="1">
        <f t="array" ref="D25">IFERROR(_xlfn.XLOOKUP(A25,tblPd[Tenor],tblPd[Pd],""),"")</f>
        <v>0</v>
      </c>
      <c r="E25" s="2" cm="1">
        <f t="array" ref="E25">IFERROR(_xlfn.XLOOKUP(A25,tblPf[Tenor],tblPf[Pf],""),"")</f>
        <v>0</v>
      </c>
      <c r="F25" s="5">
        <f>IF(AND(ISNUMBER(D25),ISNUMBER(D24),ISNUMBER(B25)), (D24-D25)/(B25*D25), "")</f>
        <v>0</v>
      </c>
      <c r="G25" s="5">
        <f>IF(AND(ISNUMBER(E25),ISNUMBER(E24),ISNUMBER(C25)), (E24-E25)/(C25*E25), "")</f>
        <v>0</v>
      </c>
      <c r="H25" s="2" cm="1">
        <f t="array" ref="H25">IFERROR(_xlfn.XLOOKUP(A25,tblFwd[Tenor],tblFwd[Fwd],""),"")</f>
        <v>0</v>
      </c>
      <c r="I25" s="2">
        <f>IF(H25&lt;&gt;"", H25/Spot, "")</f>
        <v>0</v>
      </c>
      <c r="J25" s="2">
        <f>IF(AND(I25&lt;&gt;"",ISNUMBER(E25),ISNUMBER(D25)), I25/(E25/D25), "")</f>
        <v>0</v>
      </c>
      <c r="K25" s="2">
        <f>IF(J25&lt;&gt;"", LN(J25), "")</f>
        <v>0</v>
      </c>
      <c r="L25" s="6">
        <f>IF(AND(ISNUMBER(B25),ISNUMBER(D25),ISNUMBER(F25)), B25*D25*F25, "")</f>
        <v>0</v>
      </c>
      <c r="M25" s="6">
        <f>IF(AND(ISNUMBER(C25),ISNUMBER(D25),I25&lt;&gt;"",ISNUMBER(G25)), C25*D25*I25*G25, "")</f>
        <v>0</v>
      </c>
      <c r="N25" s="6">
        <f>IF(AND(ISNUMBER(C25),ISNUMBER(E25),ISNUMBER(J25),ISNUMBER(G25)), C25*E25*(J25-1)*G25, "")</f>
        <v>0</v>
      </c>
    </row>
    <row r="26" spans="2:14">
      <c r="B26" s="4">
        <f>IF(A26&lt;&gt;"", A26-A25, "")</f>
        <v>0</v>
      </c>
      <c r="C26" s="4">
        <f>IF(A26&lt;&gt;"", B26, "")</f>
        <v>0</v>
      </c>
      <c r="D26" s="2" cm="1">
        <f t="array" ref="D26">IFERROR(_xlfn.XLOOKUP(A26,tblPd[Tenor],tblPd[Pd],""),"")</f>
        <v>0</v>
      </c>
      <c r="E26" s="2" cm="1">
        <f t="array" ref="E26">IFERROR(_xlfn.XLOOKUP(A26,tblPf[Tenor],tblPf[Pf],""),"")</f>
        <v>0</v>
      </c>
      <c r="F26" s="5">
        <f>IF(AND(ISNUMBER(D26),ISNUMBER(D25),ISNUMBER(B26)), (D25-D26)/(B26*D26), "")</f>
        <v>0</v>
      </c>
      <c r="G26" s="5">
        <f>IF(AND(ISNUMBER(E26),ISNUMBER(E25),ISNUMBER(C26)), (E25-E26)/(C26*E26), "")</f>
        <v>0</v>
      </c>
      <c r="H26" s="2" cm="1">
        <f t="array" ref="H26">IFERROR(_xlfn.XLOOKUP(A26,tblFwd[Tenor],tblFwd[Fwd],""),"")</f>
        <v>0</v>
      </c>
      <c r="I26" s="2">
        <f>IF(H26&lt;&gt;"", H26/Spot, "")</f>
        <v>0</v>
      </c>
      <c r="J26" s="2">
        <f>IF(AND(I26&lt;&gt;"",ISNUMBER(E26),ISNUMBER(D26)), I26/(E26/D26), "")</f>
        <v>0</v>
      </c>
      <c r="K26" s="2">
        <f>IF(J26&lt;&gt;"", LN(J26), "")</f>
        <v>0</v>
      </c>
      <c r="L26" s="6">
        <f>IF(AND(ISNUMBER(B26),ISNUMBER(D26),ISNUMBER(F26)), B26*D26*F26, "")</f>
        <v>0</v>
      </c>
      <c r="M26" s="6">
        <f>IF(AND(ISNUMBER(C26),ISNUMBER(D26),I26&lt;&gt;"",ISNUMBER(G26)), C26*D26*I26*G26, "")</f>
        <v>0</v>
      </c>
      <c r="N26" s="6">
        <f>IF(AND(ISNUMBER(C26),ISNUMBER(E26),ISNUMBER(J26),ISNUMBER(G26)), C26*E26*(J26-1)*G26, "")</f>
        <v>0</v>
      </c>
    </row>
    <row r="27" spans="2:14">
      <c r="B27" s="4">
        <f>IF(A27&lt;&gt;"", A27-A26, "")</f>
        <v>0</v>
      </c>
      <c r="C27" s="4">
        <f>IF(A27&lt;&gt;"", B27, "")</f>
        <v>0</v>
      </c>
      <c r="D27" s="2" cm="1">
        <f t="array" ref="D27">IFERROR(_xlfn.XLOOKUP(A27,tblPd[Tenor],tblPd[Pd],""),"")</f>
        <v>0</v>
      </c>
      <c r="E27" s="2" cm="1">
        <f t="array" ref="E27">IFERROR(_xlfn.XLOOKUP(A27,tblPf[Tenor],tblPf[Pf],""),"")</f>
        <v>0</v>
      </c>
      <c r="F27" s="5">
        <f>IF(AND(ISNUMBER(D27),ISNUMBER(D26),ISNUMBER(B27)), (D26-D27)/(B27*D27), "")</f>
        <v>0</v>
      </c>
      <c r="G27" s="5">
        <f>IF(AND(ISNUMBER(E27),ISNUMBER(E26),ISNUMBER(C27)), (E26-E27)/(C27*E27), "")</f>
        <v>0</v>
      </c>
      <c r="H27" s="2" cm="1">
        <f t="array" ref="H27">IFERROR(_xlfn.XLOOKUP(A27,tblFwd[Tenor],tblFwd[Fwd],""),"")</f>
        <v>0</v>
      </c>
      <c r="I27" s="2">
        <f>IF(H27&lt;&gt;"", H27/Spot, "")</f>
        <v>0</v>
      </c>
      <c r="J27" s="2">
        <f>IF(AND(I27&lt;&gt;"",ISNUMBER(E27),ISNUMBER(D27)), I27/(E27/D27), "")</f>
        <v>0</v>
      </c>
      <c r="K27" s="2">
        <f>IF(J27&lt;&gt;"", LN(J27), "")</f>
        <v>0</v>
      </c>
      <c r="L27" s="6">
        <f>IF(AND(ISNUMBER(B27),ISNUMBER(D27),ISNUMBER(F27)), B27*D27*F27, "")</f>
        <v>0</v>
      </c>
      <c r="M27" s="6">
        <f>IF(AND(ISNUMBER(C27),ISNUMBER(D27),I27&lt;&gt;"",ISNUMBER(G27)), C27*D27*I27*G27, "")</f>
        <v>0</v>
      </c>
      <c r="N27" s="6">
        <f>IF(AND(ISNUMBER(C27),ISNUMBER(E27),ISNUMBER(J27),ISNUMBER(G27)), C27*E27*(J27-1)*G27, "")</f>
        <v>0</v>
      </c>
    </row>
    <row r="28" spans="2:14">
      <c r="B28" s="4">
        <f>IF(A28&lt;&gt;"", A28-A27, "")</f>
        <v>0</v>
      </c>
      <c r="C28" s="4">
        <f>IF(A28&lt;&gt;"", B28, "")</f>
        <v>0</v>
      </c>
      <c r="D28" s="2" cm="1">
        <f t="array" ref="D28">IFERROR(_xlfn.XLOOKUP(A28,tblPd[Tenor],tblPd[Pd],""),"")</f>
        <v>0</v>
      </c>
      <c r="E28" s="2" cm="1">
        <f t="array" ref="E28">IFERROR(_xlfn.XLOOKUP(A28,tblPf[Tenor],tblPf[Pf],""),"")</f>
        <v>0</v>
      </c>
      <c r="F28" s="5">
        <f>IF(AND(ISNUMBER(D28),ISNUMBER(D27),ISNUMBER(B28)), (D27-D28)/(B28*D28), "")</f>
        <v>0</v>
      </c>
      <c r="G28" s="5">
        <f>IF(AND(ISNUMBER(E28),ISNUMBER(E27),ISNUMBER(C28)), (E27-E28)/(C28*E28), "")</f>
        <v>0</v>
      </c>
      <c r="H28" s="2" cm="1">
        <f t="array" ref="H28">IFERROR(_xlfn.XLOOKUP(A28,tblFwd[Tenor],tblFwd[Fwd],""),"")</f>
        <v>0</v>
      </c>
      <c r="I28" s="2">
        <f>IF(H28&lt;&gt;"", H28/Spot, "")</f>
        <v>0</v>
      </c>
      <c r="J28" s="2">
        <f>IF(AND(I28&lt;&gt;"",ISNUMBER(E28),ISNUMBER(D28)), I28/(E28/D28), "")</f>
        <v>0</v>
      </c>
      <c r="K28" s="2">
        <f>IF(J28&lt;&gt;"", LN(J28), "")</f>
        <v>0</v>
      </c>
      <c r="L28" s="6">
        <f>IF(AND(ISNUMBER(B28),ISNUMBER(D28),ISNUMBER(F28)), B28*D28*F28, "")</f>
        <v>0</v>
      </c>
      <c r="M28" s="6">
        <f>IF(AND(ISNUMBER(C28),ISNUMBER(D28),I28&lt;&gt;"",ISNUMBER(G28)), C28*D28*I28*G28, "")</f>
        <v>0</v>
      </c>
      <c r="N28" s="6">
        <f>IF(AND(ISNUMBER(C28),ISNUMBER(E28),ISNUMBER(J28),ISNUMBER(G28)), C28*E28*(J28-1)*G28, "")</f>
        <v>0</v>
      </c>
    </row>
    <row r="29" spans="2:14">
      <c r="B29" s="4">
        <f>IF(A29&lt;&gt;"", A29-A28, "")</f>
        <v>0</v>
      </c>
      <c r="C29" s="4">
        <f>IF(A29&lt;&gt;"", B29, "")</f>
        <v>0</v>
      </c>
      <c r="D29" s="2" cm="1">
        <f t="array" ref="D29">IFERROR(_xlfn.XLOOKUP(A29,tblPd[Tenor],tblPd[Pd],""),"")</f>
        <v>0</v>
      </c>
      <c r="E29" s="2" cm="1">
        <f t="array" ref="E29">IFERROR(_xlfn.XLOOKUP(A29,tblPf[Tenor],tblPf[Pf],""),"")</f>
        <v>0</v>
      </c>
      <c r="F29" s="5">
        <f>IF(AND(ISNUMBER(D29),ISNUMBER(D28),ISNUMBER(B29)), (D28-D29)/(B29*D29), "")</f>
        <v>0</v>
      </c>
      <c r="G29" s="5">
        <f>IF(AND(ISNUMBER(E29),ISNUMBER(E28),ISNUMBER(C29)), (E28-E29)/(C29*E29), "")</f>
        <v>0</v>
      </c>
      <c r="H29" s="2" cm="1">
        <f t="array" ref="H29">IFERROR(_xlfn.XLOOKUP(A29,tblFwd[Tenor],tblFwd[Fwd],""),"")</f>
        <v>0</v>
      </c>
      <c r="I29" s="2">
        <f>IF(H29&lt;&gt;"", H29/Spot, "")</f>
        <v>0</v>
      </c>
      <c r="J29" s="2">
        <f>IF(AND(I29&lt;&gt;"",ISNUMBER(E29),ISNUMBER(D29)), I29/(E29/D29), "")</f>
        <v>0</v>
      </c>
      <c r="K29" s="2">
        <f>IF(J29&lt;&gt;"", LN(J29), "")</f>
        <v>0</v>
      </c>
      <c r="L29" s="6">
        <f>IF(AND(ISNUMBER(B29),ISNUMBER(D29),ISNUMBER(F29)), B29*D29*F29, "")</f>
        <v>0</v>
      </c>
      <c r="M29" s="6">
        <f>IF(AND(ISNUMBER(C29),ISNUMBER(D29),I29&lt;&gt;"",ISNUMBER(G29)), C29*D29*I29*G29, "")</f>
        <v>0</v>
      </c>
      <c r="N29" s="6">
        <f>IF(AND(ISNUMBER(C29),ISNUMBER(E29),ISNUMBER(J29),ISNUMBER(G29)), C29*E29*(J29-1)*G29, "")</f>
        <v>0</v>
      </c>
    </row>
    <row r="30" spans="2:14">
      <c r="B30" s="4">
        <f>IF(A30&lt;&gt;"", A30-A29, "")</f>
        <v>0</v>
      </c>
      <c r="C30" s="4">
        <f>IF(A30&lt;&gt;"", B30, "")</f>
        <v>0</v>
      </c>
      <c r="D30" s="2" cm="1">
        <f t="array" ref="D30">IFERROR(_xlfn.XLOOKUP(A30,tblPd[Tenor],tblPd[Pd],""),"")</f>
        <v>0</v>
      </c>
      <c r="E30" s="2" cm="1">
        <f t="array" ref="E30">IFERROR(_xlfn.XLOOKUP(A30,tblPf[Tenor],tblPf[Pf],""),"")</f>
        <v>0</v>
      </c>
      <c r="F30" s="5">
        <f>IF(AND(ISNUMBER(D30),ISNUMBER(D29),ISNUMBER(B30)), (D29-D30)/(B30*D30), "")</f>
        <v>0</v>
      </c>
      <c r="G30" s="5">
        <f>IF(AND(ISNUMBER(E30),ISNUMBER(E29),ISNUMBER(C30)), (E29-E30)/(C30*E30), "")</f>
        <v>0</v>
      </c>
      <c r="H30" s="2" cm="1">
        <f t="array" ref="H30">IFERROR(_xlfn.XLOOKUP(A30,tblFwd[Tenor],tblFwd[Fwd],""),"")</f>
        <v>0</v>
      </c>
      <c r="I30" s="2">
        <f>IF(H30&lt;&gt;"", H30/Spot, "")</f>
        <v>0</v>
      </c>
      <c r="J30" s="2">
        <f>IF(AND(I30&lt;&gt;"",ISNUMBER(E30),ISNUMBER(D30)), I30/(E30/D30), "")</f>
        <v>0</v>
      </c>
      <c r="K30" s="2">
        <f>IF(J30&lt;&gt;"", LN(J30), "")</f>
        <v>0</v>
      </c>
      <c r="L30" s="6">
        <f>IF(AND(ISNUMBER(B30),ISNUMBER(D30),ISNUMBER(F30)), B30*D30*F30, "")</f>
        <v>0</v>
      </c>
      <c r="M30" s="6">
        <f>IF(AND(ISNUMBER(C30),ISNUMBER(D30),I30&lt;&gt;"",ISNUMBER(G30)), C30*D30*I30*G30, "")</f>
        <v>0</v>
      </c>
      <c r="N30" s="6">
        <f>IF(AND(ISNUMBER(C30),ISNUMBER(E30),ISNUMBER(J30),ISNUMBER(G30)), C30*E30*(J30-1)*G30, "")</f>
        <v>0</v>
      </c>
    </row>
    <row r="31" spans="2:14">
      <c r="B31" s="4">
        <f>IF(A31&lt;&gt;"", A31-A30, "")</f>
        <v>0</v>
      </c>
      <c r="C31" s="4">
        <f>IF(A31&lt;&gt;"", B31, "")</f>
        <v>0</v>
      </c>
      <c r="D31" s="2" cm="1">
        <f t="array" ref="D31">IFERROR(_xlfn.XLOOKUP(A31,tblPd[Tenor],tblPd[Pd],""),"")</f>
        <v>0</v>
      </c>
      <c r="E31" s="2" cm="1">
        <f t="array" ref="E31">IFERROR(_xlfn.XLOOKUP(A31,tblPf[Tenor],tblPf[Pf],""),"")</f>
        <v>0</v>
      </c>
      <c r="F31" s="5">
        <f>IF(AND(ISNUMBER(D31),ISNUMBER(D30),ISNUMBER(B31)), (D30-D31)/(B31*D31), "")</f>
        <v>0</v>
      </c>
      <c r="G31" s="5">
        <f>IF(AND(ISNUMBER(E31),ISNUMBER(E30),ISNUMBER(C31)), (E30-E31)/(C31*E31), "")</f>
        <v>0</v>
      </c>
      <c r="H31" s="2" cm="1">
        <f t="array" ref="H31">IFERROR(_xlfn.XLOOKUP(A31,tblFwd[Tenor],tblFwd[Fwd],""),"")</f>
        <v>0</v>
      </c>
      <c r="I31" s="2">
        <f>IF(H31&lt;&gt;"", H31/Spot, "")</f>
        <v>0</v>
      </c>
      <c r="J31" s="2">
        <f>IF(AND(I31&lt;&gt;"",ISNUMBER(E31),ISNUMBER(D31)), I31/(E31/D31), "")</f>
        <v>0</v>
      </c>
      <c r="K31" s="2">
        <f>IF(J31&lt;&gt;"", LN(J31), "")</f>
        <v>0</v>
      </c>
      <c r="L31" s="6">
        <f>IF(AND(ISNUMBER(B31),ISNUMBER(D31),ISNUMBER(F31)), B31*D31*F31, "")</f>
        <v>0</v>
      </c>
      <c r="M31" s="6">
        <f>IF(AND(ISNUMBER(C31),ISNUMBER(D31),I31&lt;&gt;"",ISNUMBER(G31)), C31*D31*I31*G31, "")</f>
        <v>0</v>
      </c>
      <c r="N31" s="6">
        <f>IF(AND(ISNUMBER(C31),ISNUMBER(E31),ISNUMBER(J31),ISNUMBER(G31)), C31*E31*(J31-1)*G31, "")</f>
        <v>0</v>
      </c>
    </row>
    <row r="32" spans="2:14">
      <c r="B32" s="4">
        <f>IF(A32&lt;&gt;"", A32-A31, "")</f>
        <v>0</v>
      </c>
      <c r="C32" s="4">
        <f>IF(A32&lt;&gt;"", B32, "")</f>
        <v>0</v>
      </c>
      <c r="D32" s="2" cm="1">
        <f t="array" ref="D32">IFERROR(_xlfn.XLOOKUP(A32,tblPd[Tenor],tblPd[Pd],""),"")</f>
        <v>0</v>
      </c>
      <c r="E32" s="2" cm="1">
        <f t="array" ref="E32">IFERROR(_xlfn.XLOOKUP(A32,tblPf[Tenor],tblPf[Pf],""),"")</f>
        <v>0</v>
      </c>
      <c r="F32" s="5">
        <f>IF(AND(ISNUMBER(D32),ISNUMBER(D31),ISNUMBER(B32)), (D31-D32)/(B32*D32), "")</f>
        <v>0</v>
      </c>
      <c r="G32" s="5">
        <f>IF(AND(ISNUMBER(E32),ISNUMBER(E31),ISNUMBER(C32)), (E31-E32)/(C32*E32), "")</f>
        <v>0</v>
      </c>
      <c r="H32" s="2" cm="1">
        <f t="array" ref="H32">IFERROR(_xlfn.XLOOKUP(A32,tblFwd[Tenor],tblFwd[Fwd],""),"")</f>
        <v>0</v>
      </c>
      <c r="I32" s="2">
        <f>IF(H32&lt;&gt;"", H32/Spot, "")</f>
        <v>0</v>
      </c>
      <c r="J32" s="2">
        <f>IF(AND(I32&lt;&gt;"",ISNUMBER(E32),ISNUMBER(D32)), I32/(E32/D32), "")</f>
        <v>0</v>
      </c>
      <c r="K32" s="2">
        <f>IF(J32&lt;&gt;"", LN(J32), "")</f>
        <v>0</v>
      </c>
      <c r="L32" s="6">
        <f>IF(AND(ISNUMBER(B32),ISNUMBER(D32),ISNUMBER(F32)), B32*D32*F32, "")</f>
        <v>0</v>
      </c>
      <c r="M32" s="6">
        <f>IF(AND(ISNUMBER(C32),ISNUMBER(D32),I32&lt;&gt;"",ISNUMBER(G32)), C32*D32*I32*G32, "")</f>
        <v>0</v>
      </c>
      <c r="N32" s="6">
        <f>IF(AND(ISNUMBER(C32),ISNUMBER(E32),ISNUMBER(J32),ISNUMBER(G32)), C32*E32*(J32-1)*G32, "")</f>
        <v>0</v>
      </c>
    </row>
    <row r="33" spans="2:14">
      <c r="B33" s="4">
        <f>IF(A33&lt;&gt;"", A33-A32, "")</f>
        <v>0</v>
      </c>
      <c r="C33" s="4">
        <f>IF(A33&lt;&gt;"", B33, "")</f>
        <v>0</v>
      </c>
      <c r="D33" s="2" cm="1">
        <f t="array" ref="D33">IFERROR(_xlfn.XLOOKUP(A33,tblPd[Tenor],tblPd[Pd],""),"")</f>
        <v>0</v>
      </c>
      <c r="E33" s="2" cm="1">
        <f t="array" ref="E33">IFERROR(_xlfn.XLOOKUP(A33,tblPf[Tenor],tblPf[Pf],""),"")</f>
        <v>0</v>
      </c>
      <c r="F33" s="5">
        <f>IF(AND(ISNUMBER(D33),ISNUMBER(D32),ISNUMBER(B33)), (D32-D33)/(B33*D33), "")</f>
        <v>0</v>
      </c>
      <c r="G33" s="5">
        <f>IF(AND(ISNUMBER(E33),ISNUMBER(E32),ISNUMBER(C33)), (E32-E33)/(C33*E33), "")</f>
        <v>0</v>
      </c>
      <c r="H33" s="2" cm="1">
        <f t="array" ref="H33">IFERROR(_xlfn.XLOOKUP(A33,tblFwd[Tenor],tblFwd[Fwd],""),"")</f>
        <v>0</v>
      </c>
      <c r="I33" s="2">
        <f>IF(H33&lt;&gt;"", H33/Spot, "")</f>
        <v>0</v>
      </c>
      <c r="J33" s="2">
        <f>IF(AND(I33&lt;&gt;"",ISNUMBER(E33),ISNUMBER(D33)), I33/(E33/D33), "")</f>
        <v>0</v>
      </c>
      <c r="K33" s="2">
        <f>IF(J33&lt;&gt;"", LN(J33), "")</f>
        <v>0</v>
      </c>
      <c r="L33" s="6">
        <f>IF(AND(ISNUMBER(B33),ISNUMBER(D33),ISNUMBER(F33)), B33*D33*F33, "")</f>
        <v>0</v>
      </c>
      <c r="M33" s="6">
        <f>IF(AND(ISNUMBER(C33),ISNUMBER(D33),I33&lt;&gt;"",ISNUMBER(G33)), C33*D33*I33*G33, "")</f>
        <v>0</v>
      </c>
      <c r="N33" s="6">
        <f>IF(AND(ISNUMBER(C33),ISNUMBER(E33),ISNUMBER(J33),ISNUMBER(G33)), C33*E33*(J33-1)*G33, "")</f>
        <v>0</v>
      </c>
    </row>
    <row r="34" spans="2:14">
      <c r="B34" s="4">
        <f>IF(A34&lt;&gt;"", A34-A33, "")</f>
        <v>0</v>
      </c>
      <c r="C34" s="4">
        <f>IF(A34&lt;&gt;"", B34, "")</f>
        <v>0</v>
      </c>
      <c r="D34" s="2" cm="1">
        <f t="array" ref="D34">IFERROR(_xlfn.XLOOKUP(A34,tblPd[Tenor],tblPd[Pd],""),"")</f>
        <v>0</v>
      </c>
      <c r="E34" s="2" cm="1">
        <f t="array" ref="E34">IFERROR(_xlfn.XLOOKUP(A34,tblPf[Tenor],tblPf[Pf],""),"")</f>
        <v>0</v>
      </c>
      <c r="F34" s="5">
        <f>IF(AND(ISNUMBER(D34),ISNUMBER(D33),ISNUMBER(B34)), (D33-D34)/(B34*D34), "")</f>
        <v>0</v>
      </c>
      <c r="G34" s="5">
        <f>IF(AND(ISNUMBER(E34),ISNUMBER(E33),ISNUMBER(C34)), (E33-E34)/(C34*E34), "")</f>
        <v>0</v>
      </c>
      <c r="H34" s="2" cm="1">
        <f t="array" ref="H34">IFERROR(_xlfn.XLOOKUP(A34,tblFwd[Tenor],tblFwd[Fwd],""),"")</f>
        <v>0</v>
      </c>
      <c r="I34" s="2">
        <f>IF(H34&lt;&gt;"", H34/Spot, "")</f>
        <v>0</v>
      </c>
      <c r="J34" s="2">
        <f>IF(AND(I34&lt;&gt;"",ISNUMBER(E34),ISNUMBER(D34)), I34/(E34/D34), "")</f>
        <v>0</v>
      </c>
      <c r="K34" s="2">
        <f>IF(J34&lt;&gt;"", LN(J34), "")</f>
        <v>0</v>
      </c>
      <c r="L34" s="6">
        <f>IF(AND(ISNUMBER(B34),ISNUMBER(D34),ISNUMBER(F34)), B34*D34*F34, "")</f>
        <v>0</v>
      </c>
      <c r="M34" s="6">
        <f>IF(AND(ISNUMBER(C34),ISNUMBER(D34),I34&lt;&gt;"",ISNUMBER(G34)), C34*D34*I34*G34, "")</f>
        <v>0</v>
      </c>
      <c r="N34" s="6">
        <f>IF(AND(ISNUMBER(C34),ISNUMBER(E34),ISNUMBER(J34),ISNUMBER(G34)), C34*E34*(J34-1)*G34, "")</f>
        <v>0</v>
      </c>
    </row>
    <row r="35" spans="2:14">
      <c r="B35" s="4">
        <f>IF(A35&lt;&gt;"", A35-A34, "")</f>
        <v>0</v>
      </c>
      <c r="C35" s="4">
        <f>IF(A35&lt;&gt;"", B35, "")</f>
        <v>0</v>
      </c>
      <c r="D35" s="2" cm="1">
        <f t="array" ref="D35">IFERROR(_xlfn.XLOOKUP(A35,tblPd[Tenor],tblPd[Pd],""),"")</f>
        <v>0</v>
      </c>
      <c r="E35" s="2" cm="1">
        <f t="array" ref="E35">IFERROR(_xlfn.XLOOKUP(A35,tblPf[Tenor],tblPf[Pf],""),"")</f>
        <v>0</v>
      </c>
      <c r="F35" s="5">
        <f>IF(AND(ISNUMBER(D35),ISNUMBER(D34),ISNUMBER(B35)), (D34-D35)/(B35*D35), "")</f>
        <v>0</v>
      </c>
      <c r="G35" s="5">
        <f>IF(AND(ISNUMBER(E35),ISNUMBER(E34),ISNUMBER(C35)), (E34-E35)/(C35*E35), "")</f>
        <v>0</v>
      </c>
      <c r="H35" s="2" cm="1">
        <f t="array" ref="H35">IFERROR(_xlfn.XLOOKUP(A35,tblFwd[Tenor],tblFwd[Fwd],""),"")</f>
        <v>0</v>
      </c>
      <c r="I35" s="2">
        <f>IF(H35&lt;&gt;"", H35/Spot, "")</f>
        <v>0</v>
      </c>
      <c r="J35" s="2">
        <f>IF(AND(I35&lt;&gt;"",ISNUMBER(E35),ISNUMBER(D35)), I35/(E35/D35), "")</f>
        <v>0</v>
      </c>
      <c r="K35" s="2">
        <f>IF(J35&lt;&gt;"", LN(J35), "")</f>
        <v>0</v>
      </c>
      <c r="L35" s="6">
        <f>IF(AND(ISNUMBER(B35),ISNUMBER(D35),ISNUMBER(F35)), B35*D35*F35, "")</f>
        <v>0</v>
      </c>
      <c r="M35" s="6">
        <f>IF(AND(ISNUMBER(C35),ISNUMBER(D35),I35&lt;&gt;"",ISNUMBER(G35)), C35*D35*I35*G35, "")</f>
        <v>0</v>
      </c>
      <c r="N35" s="6">
        <f>IF(AND(ISNUMBER(C35),ISNUMBER(E35),ISNUMBER(J35),ISNUMBER(G35)), C35*E35*(J35-1)*G35, "")</f>
        <v>0</v>
      </c>
    </row>
    <row r="36" spans="2:14">
      <c r="B36" s="4">
        <f>IF(A36&lt;&gt;"", A36-A35, "")</f>
        <v>0</v>
      </c>
      <c r="C36" s="4">
        <f>IF(A36&lt;&gt;"", B36, "")</f>
        <v>0</v>
      </c>
      <c r="D36" s="2" cm="1">
        <f t="array" ref="D36">IFERROR(_xlfn.XLOOKUP(A36,tblPd[Tenor],tblPd[Pd],""),"")</f>
        <v>0</v>
      </c>
      <c r="E36" s="2" cm="1">
        <f t="array" ref="E36">IFERROR(_xlfn.XLOOKUP(A36,tblPf[Tenor],tblPf[Pf],""),"")</f>
        <v>0</v>
      </c>
      <c r="F36" s="5">
        <f>IF(AND(ISNUMBER(D36),ISNUMBER(D35),ISNUMBER(B36)), (D35-D36)/(B36*D36), "")</f>
        <v>0</v>
      </c>
      <c r="G36" s="5">
        <f>IF(AND(ISNUMBER(E36),ISNUMBER(E35),ISNUMBER(C36)), (E35-E36)/(C36*E36), "")</f>
        <v>0</v>
      </c>
      <c r="H36" s="2" cm="1">
        <f t="array" ref="H36">IFERROR(_xlfn.XLOOKUP(A36,tblFwd[Tenor],tblFwd[Fwd],""),"")</f>
        <v>0</v>
      </c>
      <c r="I36" s="2">
        <f>IF(H36&lt;&gt;"", H36/Spot, "")</f>
        <v>0</v>
      </c>
      <c r="J36" s="2">
        <f>IF(AND(I36&lt;&gt;"",ISNUMBER(E36),ISNUMBER(D36)), I36/(E36/D36), "")</f>
        <v>0</v>
      </c>
      <c r="K36" s="2">
        <f>IF(J36&lt;&gt;"", LN(J36), "")</f>
        <v>0</v>
      </c>
      <c r="L36" s="6">
        <f>IF(AND(ISNUMBER(B36),ISNUMBER(D36),ISNUMBER(F36)), B36*D36*F36, "")</f>
        <v>0</v>
      </c>
      <c r="M36" s="6">
        <f>IF(AND(ISNUMBER(C36),ISNUMBER(D36),I36&lt;&gt;"",ISNUMBER(G36)), C36*D36*I36*G36, "")</f>
        <v>0</v>
      </c>
      <c r="N36" s="6">
        <f>IF(AND(ISNUMBER(C36),ISNUMBER(E36),ISNUMBER(J36),ISNUMBER(G36)), C36*E36*(J36-1)*G36, "")</f>
        <v>0</v>
      </c>
    </row>
    <row r="37" spans="2:14">
      <c r="B37" s="4">
        <f>IF(A37&lt;&gt;"", A37-A36, "")</f>
        <v>0</v>
      </c>
      <c r="C37" s="4">
        <f>IF(A37&lt;&gt;"", B37, "")</f>
        <v>0</v>
      </c>
      <c r="D37" s="2" cm="1">
        <f t="array" ref="D37">IFERROR(_xlfn.XLOOKUP(A37,tblPd[Tenor],tblPd[Pd],""),"")</f>
        <v>0</v>
      </c>
      <c r="E37" s="2" cm="1">
        <f t="array" ref="E37">IFERROR(_xlfn.XLOOKUP(A37,tblPf[Tenor],tblPf[Pf],""),"")</f>
        <v>0</v>
      </c>
      <c r="F37" s="5">
        <f>IF(AND(ISNUMBER(D37),ISNUMBER(D36),ISNUMBER(B37)), (D36-D37)/(B37*D37), "")</f>
        <v>0</v>
      </c>
      <c r="G37" s="5">
        <f>IF(AND(ISNUMBER(E37),ISNUMBER(E36),ISNUMBER(C37)), (E36-E37)/(C37*E37), "")</f>
        <v>0</v>
      </c>
      <c r="H37" s="2" cm="1">
        <f t="array" ref="H37">IFERROR(_xlfn.XLOOKUP(A37,tblFwd[Tenor],tblFwd[Fwd],""),"")</f>
        <v>0</v>
      </c>
      <c r="I37" s="2">
        <f>IF(H37&lt;&gt;"", H37/Spot, "")</f>
        <v>0</v>
      </c>
      <c r="J37" s="2">
        <f>IF(AND(I37&lt;&gt;"",ISNUMBER(E37),ISNUMBER(D37)), I37/(E37/D37), "")</f>
        <v>0</v>
      </c>
      <c r="K37" s="2">
        <f>IF(J37&lt;&gt;"", LN(J37), "")</f>
        <v>0</v>
      </c>
      <c r="L37" s="6">
        <f>IF(AND(ISNUMBER(B37),ISNUMBER(D37),ISNUMBER(F37)), B37*D37*F37, "")</f>
        <v>0</v>
      </c>
      <c r="M37" s="6">
        <f>IF(AND(ISNUMBER(C37),ISNUMBER(D37),I37&lt;&gt;"",ISNUMBER(G37)), C37*D37*I37*G37, "")</f>
        <v>0</v>
      </c>
      <c r="N37" s="6">
        <f>IF(AND(ISNUMBER(C37),ISNUMBER(E37),ISNUMBER(J37),ISNUMBER(G37)), C37*E37*(J37-1)*G37, "")</f>
        <v>0</v>
      </c>
    </row>
    <row r="38" spans="2:14">
      <c r="B38" s="4">
        <f>IF(A38&lt;&gt;"", A38-A37, "")</f>
        <v>0</v>
      </c>
      <c r="C38" s="4">
        <f>IF(A38&lt;&gt;"", B38, "")</f>
        <v>0</v>
      </c>
      <c r="D38" s="2" cm="1">
        <f t="array" ref="D38">IFERROR(_xlfn.XLOOKUP(A38,tblPd[Tenor],tblPd[Pd],""),"")</f>
        <v>0</v>
      </c>
      <c r="E38" s="2" cm="1">
        <f t="array" ref="E38">IFERROR(_xlfn.XLOOKUP(A38,tblPf[Tenor],tblPf[Pf],""),"")</f>
        <v>0</v>
      </c>
      <c r="F38" s="5">
        <f>IF(AND(ISNUMBER(D38),ISNUMBER(D37),ISNUMBER(B38)), (D37-D38)/(B38*D38), "")</f>
        <v>0</v>
      </c>
      <c r="G38" s="5">
        <f>IF(AND(ISNUMBER(E38),ISNUMBER(E37),ISNUMBER(C38)), (E37-E38)/(C38*E38), "")</f>
        <v>0</v>
      </c>
      <c r="H38" s="2" cm="1">
        <f t="array" ref="H38">IFERROR(_xlfn.XLOOKUP(A38,tblFwd[Tenor],tblFwd[Fwd],""),"")</f>
        <v>0</v>
      </c>
      <c r="I38" s="2">
        <f>IF(H38&lt;&gt;"", H38/Spot, "")</f>
        <v>0</v>
      </c>
      <c r="J38" s="2">
        <f>IF(AND(I38&lt;&gt;"",ISNUMBER(E38),ISNUMBER(D38)), I38/(E38/D38), "")</f>
        <v>0</v>
      </c>
      <c r="K38" s="2">
        <f>IF(J38&lt;&gt;"", LN(J38), "")</f>
        <v>0</v>
      </c>
      <c r="L38" s="6">
        <f>IF(AND(ISNUMBER(B38),ISNUMBER(D38),ISNUMBER(F38)), B38*D38*F38, "")</f>
        <v>0</v>
      </c>
      <c r="M38" s="6">
        <f>IF(AND(ISNUMBER(C38),ISNUMBER(D38),I38&lt;&gt;"",ISNUMBER(G38)), C38*D38*I38*G38, "")</f>
        <v>0</v>
      </c>
      <c r="N38" s="6">
        <f>IF(AND(ISNUMBER(C38),ISNUMBER(E38),ISNUMBER(J38),ISNUMBER(G38)), C38*E38*(J38-1)*G38, "")</f>
        <v>0</v>
      </c>
    </row>
    <row r="39" spans="2:14">
      <c r="B39" s="4">
        <f>IF(A39&lt;&gt;"", A39-A38, "")</f>
        <v>0</v>
      </c>
      <c r="C39" s="4">
        <f>IF(A39&lt;&gt;"", B39, "")</f>
        <v>0</v>
      </c>
      <c r="D39" s="2" cm="1">
        <f t="array" ref="D39">IFERROR(_xlfn.XLOOKUP(A39,tblPd[Tenor],tblPd[Pd],""),"")</f>
        <v>0</v>
      </c>
      <c r="E39" s="2" cm="1">
        <f t="array" ref="E39">IFERROR(_xlfn.XLOOKUP(A39,tblPf[Tenor],tblPf[Pf],""),"")</f>
        <v>0</v>
      </c>
      <c r="F39" s="5">
        <f>IF(AND(ISNUMBER(D39),ISNUMBER(D38),ISNUMBER(B39)), (D38-D39)/(B39*D39), "")</f>
        <v>0</v>
      </c>
      <c r="G39" s="5">
        <f>IF(AND(ISNUMBER(E39),ISNUMBER(E38),ISNUMBER(C39)), (E38-E39)/(C39*E39), "")</f>
        <v>0</v>
      </c>
      <c r="H39" s="2" cm="1">
        <f t="array" ref="H39">IFERROR(_xlfn.XLOOKUP(A39,tblFwd[Tenor],tblFwd[Fwd],""),"")</f>
        <v>0</v>
      </c>
      <c r="I39" s="2">
        <f>IF(H39&lt;&gt;"", H39/Spot, "")</f>
        <v>0</v>
      </c>
      <c r="J39" s="2">
        <f>IF(AND(I39&lt;&gt;"",ISNUMBER(E39),ISNUMBER(D39)), I39/(E39/D39), "")</f>
        <v>0</v>
      </c>
      <c r="K39" s="2">
        <f>IF(J39&lt;&gt;"", LN(J39), "")</f>
        <v>0</v>
      </c>
      <c r="L39" s="6">
        <f>IF(AND(ISNUMBER(B39),ISNUMBER(D39),ISNUMBER(F39)), B39*D39*F39, "")</f>
        <v>0</v>
      </c>
      <c r="M39" s="6">
        <f>IF(AND(ISNUMBER(C39),ISNUMBER(D39),I39&lt;&gt;"",ISNUMBER(G39)), C39*D39*I39*G39, "")</f>
        <v>0</v>
      </c>
      <c r="N39" s="6">
        <f>IF(AND(ISNUMBER(C39),ISNUMBER(E39),ISNUMBER(J39),ISNUMBER(G39)), C39*E39*(J39-1)*G39, "")</f>
        <v>0</v>
      </c>
    </row>
    <row r="40" spans="2:14">
      <c r="B40" s="4">
        <f>IF(A40&lt;&gt;"", A40-A39, "")</f>
        <v>0</v>
      </c>
      <c r="C40" s="4">
        <f>IF(A40&lt;&gt;"", B40, "")</f>
        <v>0</v>
      </c>
      <c r="D40" s="2" cm="1">
        <f t="array" ref="D40">IFERROR(_xlfn.XLOOKUP(A40,tblPd[Tenor],tblPd[Pd],""),"")</f>
        <v>0</v>
      </c>
      <c r="E40" s="2" cm="1">
        <f t="array" ref="E40">IFERROR(_xlfn.XLOOKUP(A40,tblPf[Tenor],tblPf[Pf],""),"")</f>
        <v>0</v>
      </c>
      <c r="F40" s="5">
        <f>IF(AND(ISNUMBER(D40),ISNUMBER(D39),ISNUMBER(B40)), (D39-D40)/(B40*D40), "")</f>
        <v>0</v>
      </c>
      <c r="G40" s="5">
        <f>IF(AND(ISNUMBER(E40),ISNUMBER(E39),ISNUMBER(C40)), (E39-E40)/(C40*E40), "")</f>
        <v>0</v>
      </c>
      <c r="H40" s="2" cm="1">
        <f t="array" ref="H40">IFERROR(_xlfn.XLOOKUP(A40,tblFwd[Tenor],tblFwd[Fwd],""),"")</f>
        <v>0</v>
      </c>
      <c r="I40" s="2">
        <f>IF(H40&lt;&gt;"", H40/Spot, "")</f>
        <v>0</v>
      </c>
      <c r="J40" s="2">
        <f>IF(AND(I40&lt;&gt;"",ISNUMBER(E40),ISNUMBER(D40)), I40/(E40/D40), "")</f>
        <v>0</v>
      </c>
      <c r="K40" s="2">
        <f>IF(J40&lt;&gt;"", LN(J40), "")</f>
        <v>0</v>
      </c>
      <c r="L40" s="6">
        <f>IF(AND(ISNUMBER(B40),ISNUMBER(D40),ISNUMBER(F40)), B40*D40*F40, "")</f>
        <v>0</v>
      </c>
      <c r="M40" s="6">
        <f>IF(AND(ISNUMBER(C40),ISNUMBER(D40),I40&lt;&gt;"",ISNUMBER(G40)), C40*D40*I40*G40, "")</f>
        <v>0</v>
      </c>
      <c r="N40" s="6">
        <f>IF(AND(ISNUMBER(C40),ISNUMBER(E40),ISNUMBER(J40),ISNUMBER(G40)), C40*E40*(J40-1)*G40, "")</f>
        <v>0</v>
      </c>
    </row>
    <row r="41" spans="2:14">
      <c r="B41" s="4">
        <f>IF(A41&lt;&gt;"", A41-A40, "")</f>
        <v>0</v>
      </c>
      <c r="C41" s="4">
        <f>IF(A41&lt;&gt;"", B41, "")</f>
        <v>0</v>
      </c>
      <c r="D41" s="2" cm="1">
        <f t="array" ref="D41">IFERROR(_xlfn.XLOOKUP(A41,tblPd[Tenor],tblPd[Pd],""),"")</f>
        <v>0</v>
      </c>
      <c r="E41" s="2" cm="1">
        <f t="array" ref="E41">IFERROR(_xlfn.XLOOKUP(A41,tblPf[Tenor],tblPf[Pf],""),"")</f>
        <v>0</v>
      </c>
      <c r="F41" s="5">
        <f>IF(AND(ISNUMBER(D41),ISNUMBER(D40),ISNUMBER(B41)), (D40-D41)/(B41*D41), "")</f>
        <v>0</v>
      </c>
      <c r="G41" s="5">
        <f>IF(AND(ISNUMBER(E41),ISNUMBER(E40),ISNUMBER(C41)), (E40-E41)/(C41*E41), "")</f>
        <v>0</v>
      </c>
      <c r="H41" s="2" cm="1">
        <f t="array" ref="H41">IFERROR(_xlfn.XLOOKUP(A41,tblFwd[Tenor],tblFwd[Fwd],""),"")</f>
        <v>0</v>
      </c>
      <c r="I41" s="2">
        <f>IF(H41&lt;&gt;"", H41/Spot, "")</f>
        <v>0</v>
      </c>
      <c r="J41" s="2">
        <f>IF(AND(I41&lt;&gt;"",ISNUMBER(E41),ISNUMBER(D41)), I41/(E41/D41), "")</f>
        <v>0</v>
      </c>
      <c r="K41" s="2">
        <f>IF(J41&lt;&gt;"", LN(J41), "")</f>
        <v>0</v>
      </c>
      <c r="L41" s="6">
        <f>IF(AND(ISNUMBER(B41),ISNUMBER(D41),ISNUMBER(F41)), B41*D41*F41, "")</f>
        <v>0</v>
      </c>
      <c r="M41" s="6">
        <f>IF(AND(ISNUMBER(C41),ISNUMBER(D41),I41&lt;&gt;"",ISNUMBER(G41)), C41*D41*I41*G41, "")</f>
        <v>0</v>
      </c>
      <c r="N41" s="6">
        <f>IF(AND(ISNUMBER(C41),ISNUMBER(E41),ISNUMBER(J41),ISNUMBER(G41)), C41*E41*(J41-1)*G41, "")</f>
        <v>0</v>
      </c>
    </row>
    <row r="42" spans="2:14">
      <c r="B42" s="4">
        <f>IF(A42&lt;&gt;"", A42-A41, "")</f>
        <v>0</v>
      </c>
      <c r="C42" s="4">
        <f>IF(A42&lt;&gt;"", B42, "")</f>
        <v>0</v>
      </c>
      <c r="D42" s="2" cm="1">
        <f t="array" ref="D42">IFERROR(_xlfn.XLOOKUP(A42,tblPd[Tenor],tblPd[Pd],""),"")</f>
        <v>0</v>
      </c>
      <c r="E42" s="2" cm="1">
        <f t="array" ref="E42">IFERROR(_xlfn.XLOOKUP(A42,tblPf[Tenor],tblPf[Pf],""),"")</f>
        <v>0</v>
      </c>
      <c r="F42" s="5">
        <f>IF(AND(ISNUMBER(D42),ISNUMBER(D41),ISNUMBER(B42)), (D41-D42)/(B42*D42), "")</f>
        <v>0</v>
      </c>
      <c r="G42" s="5">
        <f>IF(AND(ISNUMBER(E42),ISNUMBER(E41),ISNUMBER(C42)), (E41-E42)/(C42*E42), "")</f>
        <v>0</v>
      </c>
      <c r="H42" s="2" cm="1">
        <f t="array" ref="H42">IFERROR(_xlfn.XLOOKUP(A42,tblFwd[Tenor],tblFwd[Fwd],""),"")</f>
        <v>0</v>
      </c>
      <c r="I42" s="2">
        <f>IF(H42&lt;&gt;"", H42/Spot, "")</f>
        <v>0</v>
      </c>
      <c r="J42" s="2">
        <f>IF(AND(I42&lt;&gt;"",ISNUMBER(E42),ISNUMBER(D42)), I42/(E42/D42), "")</f>
        <v>0</v>
      </c>
      <c r="K42" s="2">
        <f>IF(J42&lt;&gt;"", LN(J42), "")</f>
        <v>0</v>
      </c>
      <c r="L42" s="6">
        <f>IF(AND(ISNUMBER(B42),ISNUMBER(D42),ISNUMBER(F42)), B42*D42*F42, "")</f>
        <v>0</v>
      </c>
      <c r="M42" s="6">
        <f>IF(AND(ISNUMBER(C42),ISNUMBER(D42),I42&lt;&gt;"",ISNUMBER(G42)), C42*D42*I42*G42, "")</f>
        <v>0</v>
      </c>
      <c r="N42" s="6">
        <f>IF(AND(ISNUMBER(C42),ISNUMBER(E42),ISNUMBER(J42),ISNUMBER(G42)), C42*E42*(J42-1)*G42, "")</f>
        <v>0</v>
      </c>
    </row>
    <row r="43" spans="2:14">
      <c r="B43" s="4">
        <f>IF(A43&lt;&gt;"", A43-A42, "")</f>
        <v>0</v>
      </c>
      <c r="C43" s="4">
        <f>IF(A43&lt;&gt;"", B43, "")</f>
        <v>0</v>
      </c>
      <c r="D43" s="2" cm="1">
        <f t="array" ref="D43">IFERROR(_xlfn.XLOOKUP(A43,tblPd[Tenor],tblPd[Pd],""),"")</f>
        <v>0</v>
      </c>
      <c r="E43" s="2" cm="1">
        <f t="array" ref="E43">IFERROR(_xlfn.XLOOKUP(A43,tblPf[Tenor],tblPf[Pf],""),"")</f>
        <v>0</v>
      </c>
      <c r="F43" s="5">
        <f>IF(AND(ISNUMBER(D43),ISNUMBER(D42),ISNUMBER(B43)), (D42-D43)/(B43*D43), "")</f>
        <v>0</v>
      </c>
      <c r="G43" s="5">
        <f>IF(AND(ISNUMBER(E43),ISNUMBER(E42),ISNUMBER(C43)), (E42-E43)/(C43*E43), "")</f>
        <v>0</v>
      </c>
      <c r="H43" s="2" cm="1">
        <f t="array" ref="H43">IFERROR(_xlfn.XLOOKUP(A43,tblFwd[Tenor],tblFwd[Fwd],""),"")</f>
        <v>0</v>
      </c>
      <c r="I43" s="2">
        <f>IF(H43&lt;&gt;"", H43/Spot, "")</f>
        <v>0</v>
      </c>
      <c r="J43" s="2">
        <f>IF(AND(I43&lt;&gt;"",ISNUMBER(E43),ISNUMBER(D43)), I43/(E43/D43), "")</f>
        <v>0</v>
      </c>
      <c r="K43" s="2">
        <f>IF(J43&lt;&gt;"", LN(J43), "")</f>
        <v>0</v>
      </c>
      <c r="L43" s="6">
        <f>IF(AND(ISNUMBER(B43),ISNUMBER(D43),ISNUMBER(F43)), B43*D43*F43, "")</f>
        <v>0</v>
      </c>
      <c r="M43" s="6">
        <f>IF(AND(ISNUMBER(C43),ISNUMBER(D43),I43&lt;&gt;"",ISNUMBER(G43)), C43*D43*I43*G43, "")</f>
        <v>0</v>
      </c>
      <c r="N43" s="6">
        <f>IF(AND(ISNUMBER(C43),ISNUMBER(E43),ISNUMBER(J43),ISNUMBER(G43)), C43*E43*(J43-1)*G43, "")</f>
        <v>0</v>
      </c>
    </row>
    <row r="44" spans="2:14">
      <c r="B44" s="4">
        <f>IF(A44&lt;&gt;"", A44-A43, "")</f>
        <v>0</v>
      </c>
      <c r="C44" s="4">
        <f>IF(A44&lt;&gt;"", B44, "")</f>
        <v>0</v>
      </c>
      <c r="D44" s="2" cm="1">
        <f t="array" ref="D44">IFERROR(_xlfn.XLOOKUP(A44,tblPd[Tenor],tblPd[Pd],""),"")</f>
        <v>0</v>
      </c>
      <c r="E44" s="2" cm="1">
        <f t="array" ref="E44">IFERROR(_xlfn.XLOOKUP(A44,tblPf[Tenor],tblPf[Pf],""),"")</f>
        <v>0</v>
      </c>
      <c r="F44" s="5">
        <f>IF(AND(ISNUMBER(D44),ISNUMBER(D43),ISNUMBER(B44)), (D43-D44)/(B44*D44), "")</f>
        <v>0</v>
      </c>
      <c r="G44" s="5">
        <f>IF(AND(ISNUMBER(E44),ISNUMBER(E43),ISNUMBER(C44)), (E43-E44)/(C44*E44), "")</f>
        <v>0</v>
      </c>
      <c r="H44" s="2" cm="1">
        <f t="array" ref="H44">IFERROR(_xlfn.XLOOKUP(A44,tblFwd[Tenor],tblFwd[Fwd],""),"")</f>
        <v>0</v>
      </c>
      <c r="I44" s="2">
        <f>IF(H44&lt;&gt;"", H44/Spot, "")</f>
        <v>0</v>
      </c>
      <c r="J44" s="2">
        <f>IF(AND(I44&lt;&gt;"",ISNUMBER(E44),ISNUMBER(D44)), I44/(E44/D44), "")</f>
        <v>0</v>
      </c>
      <c r="K44" s="2">
        <f>IF(J44&lt;&gt;"", LN(J44), "")</f>
        <v>0</v>
      </c>
      <c r="L44" s="6">
        <f>IF(AND(ISNUMBER(B44),ISNUMBER(D44),ISNUMBER(F44)), B44*D44*F44, "")</f>
        <v>0</v>
      </c>
      <c r="M44" s="6">
        <f>IF(AND(ISNUMBER(C44),ISNUMBER(D44),I44&lt;&gt;"",ISNUMBER(G44)), C44*D44*I44*G44, "")</f>
        <v>0</v>
      </c>
      <c r="N44" s="6">
        <f>IF(AND(ISNUMBER(C44),ISNUMBER(E44),ISNUMBER(J44),ISNUMBER(G44)), C44*E44*(J44-1)*G44, "")</f>
        <v>0</v>
      </c>
    </row>
    <row r="45" spans="2:14">
      <c r="B45" s="4">
        <f>IF(A45&lt;&gt;"", A45-A44, "")</f>
        <v>0</v>
      </c>
      <c r="C45" s="4">
        <f>IF(A45&lt;&gt;"", B45, "")</f>
        <v>0</v>
      </c>
      <c r="D45" s="2" cm="1">
        <f t="array" ref="D45">IFERROR(_xlfn.XLOOKUP(A45,tblPd[Tenor],tblPd[Pd],""),"")</f>
        <v>0</v>
      </c>
      <c r="E45" s="2" cm="1">
        <f t="array" ref="E45">IFERROR(_xlfn.XLOOKUP(A45,tblPf[Tenor],tblPf[Pf],""),"")</f>
        <v>0</v>
      </c>
      <c r="F45" s="5">
        <f>IF(AND(ISNUMBER(D45),ISNUMBER(D44),ISNUMBER(B45)), (D44-D45)/(B45*D45), "")</f>
        <v>0</v>
      </c>
      <c r="G45" s="5">
        <f>IF(AND(ISNUMBER(E45),ISNUMBER(E44),ISNUMBER(C45)), (E44-E45)/(C45*E45), "")</f>
        <v>0</v>
      </c>
      <c r="H45" s="2" cm="1">
        <f t="array" ref="H45">IFERROR(_xlfn.XLOOKUP(A45,tblFwd[Tenor],tblFwd[Fwd],""),"")</f>
        <v>0</v>
      </c>
      <c r="I45" s="2">
        <f>IF(H45&lt;&gt;"", H45/Spot, "")</f>
        <v>0</v>
      </c>
      <c r="J45" s="2">
        <f>IF(AND(I45&lt;&gt;"",ISNUMBER(E45),ISNUMBER(D45)), I45/(E45/D45), "")</f>
        <v>0</v>
      </c>
      <c r="K45" s="2">
        <f>IF(J45&lt;&gt;"", LN(J45), "")</f>
        <v>0</v>
      </c>
      <c r="L45" s="6">
        <f>IF(AND(ISNUMBER(B45),ISNUMBER(D45),ISNUMBER(F45)), B45*D45*F45, "")</f>
        <v>0</v>
      </c>
      <c r="M45" s="6">
        <f>IF(AND(ISNUMBER(C45),ISNUMBER(D45),I45&lt;&gt;"",ISNUMBER(G45)), C45*D45*I45*G45, "")</f>
        <v>0</v>
      </c>
      <c r="N45" s="6">
        <f>IF(AND(ISNUMBER(C45),ISNUMBER(E45),ISNUMBER(J45),ISNUMBER(G45)), C45*E45*(J45-1)*G45, "")</f>
        <v>0</v>
      </c>
    </row>
    <row r="46" spans="2:14">
      <c r="B46" s="4">
        <f>IF(A46&lt;&gt;"", A46-A45, "")</f>
        <v>0</v>
      </c>
      <c r="C46" s="4">
        <f>IF(A46&lt;&gt;"", B46, "")</f>
        <v>0</v>
      </c>
      <c r="D46" s="2" cm="1">
        <f t="array" ref="D46">IFERROR(_xlfn.XLOOKUP(A46,tblPd[Tenor],tblPd[Pd],""),"")</f>
        <v>0</v>
      </c>
      <c r="E46" s="2" cm="1">
        <f t="array" ref="E46">IFERROR(_xlfn.XLOOKUP(A46,tblPf[Tenor],tblPf[Pf],""),"")</f>
        <v>0</v>
      </c>
      <c r="F46" s="5">
        <f>IF(AND(ISNUMBER(D46),ISNUMBER(D45),ISNUMBER(B46)), (D45-D46)/(B46*D46), "")</f>
        <v>0</v>
      </c>
      <c r="G46" s="5">
        <f>IF(AND(ISNUMBER(E46),ISNUMBER(E45),ISNUMBER(C46)), (E45-E46)/(C46*E46), "")</f>
        <v>0</v>
      </c>
      <c r="H46" s="2" cm="1">
        <f t="array" ref="H46">IFERROR(_xlfn.XLOOKUP(A46,tblFwd[Tenor],tblFwd[Fwd],""),"")</f>
        <v>0</v>
      </c>
      <c r="I46" s="2">
        <f>IF(H46&lt;&gt;"", H46/Spot, "")</f>
        <v>0</v>
      </c>
      <c r="J46" s="2">
        <f>IF(AND(I46&lt;&gt;"",ISNUMBER(E46),ISNUMBER(D46)), I46/(E46/D46), "")</f>
        <v>0</v>
      </c>
      <c r="K46" s="2">
        <f>IF(J46&lt;&gt;"", LN(J46), "")</f>
        <v>0</v>
      </c>
      <c r="L46" s="6">
        <f>IF(AND(ISNUMBER(B46),ISNUMBER(D46),ISNUMBER(F46)), B46*D46*F46, "")</f>
        <v>0</v>
      </c>
      <c r="M46" s="6">
        <f>IF(AND(ISNUMBER(C46),ISNUMBER(D46),I46&lt;&gt;"",ISNUMBER(G46)), C46*D46*I46*G46, "")</f>
        <v>0</v>
      </c>
      <c r="N46" s="6">
        <f>IF(AND(ISNUMBER(C46),ISNUMBER(E46),ISNUMBER(J46),ISNUMBER(G46)), C46*E46*(J46-1)*G46, "")</f>
        <v>0</v>
      </c>
    </row>
    <row r="47" spans="2:14">
      <c r="B47" s="4">
        <f>IF(A47&lt;&gt;"", A47-A46, "")</f>
        <v>0</v>
      </c>
      <c r="C47" s="4">
        <f>IF(A47&lt;&gt;"", B47, "")</f>
        <v>0</v>
      </c>
      <c r="D47" s="2" cm="1">
        <f t="array" ref="D47">IFERROR(_xlfn.XLOOKUP(A47,tblPd[Tenor],tblPd[Pd],""),"")</f>
        <v>0</v>
      </c>
      <c r="E47" s="2" cm="1">
        <f t="array" ref="E47">IFERROR(_xlfn.XLOOKUP(A47,tblPf[Tenor],tblPf[Pf],""),"")</f>
        <v>0</v>
      </c>
      <c r="F47" s="5">
        <f>IF(AND(ISNUMBER(D47),ISNUMBER(D46),ISNUMBER(B47)), (D46-D47)/(B47*D47), "")</f>
        <v>0</v>
      </c>
      <c r="G47" s="5">
        <f>IF(AND(ISNUMBER(E47),ISNUMBER(E46),ISNUMBER(C47)), (E46-E47)/(C47*E47), "")</f>
        <v>0</v>
      </c>
      <c r="H47" s="2" cm="1">
        <f t="array" ref="H47">IFERROR(_xlfn.XLOOKUP(A47,tblFwd[Tenor],tblFwd[Fwd],""),"")</f>
        <v>0</v>
      </c>
      <c r="I47" s="2">
        <f>IF(H47&lt;&gt;"", H47/Spot, "")</f>
        <v>0</v>
      </c>
      <c r="J47" s="2">
        <f>IF(AND(I47&lt;&gt;"",ISNUMBER(E47),ISNUMBER(D47)), I47/(E47/D47), "")</f>
        <v>0</v>
      </c>
      <c r="K47" s="2">
        <f>IF(J47&lt;&gt;"", LN(J47), "")</f>
        <v>0</v>
      </c>
      <c r="L47" s="6">
        <f>IF(AND(ISNUMBER(B47),ISNUMBER(D47),ISNUMBER(F47)), B47*D47*F47, "")</f>
        <v>0</v>
      </c>
      <c r="M47" s="6">
        <f>IF(AND(ISNUMBER(C47),ISNUMBER(D47),I47&lt;&gt;"",ISNUMBER(G47)), C47*D47*I47*G47, "")</f>
        <v>0</v>
      </c>
      <c r="N47" s="6">
        <f>IF(AND(ISNUMBER(C47),ISNUMBER(E47),ISNUMBER(J47),ISNUMBER(G47)), C47*E47*(J47-1)*G47, "")</f>
        <v>0</v>
      </c>
    </row>
    <row r="48" spans="2:14">
      <c r="B48" s="4">
        <f>IF(A48&lt;&gt;"", A48-A47, "")</f>
        <v>0</v>
      </c>
      <c r="C48" s="4">
        <f>IF(A48&lt;&gt;"", B48, "")</f>
        <v>0</v>
      </c>
      <c r="D48" s="2" cm="1">
        <f t="array" ref="D48">IFERROR(_xlfn.XLOOKUP(A48,tblPd[Tenor],tblPd[Pd],""),"")</f>
        <v>0</v>
      </c>
      <c r="E48" s="2" cm="1">
        <f t="array" ref="E48">IFERROR(_xlfn.XLOOKUP(A48,tblPf[Tenor],tblPf[Pf],""),"")</f>
        <v>0</v>
      </c>
      <c r="F48" s="5">
        <f>IF(AND(ISNUMBER(D48),ISNUMBER(D47),ISNUMBER(B48)), (D47-D48)/(B48*D48), "")</f>
        <v>0</v>
      </c>
      <c r="G48" s="5">
        <f>IF(AND(ISNUMBER(E48),ISNUMBER(E47),ISNUMBER(C48)), (E47-E48)/(C48*E48), "")</f>
        <v>0</v>
      </c>
      <c r="H48" s="2" cm="1">
        <f t="array" ref="H48">IFERROR(_xlfn.XLOOKUP(A48,tblFwd[Tenor],tblFwd[Fwd],""),"")</f>
        <v>0</v>
      </c>
      <c r="I48" s="2">
        <f>IF(H48&lt;&gt;"", H48/Spot, "")</f>
        <v>0</v>
      </c>
      <c r="J48" s="2">
        <f>IF(AND(I48&lt;&gt;"",ISNUMBER(E48),ISNUMBER(D48)), I48/(E48/D48), "")</f>
        <v>0</v>
      </c>
      <c r="K48" s="2">
        <f>IF(J48&lt;&gt;"", LN(J48), "")</f>
        <v>0</v>
      </c>
      <c r="L48" s="6">
        <f>IF(AND(ISNUMBER(B48),ISNUMBER(D48),ISNUMBER(F48)), B48*D48*F48, "")</f>
        <v>0</v>
      </c>
      <c r="M48" s="6">
        <f>IF(AND(ISNUMBER(C48),ISNUMBER(D48),I48&lt;&gt;"",ISNUMBER(G48)), C48*D48*I48*G48, "")</f>
        <v>0</v>
      </c>
      <c r="N48" s="6">
        <f>IF(AND(ISNUMBER(C48),ISNUMBER(E48),ISNUMBER(J48),ISNUMBER(G48)), C48*E48*(J48-1)*G48, "")</f>
        <v>0</v>
      </c>
    </row>
    <row r="49" spans="2:14">
      <c r="B49" s="4">
        <f>IF(A49&lt;&gt;"", A49-A48, "")</f>
        <v>0</v>
      </c>
      <c r="C49" s="4">
        <f>IF(A49&lt;&gt;"", B49, "")</f>
        <v>0</v>
      </c>
      <c r="D49" s="2" cm="1">
        <f t="array" ref="D49">IFERROR(_xlfn.XLOOKUP(A49,tblPd[Tenor],tblPd[Pd],""),"")</f>
        <v>0</v>
      </c>
      <c r="E49" s="2" cm="1">
        <f t="array" ref="E49">IFERROR(_xlfn.XLOOKUP(A49,tblPf[Tenor],tblPf[Pf],""),"")</f>
        <v>0</v>
      </c>
      <c r="F49" s="5">
        <f>IF(AND(ISNUMBER(D49),ISNUMBER(D48),ISNUMBER(B49)), (D48-D49)/(B49*D49), "")</f>
        <v>0</v>
      </c>
      <c r="G49" s="5">
        <f>IF(AND(ISNUMBER(E49),ISNUMBER(E48),ISNUMBER(C49)), (E48-E49)/(C49*E49), "")</f>
        <v>0</v>
      </c>
      <c r="H49" s="2" cm="1">
        <f t="array" ref="H49">IFERROR(_xlfn.XLOOKUP(A49,tblFwd[Tenor],tblFwd[Fwd],""),"")</f>
        <v>0</v>
      </c>
      <c r="I49" s="2">
        <f>IF(H49&lt;&gt;"", H49/Spot, "")</f>
        <v>0</v>
      </c>
      <c r="J49" s="2">
        <f>IF(AND(I49&lt;&gt;"",ISNUMBER(E49),ISNUMBER(D49)), I49/(E49/D49), "")</f>
        <v>0</v>
      </c>
      <c r="K49" s="2">
        <f>IF(J49&lt;&gt;"", LN(J49), "")</f>
        <v>0</v>
      </c>
      <c r="L49" s="6">
        <f>IF(AND(ISNUMBER(B49),ISNUMBER(D49),ISNUMBER(F49)), B49*D49*F49, "")</f>
        <v>0</v>
      </c>
      <c r="M49" s="6">
        <f>IF(AND(ISNUMBER(C49),ISNUMBER(D49),I49&lt;&gt;"",ISNUMBER(G49)), C49*D49*I49*G49, "")</f>
        <v>0</v>
      </c>
      <c r="N49" s="6">
        <f>IF(AND(ISNUMBER(C49),ISNUMBER(E49),ISNUMBER(J49),ISNUMBER(G49)), C49*E49*(J49-1)*G49, "")</f>
        <v>0</v>
      </c>
    </row>
    <row r="50" spans="2:14">
      <c r="B50" s="4">
        <f>IF(A50&lt;&gt;"", A50-A49, "")</f>
        <v>0</v>
      </c>
      <c r="C50" s="4">
        <f>IF(A50&lt;&gt;"", B50, "")</f>
        <v>0</v>
      </c>
      <c r="D50" s="2" cm="1">
        <f t="array" ref="D50">IFERROR(_xlfn.XLOOKUP(A50,tblPd[Tenor],tblPd[Pd],""),"")</f>
        <v>0</v>
      </c>
      <c r="E50" s="2" cm="1">
        <f t="array" ref="E50">IFERROR(_xlfn.XLOOKUP(A50,tblPf[Tenor],tblPf[Pf],""),"")</f>
        <v>0</v>
      </c>
      <c r="F50" s="5">
        <f>IF(AND(ISNUMBER(D50),ISNUMBER(D49),ISNUMBER(B50)), (D49-D50)/(B50*D50), "")</f>
        <v>0</v>
      </c>
      <c r="G50" s="5">
        <f>IF(AND(ISNUMBER(E50),ISNUMBER(E49),ISNUMBER(C50)), (E49-E50)/(C50*E50), "")</f>
        <v>0</v>
      </c>
      <c r="H50" s="2" cm="1">
        <f t="array" ref="H50">IFERROR(_xlfn.XLOOKUP(A50,tblFwd[Tenor],tblFwd[Fwd],""),"")</f>
        <v>0</v>
      </c>
      <c r="I50" s="2">
        <f>IF(H50&lt;&gt;"", H50/Spot, "")</f>
        <v>0</v>
      </c>
      <c r="J50" s="2">
        <f>IF(AND(I50&lt;&gt;"",ISNUMBER(E50),ISNUMBER(D50)), I50/(E50/D50), "")</f>
        <v>0</v>
      </c>
      <c r="K50" s="2">
        <f>IF(J50&lt;&gt;"", LN(J50), "")</f>
        <v>0</v>
      </c>
      <c r="L50" s="6">
        <f>IF(AND(ISNUMBER(B50),ISNUMBER(D50),ISNUMBER(F50)), B50*D50*F50, "")</f>
        <v>0</v>
      </c>
      <c r="M50" s="6">
        <f>IF(AND(ISNUMBER(C50),ISNUMBER(D50),I50&lt;&gt;"",ISNUMBER(G50)), C50*D50*I50*G50, "")</f>
        <v>0</v>
      </c>
      <c r="N50" s="6">
        <f>IF(AND(ISNUMBER(C50),ISNUMBER(E50),ISNUMBER(J50),ISNUMBER(G50)), C50*E50*(J50-1)*G50, "")</f>
        <v>0</v>
      </c>
    </row>
    <row r="51" spans="2:14">
      <c r="B51" s="4">
        <f>IF(A51&lt;&gt;"", A51-A50, "")</f>
        <v>0</v>
      </c>
      <c r="C51" s="4">
        <f>IF(A51&lt;&gt;"", B51, "")</f>
        <v>0</v>
      </c>
      <c r="D51" s="2" cm="1">
        <f t="array" ref="D51">IFERROR(_xlfn.XLOOKUP(A51,tblPd[Tenor],tblPd[Pd],""),"")</f>
        <v>0</v>
      </c>
      <c r="E51" s="2" cm="1">
        <f t="array" ref="E51">IFERROR(_xlfn.XLOOKUP(A51,tblPf[Tenor],tblPf[Pf],""),"")</f>
        <v>0</v>
      </c>
      <c r="F51" s="5">
        <f>IF(AND(ISNUMBER(D51),ISNUMBER(D50),ISNUMBER(B51)), (D50-D51)/(B51*D51), "")</f>
        <v>0</v>
      </c>
      <c r="G51" s="5">
        <f>IF(AND(ISNUMBER(E51),ISNUMBER(E50),ISNUMBER(C51)), (E50-E51)/(C51*E51), "")</f>
        <v>0</v>
      </c>
      <c r="H51" s="2" cm="1">
        <f t="array" ref="H51">IFERROR(_xlfn.XLOOKUP(A51,tblFwd[Tenor],tblFwd[Fwd],""),"")</f>
        <v>0</v>
      </c>
      <c r="I51" s="2">
        <f>IF(H51&lt;&gt;"", H51/Spot, "")</f>
        <v>0</v>
      </c>
      <c r="J51" s="2">
        <f>IF(AND(I51&lt;&gt;"",ISNUMBER(E51),ISNUMBER(D51)), I51/(E51/D51), "")</f>
        <v>0</v>
      </c>
      <c r="K51" s="2">
        <f>IF(J51&lt;&gt;"", LN(J51), "")</f>
        <v>0</v>
      </c>
      <c r="L51" s="6">
        <f>IF(AND(ISNUMBER(B51),ISNUMBER(D51),ISNUMBER(F51)), B51*D51*F51, "")</f>
        <v>0</v>
      </c>
      <c r="M51" s="6">
        <f>IF(AND(ISNUMBER(C51),ISNUMBER(D51),I51&lt;&gt;"",ISNUMBER(G51)), C51*D51*I51*G51, "")</f>
        <v>0</v>
      </c>
      <c r="N51" s="6">
        <f>IF(AND(ISNUMBER(C51),ISNUMBER(E51),ISNUMBER(J51),ISNUMBER(G51)), C51*E51*(J51-1)*G51, "")</f>
        <v>0</v>
      </c>
    </row>
    <row r="52" spans="2:14">
      <c r="B52" s="4">
        <f>IF(A52&lt;&gt;"", A52-A51, "")</f>
        <v>0</v>
      </c>
      <c r="C52" s="4">
        <f>IF(A52&lt;&gt;"", B52, "")</f>
        <v>0</v>
      </c>
      <c r="D52" s="2" cm="1">
        <f t="array" ref="D52">IFERROR(_xlfn.XLOOKUP(A52,tblPd[Tenor],tblPd[Pd],""),"")</f>
        <v>0</v>
      </c>
      <c r="E52" s="2" cm="1">
        <f t="array" ref="E52">IFERROR(_xlfn.XLOOKUP(A52,tblPf[Tenor],tblPf[Pf],""),"")</f>
        <v>0</v>
      </c>
      <c r="F52" s="5">
        <f>IF(AND(ISNUMBER(D52),ISNUMBER(D51),ISNUMBER(B52)), (D51-D52)/(B52*D52), "")</f>
        <v>0</v>
      </c>
      <c r="G52" s="5">
        <f>IF(AND(ISNUMBER(E52),ISNUMBER(E51),ISNUMBER(C52)), (E51-E52)/(C52*E52), "")</f>
        <v>0</v>
      </c>
      <c r="H52" s="2" cm="1">
        <f t="array" ref="H52">IFERROR(_xlfn.XLOOKUP(A52,tblFwd[Tenor],tblFwd[Fwd],""),"")</f>
        <v>0</v>
      </c>
      <c r="I52" s="2">
        <f>IF(H52&lt;&gt;"", H52/Spot, "")</f>
        <v>0</v>
      </c>
      <c r="J52" s="2">
        <f>IF(AND(I52&lt;&gt;"",ISNUMBER(E52),ISNUMBER(D52)), I52/(E52/D52), "")</f>
        <v>0</v>
      </c>
      <c r="K52" s="2">
        <f>IF(J52&lt;&gt;"", LN(J52), "")</f>
        <v>0</v>
      </c>
      <c r="L52" s="6">
        <f>IF(AND(ISNUMBER(B52),ISNUMBER(D52),ISNUMBER(F52)), B52*D52*F52, "")</f>
        <v>0</v>
      </c>
      <c r="M52" s="6">
        <f>IF(AND(ISNUMBER(C52),ISNUMBER(D52),I52&lt;&gt;"",ISNUMBER(G52)), C52*D52*I52*G52, "")</f>
        <v>0</v>
      </c>
      <c r="N52" s="6">
        <f>IF(AND(ISNUMBER(C52),ISNUMBER(E52),ISNUMBER(J52),ISNUMBER(G52)), C52*E52*(J52-1)*G52, "")</f>
        <v>0</v>
      </c>
    </row>
    <row r="53" spans="2:14">
      <c r="B53" s="4">
        <f>IF(A53&lt;&gt;"", A53-A52, "")</f>
        <v>0</v>
      </c>
      <c r="C53" s="4">
        <f>IF(A53&lt;&gt;"", B53, "")</f>
        <v>0</v>
      </c>
      <c r="D53" s="2" cm="1">
        <f t="array" ref="D53">IFERROR(_xlfn.XLOOKUP(A53,tblPd[Tenor],tblPd[Pd],""),"")</f>
        <v>0</v>
      </c>
      <c r="E53" s="2" cm="1">
        <f t="array" ref="E53">IFERROR(_xlfn.XLOOKUP(A53,tblPf[Tenor],tblPf[Pf],""),"")</f>
        <v>0</v>
      </c>
      <c r="F53" s="5">
        <f>IF(AND(ISNUMBER(D53),ISNUMBER(D52),ISNUMBER(B53)), (D52-D53)/(B53*D53), "")</f>
        <v>0</v>
      </c>
      <c r="G53" s="5">
        <f>IF(AND(ISNUMBER(E53),ISNUMBER(E52),ISNUMBER(C53)), (E52-E53)/(C53*E53), "")</f>
        <v>0</v>
      </c>
      <c r="H53" s="2" cm="1">
        <f t="array" ref="H53">IFERROR(_xlfn.XLOOKUP(A53,tblFwd[Tenor],tblFwd[Fwd],""),"")</f>
        <v>0</v>
      </c>
      <c r="I53" s="2">
        <f>IF(H53&lt;&gt;"", H53/Spot, "")</f>
        <v>0</v>
      </c>
      <c r="J53" s="2">
        <f>IF(AND(I53&lt;&gt;"",ISNUMBER(E53),ISNUMBER(D53)), I53/(E53/D53), "")</f>
        <v>0</v>
      </c>
      <c r="K53" s="2">
        <f>IF(J53&lt;&gt;"", LN(J53), "")</f>
        <v>0</v>
      </c>
      <c r="L53" s="6">
        <f>IF(AND(ISNUMBER(B53),ISNUMBER(D53),ISNUMBER(F53)), B53*D53*F53, "")</f>
        <v>0</v>
      </c>
      <c r="M53" s="6">
        <f>IF(AND(ISNUMBER(C53),ISNUMBER(D53),I53&lt;&gt;"",ISNUMBER(G53)), C53*D53*I53*G53, "")</f>
        <v>0</v>
      </c>
      <c r="N53" s="6">
        <f>IF(AND(ISNUMBER(C53),ISNUMBER(E53),ISNUMBER(J53),ISNUMBER(G53)), C53*E53*(J53-1)*G53, "")</f>
        <v>0</v>
      </c>
    </row>
    <row r="54" spans="2:14">
      <c r="B54" s="4">
        <f>IF(A54&lt;&gt;"", A54-A53, "")</f>
        <v>0</v>
      </c>
      <c r="C54" s="4">
        <f>IF(A54&lt;&gt;"", B54, "")</f>
        <v>0</v>
      </c>
      <c r="D54" s="2" cm="1">
        <f t="array" ref="D54">IFERROR(_xlfn.XLOOKUP(A54,tblPd[Tenor],tblPd[Pd],""),"")</f>
        <v>0</v>
      </c>
      <c r="E54" s="2" cm="1">
        <f t="array" ref="E54">IFERROR(_xlfn.XLOOKUP(A54,tblPf[Tenor],tblPf[Pf],""),"")</f>
        <v>0</v>
      </c>
      <c r="F54" s="5">
        <f>IF(AND(ISNUMBER(D54),ISNUMBER(D53),ISNUMBER(B54)), (D53-D54)/(B54*D54), "")</f>
        <v>0</v>
      </c>
      <c r="G54" s="5">
        <f>IF(AND(ISNUMBER(E54),ISNUMBER(E53),ISNUMBER(C54)), (E53-E54)/(C54*E54), "")</f>
        <v>0</v>
      </c>
      <c r="H54" s="2" cm="1">
        <f t="array" ref="H54">IFERROR(_xlfn.XLOOKUP(A54,tblFwd[Tenor],tblFwd[Fwd],""),"")</f>
        <v>0</v>
      </c>
      <c r="I54" s="2">
        <f>IF(H54&lt;&gt;"", H54/Spot, "")</f>
        <v>0</v>
      </c>
      <c r="J54" s="2">
        <f>IF(AND(I54&lt;&gt;"",ISNUMBER(E54),ISNUMBER(D54)), I54/(E54/D54), "")</f>
        <v>0</v>
      </c>
      <c r="K54" s="2">
        <f>IF(J54&lt;&gt;"", LN(J54), "")</f>
        <v>0</v>
      </c>
      <c r="L54" s="6">
        <f>IF(AND(ISNUMBER(B54),ISNUMBER(D54),ISNUMBER(F54)), B54*D54*F54, "")</f>
        <v>0</v>
      </c>
      <c r="M54" s="6">
        <f>IF(AND(ISNUMBER(C54),ISNUMBER(D54),I54&lt;&gt;"",ISNUMBER(G54)), C54*D54*I54*G54, "")</f>
        <v>0</v>
      </c>
      <c r="N54" s="6">
        <f>IF(AND(ISNUMBER(C54),ISNUMBER(E54),ISNUMBER(J54),ISNUMBER(G54)), C54*E54*(J54-1)*G54, "")</f>
        <v>0</v>
      </c>
    </row>
    <row r="55" spans="2:14">
      <c r="B55" s="4">
        <f>IF(A55&lt;&gt;"", A55-A54, "")</f>
        <v>0</v>
      </c>
      <c r="C55" s="4">
        <f>IF(A55&lt;&gt;"", B55, "")</f>
        <v>0</v>
      </c>
      <c r="D55" s="2" cm="1">
        <f t="array" ref="D55">IFERROR(_xlfn.XLOOKUP(A55,tblPd[Tenor],tblPd[Pd],""),"")</f>
        <v>0</v>
      </c>
      <c r="E55" s="2" cm="1">
        <f t="array" ref="E55">IFERROR(_xlfn.XLOOKUP(A55,tblPf[Tenor],tblPf[Pf],""),"")</f>
        <v>0</v>
      </c>
      <c r="F55" s="5">
        <f>IF(AND(ISNUMBER(D55),ISNUMBER(D54),ISNUMBER(B55)), (D54-D55)/(B55*D55), "")</f>
        <v>0</v>
      </c>
      <c r="G55" s="5">
        <f>IF(AND(ISNUMBER(E55),ISNUMBER(E54),ISNUMBER(C55)), (E54-E55)/(C55*E55), "")</f>
        <v>0</v>
      </c>
      <c r="H55" s="2" cm="1">
        <f t="array" ref="H55">IFERROR(_xlfn.XLOOKUP(A55,tblFwd[Tenor],tblFwd[Fwd],""),"")</f>
        <v>0</v>
      </c>
      <c r="I55" s="2">
        <f>IF(H55&lt;&gt;"", H55/Spot, "")</f>
        <v>0</v>
      </c>
      <c r="J55" s="2">
        <f>IF(AND(I55&lt;&gt;"",ISNUMBER(E55),ISNUMBER(D55)), I55/(E55/D55), "")</f>
        <v>0</v>
      </c>
      <c r="K55" s="2">
        <f>IF(J55&lt;&gt;"", LN(J55), "")</f>
        <v>0</v>
      </c>
      <c r="L55" s="6">
        <f>IF(AND(ISNUMBER(B55),ISNUMBER(D55),ISNUMBER(F55)), B55*D55*F55, "")</f>
        <v>0</v>
      </c>
      <c r="M55" s="6">
        <f>IF(AND(ISNUMBER(C55),ISNUMBER(D55),I55&lt;&gt;"",ISNUMBER(G55)), C55*D55*I55*G55, "")</f>
        <v>0</v>
      </c>
      <c r="N55" s="6">
        <f>IF(AND(ISNUMBER(C55),ISNUMBER(E55),ISNUMBER(J55),ISNUMBER(G55)), C55*E55*(J55-1)*G55, "")</f>
        <v>0</v>
      </c>
    </row>
    <row r="56" spans="2:14">
      <c r="B56" s="4">
        <f>IF(A56&lt;&gt;"", A56-A55, "")</f>
        <v>0</v>
      </c>
      <c r="C56" s="4">
        <f>IF(A56&lt;&gt;"", B56, "")</f>
        <v>0</v>
      </c>
      <c r="D56" s="2" cm="1">
        <f t="array" ref="D56">IFERROR(_xlfn.XLOOKUP(A56,tblPd[Tenor],tblPd[Pd],""),"")</f>
        <v>0</v>
      </c>
      <c r="E56" s="2" cm="1">
        <f t="array" ref="E56">IFERROR(_xlfn.XLOOKUP(A56,tblPf[Tenor],tblPf[Pf],""),"")</f>
        <v>0</v>
      </c>
      <c r="F56" s="5">
        <f>IF(AND(ISNUMBER(D56),ISNUMBER(D55),ISNUMBER(B56)), (D55-D56)/(B56*D56), "")</f>
        <v>0</v>
      </c>
      <c r="G56" s="5">
        <f>IF(AND(ISNUMBER(E56),ISNUMBER(E55),ISNUMBER(C56)), (E55-E56)/(C56*E56), "")</f>
        <v>0</v>
      </c>
      <c r="H56" s="2" cm="1">
        <f t="array" ref="H56">IFERROR(_xlfn.XLOOKUP(A56,tblFwd[Tenor],tblFwd[Fwd],""),"")</f>
        <v>0</v>
      </c>
      <c r="I56" s="2">
        <f>IF(H56&lt;&gt;"", H56/Spot, "")</f>
        <v>0</v>
      </c>
      <c r="J56" s="2">
        <f>IF(AND(I56&lt;&gt;"",ISNUMBER(E56),ISNUMBER(D56)), I56/(E56/D56), "")</f>
        <v>0</v>
      </c>
      <c r="K56" s="2">
        <f>IF(J56&lt;&gt;"", LN(J56), "")</f>
        <v>0</v>
      </c>
      <c r="L56" s="6">
        <f>IF(AND(ISNUMBER(B56),ISNUMBER(D56),ISNUMBER(F56)), B56*D56*F56, "")</f>
        <v>0</v>
      </c>
      <c r="M56" s="6">
        <f>IF(AND(ISNUMBER(C56),ISNUMBER(D56),I56&lt;&gt;"",ISNUMBER(G56)), C56*D56*I56*G56, "")</f>
        <v>0</v>
      </c>
      <c r="N56" s="6">
        <f>IF(AND(ISNUMBER(C56),ISNUMBER(E56),ISNUMBER(J56),ISNUMBER(G56)), C56*E56*(J56-1)*G56, "")</f>
        <v>0</v>
      </c>
    </row>
    <row r="57" spans="2:14">
      <c r="B57" s="4">
        <f>IF(A57&lt;&gt;"", A57-A56, "")</f>
        <v>0</v>
      </c>
      <c r="C57" s="4">
        <f>IF(A57&lt;&gt;"", B57, "")</f>
        <v>0</v>
      </c>
      <c r="D57" s="2" cm="1">
        <f t="array" ref="D57">IFERROR(_xlfn.XLOOKUP(A57,tblPd[Tenor],tblPd[Pd],""),"")</f>
        <v>0</v>
      </c>
      <c r="E57" s="2" cm="1">
        <f t="array" ref="E57">IFERROR(_xlfn.XLOOKUP(A57,tblPf[Tenor],tblPf[Pf],""),"")</f>
        <v>0</v>
      </c>
      <c r="F57" s="5">
        <f>IF(AND(ISNUMBER(D57),ISNUMBER(D56),ISNUMBER(B57)), (D56-D57)/(B57*D57), "")</f>
        <v>0</v>
      </c>
      <c r="G57" s="5">
        <f>IF(AND(ISNUMBER(E57),ISNUMBER(E56),ISNUMBER(C57)), (E56-E57)/(C57*E57), "")</f>
        <v>0</v>
      </c>
      <c r="H57" s="2" cm="1">
        <f t="array" ref="H57">IFERROR(_xlfn.XLOOKUP(A57,tblFwd[Tenor],tblFwd[Fwd],""),"")</f>
        <v>0</v>
      </c>
      <c r="I57" s="2">
        <f>IF(H57&lt;&gt;"", H57/Spot, "")</f>
        <v>0</v>
      </c>
      <c r="J57" s="2">
        <f>IF(AND(I57&lt;&gt;"",ISNUMBER(E57),ISNUMBER(D57)), I57/(E57/D57), "")</f>
        <v>0</v>
      </c>
      <c r="K57" s="2">
        <f>IF(J57&lt;&gt;"", LN(J57), "")</f>
        <v>0</v>
      </c>
      <c r="L57" s="6">
        <f>IF(AND(ISNUMBER(B57),ISNUMBER(D57),ISNUMBER(F57)), B57*D57*F57, "")</f>
        <v>0</v>
      </c>
      <c r="M57" s="6">
        <f>IF(AND(ISNUMBER(C57),ISNUMBER(D57),I57&lt;&gt;"",ISNUMBER(G57)), C57*D57*I57*G57, "")</f>
        <v>0</v>
      </c>
      <c r="N57" s="6">
        <f>IF(AND(ISNUMBER(C57),ISNUMBER(E57),ISNUMBER(J57),ISNUMBER(G57)), C57*E57*(J57-1)*G57, "")</f>
        <v>0</v>
      </c>
    </row>
    <row r="58" spans="2:14">
      <c r="B58" s="4">
        <f>IF(A58&lt;&gt;"", A58-A57, "")</f>
        <v>0</v>
      </c>
      <c r="C58" s="4">
        <f>IF(A58&lt;&gt;"", B58, "")</f>
        <v>0</v>
      </c>
      <c r="D58" s="2" cm="1">
        <f t="array" ref="D58">IFERROR(_xlfn.XLOOKUP(A58,tblPd[Tenor],tblPd[Pd],""),"")</f>
        <v>0</v>
      </c>
      <c r="E58" s="2" cm="1">
        <f t="array" ref="E58">IFERROR(_xlfn.XLOOKUP(A58,tblPf[Tenor],tblPf[Pf],""),"")</f>
        <v>0</v>
      </c>
      <c r="F58" s="5">
        <f>IF(AND(ISNUMBER(D58),ISNUMBER(D57),ISNUMBER(B58)), (D57-D58)/(B58*D58), "")</f>
        <v>0</v>
      </c>
      <c r="G58" s="5">
        <f>IF(AND(ISNUMBER(E58),ISNUMBER(E57),ISNUMBER(C58)), (E57-E58)/(C58*E58), "")</f>
        <v>0</v>
      </c>
      <c r="H58" s="2" cm="1">
        <f t="array" ref="H58">IFERROR(_xlfn.XLOOKUP(A58,tblFwd[Tenor],tblFwd[Fwd],""),"")</f>
        <v>0</v>
      </c>
      <c r="I58" s="2">
        <f>IF(H58&lt;&gt;"", H58/Spot, "")</f>
        <v>0</v>
      </c>
      <c r="J58" s="2">
        <f>IF(AND(I58&lt;&gt;"",ISNUMBER(E58),ISNUMBER(D58)), I58/(E58/D58), "")</f>
        <v>0</v>
      </c>
      <c r="K58" s="2">
        <f>IF(J58&lt;&gt;"", LN(J58), "")</f>
        <v>0</v>
      </c>
      <c r="L58" s="6">
        <f>IF(AND(ISNUMBER(B58),ISNUMBER(D58),ISNUMBER(F58)), B58*D58*F58, "")</f>
        <v>0</v>
      </c>
      <c r="M58" s="6">
        <f>IF(AND(ISNUMBER(C58),ISNUMBER(D58),I58&lt;&gt;"",ISNUMBER(G58)), C58*D58*I58*G58, "")</f>
        <v>0</v>
      </c>
      <c r="N58" s="6">
        <f>IF(AND(ISNUMBER(C58),ISNUMBER(E58),ISNUMBER(J58),ISNUMBER(G58)), C58*E58*(J58-1)*G58, "")</f>
        <v>0</v>
      </c>
    </row>
    <row r="59" spans="2:14">
      <c r="B59" s="4">
        <f>IF(A59&lt;&gt;"", A59-A58, "")</f>
        <v>0</v>
      </c>
      <c r="C59" s="4">
        <f>IF(A59&lt;&gt;"", B59, "")</f>
        <v>0</v>
      </c>
      <c r="D59" s="2" cm="1">
        <f t="array" ref="D59">IFERROR(_xlfn.XLOOKUP(A59,tblPd[Tenor],tblPd[Pd],""),"")</f>
        <v>0</v>
      </c>
      <c r="E59" s="2" cm="1">
        <f t="array" ref="E59">IFERROR(_xlfn.XLOOKUP(A59,tblPf[Tenor],tblPf[Pf],""),"")</f>
        <v>0</v>
      </c>
      <c r="F59" s="5">
        <f>IF(AND(ISNUMBER(D59),ISNUMBER(D58),ISNUMBER(B59)), (D58-D59)/(B59*D59), "")</f>
        <v>0</v>
      </c>
      <c r="G59" s="5">
        <f>IF(AND(ISNUMBER(E59),ISNUMBER(E58),ISNUMBER(C59)), (E58-E59)/(C59*E59), "")</f>
        <v>0</v>
      </c>
      <c r="H59" s="2" cm="1">
        <f t="array" ref="H59">IFERROR(_xlfn.XLOOKUP(A59,tblFwd[Tenor],tblFwd[Fwd],""),"")</f>
        <v>0</v>
      </c>
      <c r="I59" s="2">
        <f>IF(H59&lt;&gt;"", H59/Spot, "")</f>
        <v>0</v>
      </c>
      <c r="J59" s="2">
        <f>IF(AND(I59&lt;&gt;"",ISNUMBER(E59),ISNUMBER(D59)), I59/(E59/D59), "")</f>
        <v>0</v>
      </c>
      <c r="K59" s="2">
        <f>IF(J59&lt;&gt;"", LN(J59), "")</f>
        <v>0</v>
      </c>
      <c r="L59" s="6">
        <f>IF(AND(ISNUMBER(B59),ISNUMBER(D59),ISNUMBER(F59)), B59*D59*F59, "")</f>
        <v>0</v>
      </c>
      <c r="M59" s="6">
        <f>IF(AND(ISNUMBER(C59),ISNUMBER(D59),I59&lt;&gt;"",ISNUMBER(G59)), C59*D59*I59*G59, "")</f>
        <v>0</v>
      </c>
      <c r="N59" s="6">
        <f>IF(AND(ISNUMBER(C59),ISNUMBER(E59),ISNUMBER(J59),ISNUMBER(G59)), C59*E59*(J59-1)*G59, "")</f>
        <v>0</v>
      </c>
    </row>
    <row r="60" spans="2:14">
      <c r="B60" s="4">
        <f>IF(A60&lt;&gt;"", A60-A59, "")</f>
        <v>0</v>
      </c>
      <c r="C60" s="4">
        <f>IF(A60&lt;&gt;"", B60, "")</f>
        <v>0</v>
      </c>
      <c r="D60" s="2" cm="1">
        <f t="array" ref="D60">IFERROR(_xlfn.XLOOKUP(A60,tblPd[Tenor],tblPd[Pd],""),"")</f>
        <v>0</v>
      </c>
      <c r="E60" s="2" cm="1">
        <f t="array" ref="E60">IFERROR(_xlfn.XLOOKUP(A60,tblPf[Tenor],tblPf[Pf],""),"")</f>
        <v>0</v>
      </c>
      <c r="F60" s="5">
        <f>IF(AND(ISNUMBER(D60),ISNUMBER(D59),ISNUMBER(B60)), (D59-D60)/(B60*D60), "")</f>
        <v>0</v>
      </c>
      <c r="G60" s="5">
        <f>IF(AND(ISNUMBER(E60),ISNUMBER(E59),ISNUMBER(C60)), (E59-E60)/(C60*E60), "")</f>
        <v>0</v>
      </c>
      <c r="H60" s="2" cm="1">
        <f t="array" ref="H60">IFERROR(_xlfn.XLOOKUP(A60,tblFwd[Tenor],tblFwd[Fwd],""),"")</f>
        <v>0</v>
      </c>
      <c r="I60" s="2">
        <f>IF(H60&lt;&gt;"", H60/Spot, "")</f>
        <v>0</v>
      </c>
      <c r="J60" s="2">
        <f>IF(AND(I60&lt;&gt;"",ISNUMBER(E60),ISNUMBER(D60)), I60/(E60/D60), "")</f>
        <v>0</v>
      </c>
      <c r="K60" s="2">
        <f>IF(J60&lt;&gt;"", LN(J60), "")</f>
        <v>0</v>
      </c>
      <c r="L60" s="6">
        <f>IF(AND(ISNUMBER(B60),ISNUMBER(D60),ISNUMBER(F60)), B60*D60*F60, "")</f>
        <v>0</v>
      </c>
      <c r="M60" s="6">
        <f>IF(AND(ISNUMBER(C60),ISNUMBER(D60),I60&lt;&gt;"",ISNUMBER(G60)), C60*D60*I60*G60, "")</f>
        <v>0</v>
      </c>
      <c r="N60" s="6">
        <f>IF(AND(ISNUMBER(C60),ISNUMBER(E60),ISNUMBER(J60),ISNUMBER(G60)), C60*E60*(J60-1)*G60, "")</f>
        <v>0</v>
      </c>
    </row>
    <row r="61" spans="2:14">
      <c r="B61" s="4">
        <f>IF(A61&lt;&gt;"", A61-A60, "")</f>
        <v>0</v>
      </c>
      <c r="C61" s="4">
        <f>IF(A61&lt;&gt;"", B61, "")</f>
        <v>0</v>
      </c>
      <c r="D61" s="2" cm="1">
        <f t="array" ref="D61">IFERROR(_xlfn.XLOOKUP(A61,tblPd[Tenor],tblPd[Pd],""),"")</f>
        <v>0</v>
      </c>
      <c r="E61" s="2" cm="1">
        <f t="array" ref="E61">IFERROR(_xlfn.XLOOKUP(A61,tblPf[Tenor],tblPf[Pf],""),"")</f>
        <v>0</v>
      </c>
      <c r="F61" s="5">
        <f>IF(AND(ISNUMBER(D61),ISNUMBER(D60),ISNUMBER(B61)), (D60-D61)/(B61*D61), "")</f>
        <v>0</v>
      </c>
      <c r="G61" s="5">
        <f>IF(AND(ISNUMBER(E61),ISNUMBER(E60),ISNUMBER(C61)), (E60-E61)/(C61*E61), "")</f>
        <v>0</v>
      </c>
      <c r="H61" s="2" cm="1">
        <f t="array" ref="H61">IFERROR(_xlfn.XLOOKUP(A61,tblFwd[Tenor],tblFwd[Fwd],""),"")</f>
        <v>0</v>
      </c>
      <c r="I61" s="2">
        <f>IF(H61&lt;&gt;"", H61/Spot, "")</f>
        <v>0</v>
      </c>
      <c r="J61" s="2">
        <f>IF(AND(I61&lt;&gt;"",ISNUMBER(E61),ISNUMBER(D61)), I61/(E61/D61), "")</f>
        <v>0</v>
      </c>
      <c r="K61" s="2">
        <f>IF(J61&lt;&gt;"", LN(J61), "")</f>
        <v>0</v>
      </c>
      <c r="L61" s="6">
        <f>IF(AND(ISNUMBER(B61),ISNUMBER(D61),ISNUMBER(F61)), B61*D61*F61, "")</f>
        <v>0</v>
      </c>
      <c r="M61" s="6">
        <f>IF(AND(ISNUMBER(C61),ISNUMBER(D61),I61&lt;&gt;"",ISNUMBER(G61)), C61*D61*I61*G61, "")</f>
        <v>0</v>
      </c>
      <c r="N61" s="6">
        <f>IF(AND(ISNUMBER(C61),ISNUMBER(E61),ISNUMBER(J61),ISNUMBER(G61)), C61*E61*(J61-1)*G61, "")</f>
        <v>0</v>
      </c>
    </row>
    <row r="62" spans="2:14">
      <c r="B62" s="4">
        <f>IF(A62&lt;&gt;"", A62-A61, "")</f>
        <v>0</v>
      </c>
      <c r="C62" s="4">
        <f>IF(A62&lt;&gt;"", B62, "")</f>
        <v>0</v>
      </c>
      <c r="D62" s="2" cm="1">
        <f t="array" ref="D62">IFERROR(_xlfn.XLOOKUP(A62,tblPd[Tenor],tblPd[Pd],""),"")</f>
        <v>0</v>
      </c>
      <c r="E62" s="2" cm="1">
        <f t="array" ref="E62">IFERROR(_xlfn.XLOOKUP(A62,tblPf[Tenor],tblPf[Pf],""),"")</f>
        <v>0</v>
      </c>
      <c r="F62" s="5">
        <f>IF(AND(ISNUMBER(D62),ISNUMBER(D61),ISNUMBER(B62)), (D61-D62)/(B62*D62), "")</f>
        <v>0</v>
      </c>
      <c r="G62" s="5">
        <f>IF(AND(ISNUMBER(E62),ISNUMBER(E61),ISNUMBER(C62)), (E61-E62)/(C62*E62), "")</f>
        <v>0</v>
      </c>
      <c r="H62" s="2" cm="1">
        <f t="array" ref="H62">IFERROR(_xlfn.XLOOKUP(A62,tblFwd[Tenor],tblFwd[Fwd],""),"")</f>
        <v>0</v>
      </c>
      <c r="I62" s="2">
        <f>IF(H62&lt;&gt;"", H62/Spot, "")</f>
        <v>0</v>
      </c>
      <c r="J62" s="2">
        <f>IF(AND(I62&lt;&gt;"",ISNUMBER(E62),ISNUMBER(D62)), I62/(E62/D62), "")</f>
        <v>0</v>
      </c>
      <c r="K62" s="2">
        <f>IF(J62&lt;&gt;"", LN(J62), "")</f>
        <v>0</v>
      </c>
      <c r="L62" s="6">
        <f>IF(AND(ISNUMBER(B62),ISNUMBER(D62),ISNUMBER(F62)), B62*D62*F62, "")</f>
        <v>0</v>
      </c>
      <c r="M62" s="6">
        <f>IF(AND(ISNUMBER(C62),ISNUMBER(D62),I62&lt;&gt;"",ISNUMBER(G62)), C62*D62*I62*G62, "")</f>
        <v>0</v>
      </c>
      <c r="N62" s="6">
        <f>IF(AND(ISNUMBER(C62),ISNUMBER(E62),ISNUMBER(J62),ISNUMBER(G62)), C62*E62*(J62-1)*G62, "")</f>
        <v>0</v>
      </c>
    </row>
    <row r="63" spans="2:14">
      <c r="B63" s="4">
        <f>IF(A63&lt;&gt;"", A63-A62, "")</f>
        <v>0</v>
      </c>
      <c r="C63" s="4">
        <f>IF(A63&lt;&gt;"", B63, "")</f>
        <v>0</v>
      </c>
      <c r="D63" s="2" cm="1">
        <f t="array" ref="D63">IFERROR(_xlfn.XLOOKUP(A63,tblPd[Tenor],tblPd[Pd],""),"")</f>
        <v>0</v>
      </c>
      <c r="E63" s="2" cm="1">
        <f t="array" ref="E63">IFERROR(_xlfn.XLOOKUP(A63,tblPf[Tenor],tblPf[Pf],""),"")</f>
        <v>0</v>
      </c>
      <c r="F63" s="5">
        <f>IF(AND(ISNUMBER(D63),ISNUMBER(D62),ISNUMBER(B63)), (D62-D63)/(B63*D63), "")</f>
        <v>0</v>
      </c>
      <c r="G63" s="5">
        <f>IF(AND(ISNUMBER(E63),ISNUMBER(E62),ISNUMBER(C63)), (E62-E63)/(C63*E63), "")</f>
        <v>0</v>
      </c>
      <c r="H63" s="2" cm="1">
        <f t="array" ref="H63">IFERROR(_xlfn.XLOOKUP(A63,tblFwd[Tenor],tblFwd[Fwd],""),"")</f>
        <v>0</v>
      </c>
      <c r="I63" s="2">
        <f>IF(H63&lt;&gt;"", H63/Spot, "")</f>
        <v>0</v>
      </c>
      <c r="J63" s="2">
        <f>IF(AND(I63&lt;&gt;"",ISNUMBER(E63),ISNUMBER(D63)), I63/(E63/D63), "")</f>
        <v>0</v>
      </c>
      <c r="K63" s="2">
        <f>IF(J63&lt;&gt;"", LN(J63), "")</f>
        <v>0</v>
      </c>
      <c r="L63" s="6">
        <f>IF(AND(ISNUMBER(B63),ISNUMBER(D63),ISNUMBER(F63)), B63*D63*F63, "")</f>
        <v>0</v>
      </c>
      <c r="M63" s="6">
        <f>IF(AND(ISNUMBER(C63),ISNUMBER(D63),I63&lt;&gt;"",ISNUMBER(G63)), C63*D63*I63*G63, "")</f>
        <v>0</v>
      </c>
      <c r="N63" s="6">
        <f>IF(AND(ISNUMBER(C63),ISNUMBER(E63),ISNUMBER(J63),ISNUMBER(G63)), C63*E63*(J63-1)*G63, "")</f>
        <v>0</v>
      </c>
    </row>
    <row r="64" spans="2:14">
      <c r="B64" s="4">
        <f>IF(A64&lt;&gt;"", A64-A63, "")</f>
        <v>0</v>
      </c>
      <c r="C64" s="4">
        <f>IF(A64&lt;&gt;"", B64, "")</f>
        <v>0</v>
      </c>
      <c r="D64" s="2" cm="1">
        <f t="array" ref="D64">IFERROR(_xlfn.XLOOKUP(A64,tblPd[Tenor],tblPd[Pd],""),"")</f>
        <v>0</v>
      </c>
      <c r="E64" s="2" cm="1">
        <f t="array" ref="E64">IFERROR(_xlfn.XLOOKUP(A64,tblPf[Tenor],tblPf[Pf],""),"")</f>
        <v>0</v>
      </c>
      <c r="F64" s="5">
        <f>IF(AND(ISNUMBER(D64),ISNUMBER(D63),ISNUMBER(B64)), (D63-D64)/(B64*D64), "")</f>
        <v>0</v>
      </c>
      <c r="G64" s="5">
        <f>IF(AND(ISNUMBER(E64),ISNUMBER(E63),ISNUMBER(C64)), (E63-E64)/(C64*E64), "")</f>
        <v>0</v>
      </c>
      <c r="H64" s="2" cm="1">
        <f t="array" ref="H64">IFERROR(_xlfn.XLOOKUP(A64,tblFwd[Tenor],tblFwd[Fwd],""),"")</f>
        <v>0</v>
      </c>
      <c r="I64" s="2">
        <f>IF(H64&lt;&gt;"", H64/Spot, "")</f>
        <v>0</v>
      </c>
      <c r="J64" s="2">
        <f>IF(AND(I64&lt;&gt;"",ISNUMBER(E64),ISNUMBER(D64)), I64/(E64/D64), "")</f>
        <v>0</v>
      </c>
      <c r="K64" s="2">
        <f>IF(J64&lt;&gt;"", LN(J64), "")</f>
        <v>0</v>
      </c>
      <c r="L64" s="6">
        <f>IF(AND(ISNUMBER(B64),ISNUMBER(D64),ISNUMBER(F64)), B64*D64*F64, "")</f>
        <v>0</v>
      </c>
      <c r="M64" s="6">
        <f>IF(AND(ISNUMBER(C64),ISNUMBER(D64),I64&lt;&gt;"",ISNUMBER(G64)), C64*D64*I64*G64, "")</f>
        <v>0</v>
      </c>
      <c r="N64" s="6">
        <f>IF(AND(ISNUMBER(C64),ISNUMBER(E64),ISNUMBER(J64),ISNUMBER(G64)), C64*E64*(J64-1)*G64, "")</f>
        <v>0</v>
      </c>
    </row>
    <row r="65" spans="2:14">
      <c r="B65" s="4">
        <f>IF(A65&lt;&gt;"", A65-A64, "")</f>
        <v>0</v>
      </c>
      <c r="C65" s="4">
        <f>IF(A65&lt;&gt;"", B65, "")</f>
        <v>0</v>
      </c>
      <c r="D65" s="2" cm="1">
        <f t="array" ref="D65">IFERROR(_xlfn.XLOOKUP(A65,tblPd[Tenor],tblPd[Pd],""),"")</f>
        <v>0</v>
      </c>
      <c r="E65" s="2" cm="1">
        <f t="array" ref="E65">IFERROR(_xlfn.XLOOKUP(A65,tblPf[Tenor],tblPf[Pf],""),"")</f>
        <v>0</v>
      </c>
      <c r="F65" s="5">
        <f>IF(AND(ISNUMBER(D65),ISNUMBER(D64),ISNUMBER(B65)), (D64-D65)/(B65*D65), "")</f>
        <v>0</v>
      </c>
      <c r="G65" s="5">
        <f>IF(AND(ISNUMBER(E65),ISNUMBER(E64),ISNUMBER(C65)), (E64-E65)/(C65*E65), "")</f>
        <v>0</v>
      </c>
      <c r="H65" s="2" cm="1">
        <f t="array" ref="H65">IFERROR(_xlfn.XLOOKUP(A65,tblFwd[Tenor],tblFwd[Fwd],""),"")</f>
        <v>0</v>
      </c>
      <c r="I65" s="2">
        <f>IF(H65&lt;&gt;"", H65/Spot, "")</f>
        <v>0</v>
      </c>
      <c r="J65" s="2">
        <f>IF(AND(I65&lt;&gt;"",ISNUMBER(E65),ISNUMBER(D65)), I65/(E65/D65), "")</f>
        <v>0</v>
      </c>
      <c r="K65" s="2">
        <f>IF(J65&lt;&gt;"", LN(J65), "")</f>
        <v>0</v>
      </c>
      <c r="L65" s="6">
        <f>IF(AND(ISNUMBER(B65),ISNUMBER(D65),ISNUMBER(F65)), B65*D65*F65, "")</f>
        <v>0</v>
      </c>
      <c r="M65" s="6">
        <f>IF(AND(ISNUMBER(C65),ISNUMBER(D65),I65&lt;&gt;"",ISNUMBER(G65)), C65*D65*I65*G65, "")</f>
        <v>0</v>
      </c>
      <c r="N65" s="6">
        <f>IF(AND(ISNUMBER(C65),ISNUMBER(E65),ISNUMBER(J65),ISNUMBER(G65)), C65*E65*(J65-1)*G65, "")</f>
        <v>0</v>
      </c>
    </row>
    <row r="66" spans="2:14">
      <c r="B66" s="4">
        <f>IF(A66&lt;&gt;"", A66-A65, "")</f>
        <v>0</v>
      </c>
      <c r="C66" s="4">
        <f>IF(A66&lt;&gt;"", B66, "")</f>
        <v>0</v>
      </c>
      <c r="D66" s="2" cm="1">
        <f t="array" ref="D66">IFERROR(_xlfn.XLOOKUP(A66,tblPd[Tenor],tblPd[Pd],""),"")</f>
        <v>0</v>
      </c>
      <c r="E66" s="2" cm="1">
        <f t="array" ref="E66">IFERROR(_xlfn.XLOOKUP(A66,tblPf[Tenor],tblPf[Pf],""),"")</f>
        <v>0</v>
      </c>
      <c r="F66" s="5">
        <f>IF(AND(ISNUMBER(D66),ISNUMBER(D65),ISNUMBER(B66)), (D65-D66)/(B66*D66), "")</f>
        <v>0</v>
      </c>
      <c r="G66" s="5">
        <f>IF(AND(ISNUMBER(E66),ISNUMBER(E65),ISNUMBER(C66)), (E65-E66)/(C66*E66), "")</f>
        <v>0</v>
      </c>
      <c r="H66" s="2" cm="1">
        <f t="array" ref="H66">IFERROR(_xlfn.XLOOKUP(A66,tblFwd[Tenor],tblFwd[Fwd],""),"")</f>
        <v>0</v>
      </c>
      <c r="I66" s="2">
        <f>IF(H66&lt;&gt;"", H66/Spot, "")</f>
        <v>0</v>
      </c>
      <c r="J66" s="2">
        <f>IF(AND(I66&lt;&gt;"",ISNUMBER(E66),ISNUMBER(D66)), I66/(E66/D66), "")</f>
        <v>0</v>
      </c>
      <c r="K66" s="2">
        <f>IF(J66&lt;&gt;"", LN(J66), "")</f>
        <v>0</v>
      </c>
      <c r="L66" s="6">
        <f>IF(AND(ISNUMBER(B66),ISNUMBER(D66),ISNUMBER(F66)), B66*D66*F66, "")</f>
        <v>0</v>
      </c>
      <c r="M66" s="6">
        <f>IF(AND(ISNUMBER(C66),ISNUMBER(D66),I66&lt;&gt;"",ISNUMBER(G66)), C66*D66*I66*G66, "")</f>
        <v>0</v>
      </c>
      <c r="N66" s="6">
        <f>IF(AND(ISNUMBER(C66),ISNUMBER(E66),ISNUMBER(J66),ISNUMBER(G66)), C66*E66*(J66-1)*G66, "")</f>
        <v>0</v>
      </c>
    </row>
    <row r="67" spans="2:14">
      <c r="B67" s="4">
        <f>IF(A67&lt;&gt;"", A67-A66, "")</f>
        <v>0</v>
      </c>
      <c r="C67" s="4">
        <f>IF(A67&lt;&gt;"", B67, "")</f>
        <v>0</v>
      </c>
      <c r="D67" s="2" cm="1">
        <f t="array" ref="D67">IFERROR(_xlfn.XLOOKUP(A67,tblPd[Tenor],tblPd[Pd],""),"")</f>
        <v>0</v>
      </c>
      <c r="E67" s="2" cm="1">
        <f t="array" ref="E67">IFERROR(_xlfn.XLOOKUP(A67,tblPf[Tenor],tblPf[Pf],""),"")</f>
        <v>0</v>
      </c>
      <c r="F67" s="5">
        <f>IF(AND(ISNUMBER(D67),ISNUMBER(D66),ISNUMBER(B67)), (D66-D67)/(B67*D67), "")</f>
        <v>0</v>
      </c>
      <c r="G67" s="5">
        <f>IF(AND(ISNUMBER(E67),ISNUMBER(E66),ISNUMBER(C67)), (E66-E67)/(C67*E67), "")</f>
        <v>0</v>
      </c>
      <c r="H67" s="2" cm="1">
        <f t="array" ref="H67">IFERROR(_xlfn.XLOOKUP(A67,tblFwd[Tenor],tblFwd[Fwd],""),"")</f>
        <v>0</v>
      </c>
      <c r="I67" s="2">
        <f>IF(H67&lt;&gt;"", H67/Spot, "")</f>
        <v>0</v>
      </c>
      <c r="J67" s="2">
        <f>IF(AND(I67&lt;&gt;"",ISNUMBER(E67),ISNUMBER(D67)), I67/(E67/D67), "")</f>
        <v>0</v>
      </c>
      <c r="K67" s="2">
        <f>IF(J67&lt;&gt;"", LN(J67), "")</f>
        <v>0</v>
      </c>
      <c r="L67" s="6">
        <f>IF(AND(ISNUMBER(B67),ISNUMBER(D67),ISNUMBER(F67)), B67*D67*F67, "")</f>
        <v>0</v>
      </c>
      <c r="M67" s="6">
        <f>IF(AND(ISNUMBER(C67),ISNUMBER(D67),I67&lt;&gt;"",ISNUMBER(G67)), C67*D67*I67*G67, "")</f>
        <v>0</v>
      </c>
      <c r="N67" s="6">
        <f>IF(AND(ISNUMBER(C67),ISNUMBER(E67),ISNUMBER(J67),ISNUMBER(G67)), C67*E67*(J67-1)*G67, "")</f>
        <v>0</v>
      </c>
    </row>
    <row r="68" spans="2:14">
      <c r="B68" s="4">
        <f>IF(A68&lt;&gt;"", A68-A67, "")</f>
        <v>0</v>
      </c>
      <c r="C68" s="4">
        <f>IF(A68&lt;&gt;"", B68, "")</f>
        <v>0</v>
      </c>
      <c r="D68" s="2" cm="1">
        <f t="array" ref="D68">IFERROR(_xlfn.XLOOKUP(A68,tblPd[Tenor],tblPd[Pd],""),"")</f>
        <v>0</v>
      </c>
      <c r="E68" s="2" cm="1">
        <f t="array" ref="E68">IFERROR(_xlfn.XLOOKUP(A68,tblPf[Tenor],tblPf[Pf],""),"")</f>
        <v>0</v>
      </c>
      <c r="F68" s="5">
        <f>IF(AND(ISNUMBER(D68),ISNUMBER(D67),ISNUMBER(B68)), (D67-D68)/(B68*D68), "")</f>
        <v>0</v>
      </c>
      <c r="G68" s="5">
        <f>IF(AND(ISNUMBER(E68),ISNUMBER(E67),ISNUMBER(C68)), (E67-E68)/(C68*E68), "")</f>
        <v>0</v>
      </c>
      <c r="H68" s="2" cm="1">
        <f t="array" ref="H68">IFERROR(_xlfn.XLOOKUP(A68,tblFwd[Tenor],tblFwd[Fwd],""),"")</f>
        <v>0</v>
      </c>
      <c r="I68" s="2">
        <f>IF(H68&lt;&gt;"", H68/Spot, "")</f>
        <v>0</v>
      </c>
      <c r="J68" s="2">
        <f>IF(AND(I68&lt;&gt;"",ISNUMBER(E68),ISNUMBER(D68)), I68/(E68/D68), "")</f>
        <v>0</v>
      </c>
      <c r="K68" s="2">
        <f>IF(J68&lt;&gt;"", LN(J68), "")</f>
        <v>0</v>
      </c>
      <c r="L68" s="6">
        <f>IF(AND(ISNUMBER(B68),ISNUMBER(D68),ISNUMBER(F68)), B68*D68*F68, "")</f>
        <v>0</v>
      </c>
      <c r="M68" s="6">
        <f>IF(AND(ISNUMBER(C68),ISNUMBER(D68),I68&lt;&gt;"",ISNUMBER(G68)), C68*D68*I68*G68, "")</f>
        <v>0</v>
      </c>
      <c r="N68" s="6">
        <f>IF(AND(ISNUMBER(C68),ISNUMBER(E68),ISNUMBER(J68),ISNUMBER(G68)), C68*E68*(J68-1)*G68, "")</f>
        <v>0</v>
      </c>
    </row>
    <row r="69" spans="2:14">
      <c r="B69" s="4">
        <f>IF(A69&lt;&gt;"", A69-A68, "")</f>
        <v>0</v>
      </c>
      <c r="C69" s="4">
        <f>IF(A69&lt;&gt;"", B69, "")</f>
        <v>0</v>
      </c>
      <c r="D69" s="2" cm="1">
        <f t="array" ref="D69">IFERROR(_xlfn.XLOOKUP(A69,tblPd[Tenor],tblPd[Pd],""),"")</f>
        <v>0</v>
      </c>
      <c r="E69" s="2" cm="1">
        <f t="array" ref="E69">IFERROR(_xlfn.XLOOKUP(A69,tblPf[Tenor],tblPf[Pf],""),"")</f>
        <v>0</v>
      </c>
      <c r="F69" s="5">
        <f>IF(AND(ISNUMBER(D69),ISNUMBER(D68),ISNUMBER(B69)), (D68-D69)/(B69*D69), "")</f>
        <v>0</v>
      </c>
      <c r="G69" s="5">
        <f>IF(AND(ISNUMBER(E69),ISNUMBER(E68),ISNUMBER(C69)), (E68-E69)/(C69*E69), "")</f>
        <v>0</v>
      </c>
      <c r="H69" s="2" cm="1">
        <f t="array" ref="H69">IFERROR(_xlfn.XLOOKUP(A69,tblFwd[Tenor],tblFwd[Fwd],""),"")</f>
        <v>0</v>
      </c>
      <c r="I69" s="2">
        <f>IF(H69&lt;&gt;"", H69/Spot, "")</f>
        <v>0</v>
      </c>
      <c r="J69" s="2">
        <f>IF(AND(I69&lt;&gt;"",ISNUMBER(E69),ISNUMBER(D69)), I69/(E69/D69), "")</f>
        <v>0</v>
      </c>
      <c r="K69" s="2">
        <f>IF(J69&lt;&gt;"", LN(J69), "")</f>
        <v>0</v>
      </c>
      <c r="L69" s="6">
        <f>IF(AND(ISNUMBER(B69),ISNUMBER(D69),ISNUMBER(F69)), B69*D69*F69, "")</f>
        <v>0</v>
      </c>
      <c r="M69" s="6">
        <f>IF(AND(ISNUMBER(C69),ISNUMBER(D69),I69&lt;&gt;"",ISNUMBER(G69)), C69*D69*I69*G69, "")</f>
        <v>0</v>
      </c>
      <c r="N69" s="6">
        <f>IF(AND(ISNUMBER(C69),ISNUMBER(E69),ISNUMBER(J69),ISNUMBER(G69)), C69*E69*(J69-1)*G69, "")</f>
        <v>0</v>
      </c>
    </row>
    <row r="70" spans="2:14">
      <c r="B70" s="4">
        <f>IF(A70&lt;&gt;"", A70-A69, "")</f>
        <v>0</v>
      </c>
      <c r="C70" s="4">
        <f>IF(A70&lt;&gt;"", B70, "")</f>
        <v>0</v>
      </c>
      <c r="D70" s="2" cm="1">
        <f t="array" ref="D70">IFERROR(_xlfn.XLOOKUP(A70,tblPd[Tenor],tblPd[Pd],""),"")</f>
        <v>0</v>
      </c>
      <c r="E70" s="2" cm="1">
        <f t="array" ref="E70">IFERROR(_xlfn.XLOOKUP(A70,tblPf[Tenor],tblPf[Pf],""),"")</f>
        <v>0</v>
      </c>
      <c r="F70" s="5">
        <f>IF(AND(ISNUMBER(D70),ISNUMBER(D69),ISNUMBER(B70)), (D69-D70)/(B70*D70), "")</f>
        <v>0</v>
      </c>
      <c r="G70" s="5">
        <f>IF(AND(ISNUMBER(E70),ISNUMBER(E69),ISNUMBER(C70)), (E69-E70)/(C70*E70), "")</f>
        <v>0</v>
      </c>
      <c r="H70" s="2" cm="1">
        <f t="array" ref="H70">IFERROR(_xlfn.XLOOKUP(A70,tblFwd[Tenor],tblFwd[Fwd],""),"")</f>
        <v>0</v>
      </c>
      <c r="I70" s="2">
        <f>IF(H70&lt;&gt;"", H70/Spot, "")</f>
        <v>0</v>
      </c>
      <c r="J70" s="2">
        <f>IF(AND(I70&lt;&gt;"",ISNUMBER(E70),ISNUMBER(D70)), I70/(E70/D70), "")</f>
        <v>0</v>
      </c>
      <c r="K70" s="2">
        <f>IF(J70&lt;&gt;"", LN(J70), "")</f>
        <v>0</v>
      </c>
      <c r="L70" s="6">
        <f>IF(AND(ISNUMBER(B70),ISNUMBER(D70),ISNUMBER(F70)), B70*D70*F70, "")</f>
        <v>0</v>
      </c>
      <c r="M70" s="6">
        <f>IF(AND(ISNUMBER(C70),ISNUMBER(D70),I70&lt;&gt;"",ISNUMBER(G70)), C70*D70*I70*G70, "")</f>
        <v>0</v>
      </c>
      <c r="N70" s="6">
        <f>IF(AND(ISNUMBER(C70),ISNUMBER(E70),ISNUMBER(J70),ISNUMBER(G70)), C70*E70*(J70-1)*G70, "")</f>
        <v>0</v>
      </c>
    </row>
    <row r="71" spans="2:14">
      <c r="B71" s="4">
        <f>IF(A71&lt;&gt;"", A71-A70, "")</f>
        <v>0</v>
      </c>
      <c r="C71" s="4">
        <f>IF(A71&lt;&gt;"", B71, "")</f>
        <v>0</v>
      </c>
      <c r="D71" s="2" cm="1">
        <f t="array" ref="D71">IFERROR(_xlfn.XLOOKUP(A71,tblPd[Tenor],tblPd[Pd],""),"")</f>
        <v>0</v>
      </c>
      <c r="E71" s="2" cm="1">
        <f t="array" ref="E71">IFERROR(_xlfn.XLOOKUP(A71,tblPf[Tenor],tblPf[Pf],""),"")</f>
        <v>0</v>
      </c>
      <c r="F71" s="5">
        <f>IF(AND(ISNUMBER(D71),ISNUMBER(D70),ISNUMBER(B71)), (D70-D71)/(B71*D71), "")</f>
        <v>0</v>
      </c>
      <c r="G71" s="5">
        <f>IF(AND(ISNUMBER(E71),ISNUMBER(E70),ISNUMBER(C71)), (E70-E71)/(C71*E71), "")</f>
        <v>0</v>
      </c>
      <c r="H71" s="2" cm="1">
        <f t="array" ref="H71">IFERROR(_xlfn.XLOOKUP(A71,tblFwd[Tenor],tblFwd[Fwd],""),"")</f>
        <v>0</v>
      </c>
      <c r="I71" s="2">
        <f>IF(H71&lt;&gt;"", H71/Spot, "")</f>
        <v>0</v>
      </c>
      <c r="J71" s="2">
        <f>IF(AND(I71&lt;&gt;"",ISNUMBER(E71),ISNUMBER(D71)), I71/(E71/D71), "")</f>
        <v>0</v>
      </c>
      <c r="K71" s="2">
        <f>IF(J71&lt;&gt;"", LN(J71), "")</f>
        <v>0</v>
      </c>
      <c r="L71" s="6">
        <f>IF(AND(ISNUMBER(B71),ISNUMBER(D71),ISNUMBER(F71)), B71*D71*F71, "")</f>
        <v>0</v>
      </c>
      <c r="M71" s="6">
        <f>IF(AND(ISNUMBER(C71),ISNUMBER(D71),I71&lt;&gt;"",ISNUMBER(G71)), C71*D71*I71*G71, "")</f>
        <v>0</v>
      </c>
      <c r="N71" s="6">
        <f>IF(AND(ISNUMBER(C71),ISNUMBER(E71),ISNUMBER(J71),ISNUMBER(G71)), C71*E71*(J71-1)*G71, "")</f>
        <v>0</v>
      </c>
    </row>
    <row r="72" spans="2:14">
      <c r="B72" s="4">
        <f>IF(A72&lt;&gt;"", A72-A71, "")</f>
        <v>0</v>
      </c>
      <c r="C72" s="4">
        <f>IF(A72&lt;&gt;"", B72, "")</f>
        <v>0</v>
      </c>
      <c r="D72" s="2" cm="1">
        <f t="array" ref="D72">IFERROR(_xlfn.XLOOKUP(A72,tblPd[Tenor],tblPd[Pd],""),"")</f>
        <v>0</v>
      </c>
      <c r="E72" s="2" cm="1">
        <f t="array" ref="E72">IFERROR(_xlfn.XLOOKUP(A72,tblPf[Tenor],tblPf[Pf],""),"")</f>
        <v>0</v>
      </c>
      <c r="F72" s="5">
        <f>IF(AND(ISNUMBER(D72),ISNUMBER(D71),ISNUMBER(B72)), (D71-D72)/(B72*D72), "")</f>
        <v>0</v>
      </c>
      <c r="G72" s="5">
        <f>IF(AND(ISNUMBER(E72),ISNUMBER(E71),ISNUMBER(C72)), (E71-E72)/(C72*E72), "")</f>
        <v>0</v>
      </c>
      <c r="H72" s="2" cm="1">
        <f t="array" ref="H72">IFERROR(_xlfn.XLOOKUP(A72,tblFwd[Tenor],tblFwd[Fwd],""),"")</f>
        <v>0</v>
      </c>
      <c r="I72" s="2">
        <f>IF(H72&lt;&gt;"", H72/Spot, "")</f>
        <v>0</v>
      </c>
      <c r="J72" s="2">
        <f>IF(AND(I72&lt;&gt;"",ISNUMBER(E72),ISNUMBER(D72)), I72/(E72/D72), "")</f>
        <v>0</v>
      </c>
      <c r="K72" s="2">
        <f>IF(J72&lt;&gt;"", LN(J72), "")</f>
        <v>0</v>
      </c>
      <c r="L72" s="6">
        <f>IF(AND(ISNUMBER(B72),ISNUMBER(D72),ISNUMBER(F72)), B72*D72*F72, "")</f>
        <v>0</v>
      </c>
      <c r="M72" s="6">
        <f>IF(AND(ISNUMBER(C72),ISNUMBER(D72),I72&lt;&gt;"",ISNUMBER(G72)), C72*D72*I72*G72, "")</f>
        <v>0</v>
      </c>
      <c r="N72" s="6">
        <f>IF(AND(ISNUMBER(C72),ISNUMBER(E72),ISNUMBER(J72),ISNUMBER(G72)), C72*E72*(J72-1)*G72, "")</f>
        <v>0</v>
      </c>
    </row>
    <row r="73" spans="2:14">
      <c r="B73" s="4">
        <f>IF(A73&lt;&gt;"", A73-A72, "")</f>
        <v>0</v>
      </c>
      <c r="C73" s="4">
        <f>IF(A73&lt;&gt;"", B73, "")</f>
        <v>0</v>
      </c>
      <c r="D73" s="2" cm="1">
        <f t="array" ref="D73">IFERROR(_xlfn.XLOOKUP(A73,tblPd[Tenor],tblPd[Pd],""),"")</f>
        <v>0</v>
      </c>
      <c r="E73" s="2" cm="1">
        <f t="array" ref="E73">IFERROR(_xlfn.XLOOKUP(A73,tblPf[Tenor],tblPf[Pf],""),"")</f>
        <v>0</v>
      </c>
      <c r="F73" s="5">
        <f>IF(AND(ISNUMBER(D73),ISNUMBER(D72),ISNUMBER(B73)), (D72-D73)/(B73*D73), "")</f>
        <v>0</v>
      </c>
      <c r="G73" s="5">
        <f>IF(AND(ISNUMBER(E73),ISNUMBER(E72),ISNUMBER(C73)), (E72-E73)/(C73*E73), "")</f>
        <v>0</v>
      </c>
      <c r="H73" s="2" cm="1">
        <f t="array" ref="H73">IFERROR(_xlfn.XLOOKUP(A73,tblFwd[Tenor],tblFwd[Fwd],""),"")</f>
        <v>0</v>
      </c>
      <c r="I73" s="2">
        <f>IF(H73&lt;&gt;"", H73/Spot, "")</f>
        <v>0</v>
      </c>
      <c r="J73" s="2">
        <f>IF(AND(I73&lt;&gt;"",ISNUMBER(E73),ISNUMBER(D73)), I73/(E73/D73), "")</f>
        <v>0</v>
      </c>
      <c r="K73" s="2">
        <f>IF(J73&lt;&gt;"", LN(J73), "")</f>
        <v>0</v>
      </c>
      <c r="L73" s="6">
        <f>IF(AND(ISNUMBER(B73),ISNUMBER(D73),ISNUMBER(F73)), B73*D73*F73, "")</f>
        <v>0</v>
      </c>
      <c r="M73" s="6">
        <f>IF(AND(ISNUMBER(C73),ISNUMBER(D73),I73&lt;&gt;"",ISNUMBER(G73)), C73*D73*I73*G73, "")</f>
        <v>0</v>
      </c>
      <c r="N73" s="6">
        <f>IF(AND(ISNUMBER(C73),ISNUMBER(E73),ISNUMBER(J73),ISNUMBER(G73)), C73*E73*(J73-1)*G73, "")</f>
        <v>0</v>
      </c>
    </row>
    <row r="74" spans="2:14">
      <c r="B74" s="4">
        <f>IF(A74&lt;&gt;"", A74-A73, "")</f>
        <v>0</v>
      </c>
      <c r="C74" s="4">
        <f>IF(A74&lt;&gt;"", B74, "")</f>
        <v>0</v>
      </c>
      <c r="D74" s="2" cm="1">
        <f t="array" ref="D74">IFERROR(_xlfn.XLOOKUP(A74,tblPd[Tenor],tblPd[Pd],""),"")</f>
        <v>0</v>
      </c>
      <c r="E74" s="2" cm="1">
        <f t="array" ref="E74">IFERROR(_xlfn.XLOOKUP(A74,tblPf[Tenor],tblPf[Pf],""),"")</f>
        <v>0</v>
      </c>
      <c r="F74" s="5">
        <f>IF(AND(ISNUMBER(D74),ISNUMBER(D73),ISNUMBER(B74)), (D73-D74)/(B74*D74), "")</f>
        <v>0</v>
      </c>
      <c r="G74" s="5">
        <f>IF(AND(ISNUMBER(E74),ISNUMBER(E73),ISNUMBER(C74)), (E73-E74)/(C74*E74), "")</f>
        <v>0</v>
      </c>
      <c r="H74" s="2" cm="1">
        <f t="array" ref="H74">IFERROR(_xlfn.XLOOKUP(A74,tblFwd[Tenor],tblFwd[Fwd],""),"")</f>
        <v>0</v>
      </c>
      <c r="I74" s="2">
        <f>IF(H74&lt;&gt;"", H74/Spot, "")</f>
        <v>0</v>
      </c>
      <c r="J74" s="2">
        <f>IF(AND(I74&lt;&gt;"",ISNUMBER(E74),ISNUMBER(D74)), I74/(E74/D74), "")</f>
        <v>0</v>
      </c>
      <c r="K74" s="2">
        <f>IF(J74&lt;&gt;"", LN(J74), "")</f>
        <v>0</v>
      </c>
      <c r="L74" s="6">
        <f>IF(AND(ISNUMBER(B74),ISNUMBER(D74),ISNUMBER(F74)), B74*D74*F74, "")</f>
        <v>0</v>
      </c>
      <c r="M74" s="6">
        <f>IF(AND(ISNUMBER(C74),ISNUMBER(D74),I74&lt;&gt;"",ISNUMBER(G74)), C74*D74*I74*G74, "")</f>
        <v>0</v>
      </c>
      <c r="N74" s="6">
        <f>IF(AND(ISNUMBER(C74),ISNUMBER(E74),ISNUMBER(J74),ISNUMBER(G74)), C74*E74*(J74-1)*G74, "")</f>
        <v>0</v>
      </c>
    </row>
    <row r="75" spans="2:14">
      <c r="B75" s="4">
        <f>IF(A75&lt;&gt;"", A75-A74, "")</f>
        <v>0</v>
      </c>
      <c r="C75" s="4">
        <f>IF(A75&lt;&gt;"", B75, "")</f>
        <v>0</v>
      </c>
      <c r="D75" s="2" cm="1">
        <f t="array" ref="D75">IFERROR(_xlfn.XLOOKUP(A75,tblPd[Tenor],tblPd[Pd],""),"")</f>
        <v>0</v>
      </c>
      <c r="E75" s="2" cm="1">
        <f t="array" ref="E75">IFERROR(_xlfn.XLOOKUP(A75,tblPf[Tenor],tblPf[Pf],""),"")</f>
        <v>0</v>
      </c>
      <c r="F75" s="5">
        <f>IF(AND(ISNUMBER(D75),ISNUMBER(D74),ISNUMBER(B75)), (D74-D75)/(B75*D75), "")</f>
        <v>0</v>
      </c>
      <c r="G75" s="5">
        <f>IF(AND(ISNUMBER(E75),ISNUMBER(E74),ISNUMBER(C75)), (E74-E75)/(C75*E75), "")</f>
        <v>0</v>
      </c>
      <c r="H75" s="2" cm="1">
        <f t="array" ref="H75">IFERROR(_xlfn.XLOOKUP(A75,tblFwd[Tenor],tblFwd[Fwd],""),"")</f>
        <v>0</v>
      </c>
      <c r="I75" s="2">
        <f>IF(H75&lt;&gt;"", H75/Spot, "")</f>
        <v>0</v>
      </c>
      <c r="J75" s="2">
        <f>IF(AND(I75&lt;&gt;"",ISNUMBER(E75),ISNUMBER(D75)), I75/(E75/D75), "")</f>
        <v>0</v>
      </c>
      <c r="K75" s="2">
        <f>IF(J75&lt;&gt;"", LN(J75), "")</f>
        <v>0</v>
      </c>
      <c r="L75" s="6">
        <f>IF(AND(ISNUMBER(B75),ISNUMBER(D75),ISNUMBER(F75)), B75*D75*F75, "")</f>
        <v>0</v>
      </c>
      <c r="M75" s="6">
        <f>IF(AND(ISNUMBER(C75),ISNUMBER(D75),I75&lt;&gt;"",ISNUMBER(G75)), C75*D75*I75*G75, "")</f>
        <v>0</v>
      </c>
      <c r="N75" s="6">
        <f>IF(AND(ISNUMBER(C75),ISNUMBER(E75),ISNUMBER(J75),ISNUMBER(G75)), C75*E75*(J75-1)*G75, "")</f>
        <v>0</v>
      </c>
    </row>
    <row r="76" spans="2:14">
      <c r="B76" s="4">
        <f>IF(A76&lt;&gt;"", A76-A75, "")</f>
        <v>0</v>
      </c>
      <c r="C76" s="4">
        <f>IF(A76&lt;&gt;"", B76, "")</f>
        <v>0</v>
      </c>
      <c r="D76" s="2" cm="1">
        <f t="array" ref="D76">IFERROR(_xlfn.XLOOKUP(A76,tblPd[Tenor],tblPd[Pd],""),"")</f>
        <v>0</v>
      </c>
      <c r="E76" s="2" cm="1">
        <f t="array" ref="E76">IFERROR(_xlfn.XLOOKUP(A76,tblPf[Tenor],tblPf[Pf],""),"")</f>
        <v>0</v>
      </c>
      <c r="F76" s="5">
        <f>IF(AND(ISNUMBER(D76),ISNUMBER(D75),ISNUMBER(B76)), (D75-D76)/(B76*D76), "")</f>
        <v>0</v>
      </c>
      <c r="G76" s="5">
        <f>IF(AND(ISNUMBER(E76),ISNUMBER(E75),ISNUMBER(C76)), (E75-E76)/(C76*E76), "")</f>
        <v>0</v>
      </c>
      <c r="H76" s="2" cm="1">
        <f t="array" ref="H76">IFERROR(_xlfn.XLOOKUP(A76,tblFwd[Tenor],tblFwd[Fwd],""),"")</f>
        <v>0</v>
      </c>
      <c r="I76" s="2">
        <f>IF(H76&lt;&gt;"", H76/Spot, "")</f>
        <v>0</v>
      </c>
      <c r="J76" s="2">
        <f>IF(AND(I76&lt;&gt;"",ISNUMBER(E76),ISNUMBER(D76)), I76/(E76/D76), "")</f>
        <v>0</v>
      </c>
      <c r="K76" s="2">
        <f>IF(J76&lt;&gt;"", LN(J76), "")</f>
        <v>0</v>
      </c>
      <c r="L76" s="6">
        <f>IF(AND(ISNUMBER(B76),ISNUMBER(D76),ISNUMBER(F76)), B76*D76*F76, "")</f>
        <v>0</v>
      </c>
      <c r="M76" s="6">
        <f>IF(AND(ISNUMBER(C76),ISNUMBER(D76),I76&lt;&gt;"",ISNUMBER(G76)), C76*D76*I76*G76, "")</f>
        <v>0</v>
      </c>
      <c r="N76" s="6">
        <f>IF(AND(ISNUMBER(C76),ISNUMBER(E76),ISNUMBER(J76),ISNUMBER(G76)), C76*E76*(J76-1)*G76, "")</f>
        <v>0</v>
      </c>
    </row>
    <row r="77" spans="2:14">
      <c r="B77" s="4">
        <f>IF(A77&lt;&gt;"", A77-A76, "")</f>
        <v>0</v>
      </c>
      <c r="C77" s="4">
        <f>IF(A77&lt;&gt;"", B77, "")</f>
        <v>0</v>
      </c>
      <c r="D77" s="2" cm="1">
        <f t="array" ref="D77">IFERROR(_xlfn.XLOOKUP(A77,tblPd[Tenor],tblPd[Pd],""),"")</f>
        <v>0</v>
      </c>
      <c r="E77" s="2" cm="1">
        <f t="array" ref="E77">IFERROR(_xlfn.XLOOKUP(A77,tblPf[Tenor],tblPf[Pf],""),"")</f>
        <v>0</v>
      </c>
      <c r="F77" s="5">
        <f>IF(AND(ISNUMBER(D77),ISNUMBER(D76),ISNUMBER(B77)), (D76-D77)/(B77*D77), "")</f>
        <v>0</v>
      </c>
      <c r="G77" s="5">
        <f>IF(AND(ISNUMBER(E77),ISNUMBER(E76),ISNUMBER(C77)), (E76-E77)/(C77*E77), "")</f>
        <v>0</v>
      </c>
      <c r="H77" s="2" cm="1">
        <f t="array" ref="H77">IFERROR(_xlfn.XLOOKUP(A77,tblFwd[Tenor],tblFwd[Fwd],""),"")</f>
        <v>0</v>
      </c>
      <c r="I77" s="2">
        <f>IF(H77&lt;&gt;"", H77/Spot, "")</f>
        <v>0</v>
      </c>
      <c r="J77" s="2">
        <f>IF(AND(I77&lt;&gt;"",ISNUMBER(E77),ISNUMBER(D77)), I77/(E77/D77), "")</f>
        <v>0</v>
      </c>
      <c r="K77" s="2">
        <f>IF(J77&lt;&gt;"", LN(J77), "")</f>
        <v>0</v>
      </c>
      <c r="L77" s="6">
        <f>IF(AND(ISNUMBER(B77),ISNUMBER(D77),ISNUMBER(F77)), B77*D77*F77, "")</f>
        <v>0</v>
      </c>
      <c r="M77" s="6">
        <f>IF(AND(ISNUMBER(C77),ISNUMBER(D77),I77&lt;&gt;"",ISNUMBER(G77)), C77*D77*I77*G77, "")</f>
        <v>0</v>
      </c>
      <c r="N77" s="6">
        <f>IF(AND(ISNUMBER(C77),ISNUMBER(E77),ISNUMBER(J77),ISNUMBER(G77)), C77*E77*(J77-1)*G77, "")</f>
        <v>0</v>
      </c>
    </row>
    <row r="78" spans="2:14">
      <c r="B78" s="4">
        <f>IF(A78&lt;&gt;"", A78-A77, "")</f>
        <v>0</v>
      </c>
      <c r="C78" s="4">
        <f>IF(A78&lt;&gt;"", B78, "")</f>
        <v>0</v>
      </c>
      <c r="D78" s="2" cm="1">
        <f t="array" ref="D78">IFERROR(_xlfn.XLOOKUP(A78,tblPd[Tenor],tblPd[Pd],""),"")</f>
        <v>0</v>
      </c>
      <c r="E78" s="2" cm="1">
        <f t="array" ref="E78">IFERROR(_xlfn.XLOOKUP(A78,tblPf[Tenor],tblPf[Pf],""),"")</f>
        <v>0</v>
      </c>
      <c r="F78" s="5">
        <f>IF(AND(ISNUMBER(D78),ISNUMBER(D77),ISNUMBER(B78)), (D77-D78)/(B78*D78), "")</f>
        <v>0</v>
      </c>
      <c r="G78" s="5">
        <f>IF(AND(ISNUMBER(E78),ISNUMBER(E77),ISNUMBER(C78)), (E77-E78)/(C78*E78), "")</f>
        <v>0</v>
      </c>
      <c r="H78" s="2" cm="1">
        <f t="array" ref="H78">IFERROR(_xlfn.XLOOKUP(A78,tblFwd[Tenor],tblFwd[Fwd],""),"")</f>
        <v>0</v>
      </c>
      <c r="I78" s="2">
        <f>IF(H78&lt;&gt;"", H78/Spot, "")</f>
        <v>0</v>
      </c>
      <c r="J78" s="2">
        <f>IF(AND(I78&lt;&gt;"",ISNUMBER(E78),ISNUMBER(D78)), I78/(E78/D78), "")</f>
        <v>0</v>
      </c>
      <c r="K78" s="2">
        <f>IF(J78&lt;&gt;"", LN(J78), "")</f>
        <v>0</v>
      </c>
      <c r="L78" s="6">
        <f>IF(AND(ISNUMBER(B78),ISNUMBER(D78),ISNUMBER(F78)), B78*D78*F78, "")</f>
        <v>0</v>
      </c>
      <c r="M78" s="6">
        <f>IF(AND(ISNUMBER(C78),ISNUMBER(D78),I78&lt;&gt;"",ISNUMBER(G78)), C78*D78*I78*G78, "")</f>
        <v>0</v>
      </c>
      <c r="N78" s="6">
        <f>IF(AND(ISNUMBER(C78),ISNUMBER(E78),ISNUMBER(J78),ISNUMBER(G78)), C78*E78*(J78-1)*G78, "")</f>
        <v>0</v>
      </c>
    </row>
    <row r="79" spans="2:14">
      <c r="B79" s="4">
        <f>IF(A79&lt;&gt;"", A79-A78, "")</f>
        <v>0</v>
      </c>
      <c r="C79" s="4">
        <f>IF(A79&lt;&gt;"", B79, "")</f>
        <v>0</v>
      </c>
      <c r="D79" s="2" cm="1">
        <f t="array" ref="D79">IFERROR(_xlfn.XLOOKUP(A79,tblPd[Tenor],tblPd[Pd],""),"")</f>
        <v>0</v>
      </c>
      <c r="E79" s="2" cm="1">
        <f t="array" ref="E79">IFERROR(_xlfn.XLOOKUP(A79,tblPf[Tenor],tblPf[Pf],""),"")</f>
        <v>0</v>
      </c>
      <c r="F79" s="5">
        <f>IF(AND(ISNUMBER(D79),ISNUMBER(D78),ISNUMBER(B79)), (D78-D79)/(B79*D79), "")</f>
        <v>0</v>
      </c>
      <c r="G79" s="5">
        <f>IF(AND(ISNUMBER(E79),ISNUMBER(E78),ISNUMBER(C79)), (E78-E79)/(C79*E79), "")</f>
        <v>0</v>
      </c>
      <c r="H79" s="2" cm="1">
        <f t="array" ref="H79">IFERROR(_xlfn.XLOOKUP(A79,tblFwd[Tenor],tblFwd[Fwd],""),"")</f>
        <v>0</v>
      </c>
      <c r="I79" s="2">
        <f>IF(H79&lt;&gt;"", H79/Spot, "")</f>
        <v>0</v>
      </c>
      <c r="J79" s="2">
        <f>IF(AND(I79&lt;&gt;"",ISNUMBER(E79),ISNUMBER(D79)), I79/(E79/D79), "")</f>
        <v>0</v>
      </c>
      <c r="K79" s="2">
        <f>IF(J79&lt;&gt;"", LN(J79), "")</f>
        <v>0</v>
      </c>
      <c r="L79" s="6">
        <f>IF(AND(ISNUMBER(B79),ISNUMBER(D79),ISNUMBER(F79)), B79*D79*F79, "")</f>
        <v>0</v>
      </c>
      <c r="M79" s="6">
        <f>IF(AND(ISNUMBER(C79),ISNUMBER(D79),I79&lt;&gt;"",ISNUMBER(G79)), C79*D79*I79*G79, "")</f>
        <v>0</v>
      </c>
      <c r="N79" s="6">
        <f>IF(AND(ISNUMBER(C79),ISNUMBER(E79),ISNUMBER(J79),ISNUMBER(G79)), C79*E79*(J79-1)*G79, "")</f>
        <v>0</v>
      </c>
    </row>
    <row r="80" spans="2:14">
      <c r="B80" s="4">
        <f>IF(A80&lt;&gt;"", A80-A79, "")</f>
        <v>0</v>
      </c>
      <c r="C80" s="4">
        <f>IF(A80&lt;&gt;"", B80, "")</f>
        <v>0</v>
      </c>
      <c r="D80" s="2" cm="1">
        <f t="array" ref="D80">IFERROR(_xlfn.XLOOKUP(A80,tblPd[Tenor],tblPd[Pd],""),"")</f>
        <v>0</v>
      </c>
      <c r="E80" s="2" cm="1">
        <f t="array" ref="E80">IFERROR(_xlfn.XLOOKUP(A80,tblPf[Tenor],tblPf[Pf],""),"")</f>
        <v>0</v>
      </c>
      <c r="F80" s="5">
        <f>IF(AND(ISNUMBER(D80),ISNUMBER(D79),ISNUMBER(B80)), (D79-D80)/(B80*D80), "")</f>
        <v>0</v>
      </c>
      <c r="G80" s="5">
        <f>IF(AND(ISNUMBER(E80),ISNUMBER(E79),ISNUMBER(C80)), (E79-E80)/(C80*E80), "")</f>
        <v>0</v>
      </c>
      <c r="H80" s="2" cm="1">
        <f t="array" ref="H80">IFERROR(_xlfn.XLOOKUP(A80,tblFwd[Tenor],tblFwd[Fwd],""),"")</f>
        <v>0</v>
      </c>
      <c r="I80" s="2">
        <f>IF(H80&lt;&gt;"", H80/Spot, "")</f>
        <v>0</v>
      </c>
      <c r="J80" s="2">
        <f>IF(AND(I80&lt;&gt;"",ISNUMBER(E80),ISNUMBER(D80)), I80/(E80/D80), "")</f>
        <v>0</v>
      </c>
      <c r="K80" s="2">
        <f>IF(J80&lt;&gt;"", LN(J80), "")</f>
        <v>0</v>
      </c>
      <c r="L80" s="6">
        <f>IF(AND(ISNUMBER(B80),ISNUMBER(D80),ISNUMBER(F80)), B80*D80*F80, "")</f>
        <v>0</v>
      </c>
      <c r="M80" s="6">
        <f>IF(AND(ISNUMBER(C80),ISNUMBER(D80),I80&lt;&gt;"",ISNUMBER(G80)), C80*D80*I80*G80, "")</f>
        <v>0</v>
      </c>
      <c r="N80" s="6">
        <f>IF(AND(ISNUMBER(C80),ISNUMBER(E80),ISNUMBER(J80),ISNUMBER(G80)), C80*E80*(J80-1)*G80, "")</f>
        <v>0</v>
      </c>
    </row>
    <row r="81" spans="2:14">
      <c r="B81" s="4">
        <f>IF(A81&lt;&gt;"", A81-A80, "")</f>
        <v>0</v>
      </c>
      <c r="C81" s="4">
        <f>IF(A81&lt;&gt;"", B81, "")</f>
        <v>0</v>
      </c>
      <c r="D81" s="2" cm="1">
        <f t="array" ref="D81">IFERROR(_xlfn.XLOOKUP(A81,tblPd[Tenor],tblPd[Pd],""),"")</f>
        <v>0</v>
      </c>
      <c r="E81" s="2" cm="1">
        <f t="array" ref="E81">IFERROR(_xlfn.XLOOKUP(A81,tblPf[Tenor],tblPf[Pf],""),"")</f>
        <v>0</v>
      </c>
      <c r="F81" s="5">
        <f>IF(AND(ISNUMBER(D81),ISNUMBER(D80),ISNUMBER(B81)), (D80-D81)/(B81*D81), "")</f>
        <v>0</v>
      </c>
      <c r="G81" s="5">
        <f>IF(AND(ISNUMBER(E81),ISNUMBER(E80),ISNUMBER(C81)), (E80-E81)/(C81*E81), "")</f>
        <v>0</v>
      </c>
      <c r="H81" s="2" cm="1">
        <f t="array" ref="H81">IFERROR(_xlfn.XLOOKUP(A81,tblFwd[Tenor],tblFwd[Fwd],""),"")</f>
        <v>0</v>
      </c>
      <c r="I81" s="2">
        <f>IF(H81&lt;&gt;"", H81/Spot, "")</f>
        <v>0</v>
      </c>
      <c r="J81" s="2">
        <f>IF(AND(I81&lt;&gt;"",ISNUMBER(E81),ISNUMBER(D81)), I81/(E81/D81), "")</f>
        <v>0</v>
      </c>
      <c r="K81" s="2">
        <f>IF(J81&lt;&gt;"", LN(J81), "")</f>
        <v>0</v>
      </c>
      <c r="L81" s="6">
        <f>IF(AND(ISNUMBER(B81),ISNUMBER(D81),ISNUMBER(F81)), B81*D81*F81, "")</f>
        <v>0</v>
      </c>
      <c r="M81" s="6">
        <f>IF(AND(ISNUMBER(C81),ISNUMBER(D81),I81&lt;&gt;"",ISNUMBER(G81)), C81*D81*I81*G81, "")</f>
        <v>0</v>
      </c>
      <c r="N81" s="6">
        <f>IF(AND(ISNUMBER(C81),ISNUMBER(E81),ISNUMBER(J81),ISNUMBER(G81)), C81*E81*(J81-1)*G81, "")</f>
        <v>0</v>
      </c>
    </row>
    <row r="82" spans="2:14">
      <c r="B82" s="4">
        <f>IF(A82&lt;&gt;"", A82-A81, "")</f>
        <v>0</v>
      </c>
      <c r="C82" s="4">
        <f>IF(A82&lt;&gt;"", B82, "")</f>
        <v>0</v>
      </c>
      <c r="D82" s="2" cm="1">
        <f t="array" ref="D82">IFERROR(_xlfn.XLOOKUP(A82,tblPd[Tenor],tblPd[Pd],""),"")</f>
        <v>0</v>
      </c>
      <c r="E82" s="2" cm="1">
        <f t="array" ref="E82">IFERROR(_xlfn.XLOOKUP(A82,tblPf[Tenor],tblPf[Pf],""),"")</f>
        <v>0</v>
      </c>
      <c r="F82" s="5">
        <f>IF(AND(ISNUMBER(D82),ISNUMBER(D81),ISNUMBER(B82)), (D81-D82)/(B82*D82), "")</f>
        <v>0</v>
      </c>
      <c r="G82" s="5">
        <f>IF(AND(ISNUMBER(E82),ISNUMBER(E81),ISNUMBER(C82)), (E81-E82)/(C82*E82), "")</f>
        <v>0</v>
      </c>
      <c r="H82" s="2" cm="1">
        <f t="array" ref="H82">IFERROR(_xlfn.XLOOKUP(A82,tblFwd[Tenor],tblFwd[Fwd],""),"")</f>
        <v>0</v>
      </c>
      <c r="I82" s="2">
        <f>IF(H82&lt;&gt;"", H82/Spot, "")</f>
        <v>0</v>
      </c>
      <c r="J82" s="2">
        <f>IF(AND(I82&lt;&gt;"",ISNUMBER(E82),ISNUMBER(D82)), I82/(E82/D82), "")</f>
        <v>0</v>
      </c>
      <c r="K82" s="2">
        <f>IF(J82&lt;&gt;"", LN(J82), "")</f>
        <v>0</v>
      </c>
      <c r="L82" s="6">
        <f>IF(AND(ISNUMBER(B82),ISNUMBER(D82),ISNUMBER(F82)), B82*D82*F82, "")</f>
        <v>0</v>
      </c>
      <c r="M82" s="6">
        <f>IF(AND(ISNUMBER(C82),ISNUMBER(D82),I82&lt;&gt;"",ISNUMBER(G82)), C82*D82*I82*G82, "")</f>
        <v>0</v>
      </c>
      <c r="N82" s="6">
        <f>IF(AND(ISNUMBER(C82),ISNUMBER(E82),ISNUMBER(J82),ISNUMBER(G82)), C82*E82*(J82-1)*G82, "")</f>
        <v>0</v>
      </c>
    </row>
    <row r="83" spans="2:14">
      <c r="B83" s="4">
        <f>IF(A83&lt;&gt;"", A83-A82, "")</f>
        <v>0</v>
      </c>
      <c r="C83" s="4">
        <f>IF(A83&lt;&gt;"", B83, "")</f>
        <v>0</v>
      </c>
      <c r="D83" s="2" cm="1">
        <f t="array" ref="D83">IFERROR(_xlfn.XLOOKUP(A83,tblPd[Tenor],tblPd[Pd],""),"")</f>
        <v>0</v>
      </c>
      <c r="E83" s="2" cm="1">
        <f t="array" ref="E83">IFERROR(_xlfn.XLOOKUP(A83,tblPf[Tenor],tblPf[Pf],""),"")</f>
        <v>0</v>
      </c>
      <c r="F83" s="5">
        <f>IF(AND(ISNUMBER(D83),ISNUMBER(D82),ISNUMBER(B83)), (D82-D83)/(B83*D83), "")</f>
        <v>0</v>
      </c>
      <c r="G83" s="5">
        <f>IF(AND(ISNUMBER(E83),ISNUMBER(E82),ISNUMBER(C83)), (E82-E83)/(C83*E83), "")</f>
        <v>0</v>
      </c>
      <c r="H83" s="2" cm="1">
        <f t="array" ref="H83">IFERROR(_xlfn.XLOOKUP(A83,tblFwd[Tenor],tblFwd[Fwd],""),"")</f>
        <v>0</v>
      </c>
      <c r="I83" s="2">
        <f>IF(H83&lt;&gt;"", H83/Spot, "")</f>
        <v>0</v>
      </c>
      <c r="J83" s="2">
        <f>IF(AND(I83&lt;&gt;"",ISNUMBER(E83),ISNUMBER(D83)), I83/(E83/D83), "")</f>
        <v>0</v>
      </c>
      <c r="K83" s="2">
        <f>IF(J83&lt;&gt;"", LN(J83), "")</f>
        <v>0</v>
      </c>
      <c r="L83" s="6">
        <f>IF(AND(ISNUMBER(B83),ISNUMBER(D83),ISNUMBER(F83)), B83*D83*F83, "")</f>
        <v>0</v>
      </c>
      <c r="M83" s="6">
        <f>IF(AND(ISNUMBER(C83),ISNUMBER(D83),I83&lt;&gt;"",ISNUMBER(G83)), C83*D83*I83*G83, "")</f>
        <v>0</v>
      </c>
      <c r="N83" s="6">
        <f>IF(AND(ISNUMBER(C83),ISNUMBER(E83),ISNUMBER(J83),ISNUMBER(G83)), C83*E83*(J83-1)*G83, "")</f>
        <v>0</v>
      </c>
    </row>
    <row r="84" spans="2:14">
      <c r="B84" s="4">
        <f>IF(A84&lt;&gt;"", A84-A83, "")</f>
        <v>0</v>
      </c>
      <c r="C84" s="4">
        <f>IF(A84&lt;&gt;"", B84, "")</f>
        <v>0</v>
      </c>
      <c r="D84" s="2" cm="1">
        <f t="array" ref="D84">IFERROR(_xlfn.XLOOKUP(A84,tblPd[Tenor],tblPd[Pd],""),"")</f>
        <v>0</v>
      </c>
      <c r="E84" s="2" cm="1">
        <f t="array" ref="E84">IFERROR(_xlfn.XLOOKUP(A84,tblPf[Tenor],tblPf[Pf],""),"")</f>
        <v>0</v>
      </c>
      <c r="F84" s="5">
        <f>IF(AND(ISNUMBER(D84),ISNUMBER(D83),ISNUMBER(B84)), (D83-D84)/(B84*D84), "")</f>
        <v>0</v>
      </c>
      <c r="G84" s="5">
        <f>IF(AND(ISNUMBER(E84),ISNUMBER(E83),ISNUMBER(C84)), (E83-E84)/(C84*E84), "")</f>
        <v>0</v>
      </c>
      <c r="H84" s="2" cm="1">
        <f t="array" ref="H84">IFERROR(_xlfn.XLOOKUP(A84,tblFwd[Tenor],tblFwd[Fwd],""),"")</f>
        <v>0</v>
      </c>
      <c r="I84" s="2">
        <f>IF(H84&lt;&gt;"", H84/Spot, "")</f>
        <v>0</v>
      </c>
      <c r="J84" s="2">
        <f>IF(AND(I84&lt;&gt;"",ISNUMBER(E84),ISNUMBER(D84)), I84/(E84/D84), "")</f>
        <v>0</v>
      </c>
      <c r="K84" s="2">
        <f>IF(J84&lt;&gt;"", LN(J84), "")</f>
        <v>0</v>
      </c>
      <c r="L84" s="6">
        <f>IF(AND(ISNUMBER(B84),ISNUMBER(D84),ISNUMBER(F84)), B84*D84*F84, "")</f>
        <v>0</v>
      </c>
      <c r="M84" s="6">
        <f>IF(AND(ISNUMBER(C84),ISNUMBER(D84),I84&lt;&gt;"",ISNUMBER(G84)), C84*D84*I84*G84, "")</f>
        <v>0</v>
      </c>
      <c r="N84" s="6">
        <f>IF(AND(ISNUMBER(C84),ISNUMBER(E84),ISNUMBER(J84),ISNUMBER(G84)), C84*E84*(J84-1)*G84, "")</f>
        <v>0</v>
      </c>
    </row>
    <row r="85" spans="2:14">
      <c r="B85" s="4">
        <f>IF(A85&lt;&gt;"", A85-A84, "")</f>
        <v>0</v>
      </c>
      <c r="C85" s="4">
        <f>IF(A85&lt;&gt;"", B85, "")</f>
        <v>0</v>
      </c>
      <c r="D85" s="2" cm="1">
        <f t="array" ref="D85">IFERROR(_xlfn.XLOOKUP(A85,tblPd[Tenor],tblPd[Pd],""),"")</f>
        <v>0</v>
      </c>
      <c r="E85" s="2" cm="1">
        <f t="array" ref="E85">IFERROR(_xlfn.XLOOKUP(A85,tblPf[Tenor],tblPf[Pf],""),"")</f>
        <v>0</v>
      </c>
      <c r="F85" s="5">
        <f>IF(AND(ISNUMBER(D85),ISNUMBER(D84),ISNUMBER(B85)), (D84-D85)/(B85*D85), "")</f>
        <v>0</v>
      </c>
      <c r="G85" s="5">
        <f>IF(AND(ISNUMBER(E85),ISNUMBER(E84),ISNUMBER(C85)), (E84-E85)/(C85*E85), "")</f>
        <v>0</v>
      </c>
      <c r="H85" s="2" cm="1">
        <f t="array" ref="H85">IFERROR(_xlfn.XLOOKUP(A85,tblFwd[Tenor],tblFwd[Fwd],""),"")</f>
        <v>0</v>
      </c>
      <c r="I85" s="2">
        <f>IF(H85&lt;&gt;"", H85/Spot, "")</f>
        <v>0</v>
      </c>
      <c r="J85" s="2">
        <f>IF(AND(I85&lt;&gt;"",ISNUMBER(E85),ISNUMBER(D85)), I85/(E85/D85), "")</f>
        <v>0</v>
      </c>
      <c r="K85" s="2">
        <f>IF(J85&lt;&gt;"", LN(J85), "")</f>
        <v>0</v>
      </c>
      <c r="L85" s="6">
        <f>IF(AND(ISNUMBER(B85),ISNUMBER(D85),ISNUMBER(F85)), B85*D85*F85, "")</f>
        <v>0</v>
      </c>
      <c r="M85" s="6">
        <f>IF(AND(ISNUMBER(C85),ISNUMBER(D85),I85&lt;&gt;"",ISNUMBER(G85)), C85*D85*I85*G85, "")</f>
        <v>0</v>
      </c>
      <c r="N85" s="6">
        <f>IF(AND(ISNUMBER(C85),ISNUMBER(E85),ISNUMBER(J85),ISNUMBER(G85)), C85*E85*(J85-1)*G85, "")</f>
        <v>0</v>
      </c>
    </row>
    <row r="86" spans="2:14">
      <c r="B86" s="4">
        <f>IF(A86&lt;&gt;"", A86-A85, "")</f>
        <v>0</v>
      </c>
      <c r="C86" s="4">
        <f>IF(A86&lt;&gt;"", B86, "")</f>
        <v>0</v>
      </c>
      <c r="D86" s="2" cm="1">
        <f t="array" ref="D86">IFERROR(_xlfn.XLOOKUP(A86,tblPd[Tenor],tblPd[Pd],""),"")</f>
        <v>0</v>
      </c>
      <c r="E86" s="2" cm="1">
        <f t="array" ref="E86">IFERROR(_xlfn.XLOOKUP(A86,tblPf[Tenor],tblPf[Pf],""),"")</f>
        <v>0</v>
      </c>
      <c r="F86" s="5">
        <f>IF(AND(ISNUMBER(D86),ISNUMBER(D85),ISNUMBER(B86)), (D85-D86)/(B86*D86), "")</f>
        <v>0</v>
      </c>
      <c r="G86" s="5">
        <f>IF(AND(ISNUMBER(E86),ISNUMBER(E85),ISNUMBER(C86)), (E85-E86)/(C86*E86), "")</f>
        <v>0</v>
      </c>
      <c r="H86" s="2" cm="1">
        <f t="array" ref="H86">IFERROR(_xlfn.XLOOKUP(A86,tblFwd[Tenor],tblFwd[Fwd],""),"")</f>
        <v>0</v>
      </c>
      <c r="I86" s="2">
        <f>IF(H86&lt;&gt;"", H86/Spot, "")</f>
        <v>0</v>
      </c>
      <c r="J86" s="2">
        <f>IF(AND(I86&lt;&gt;"",ISNUMBER(E86),ISNUMBER(D86)), I86/(E86/D86), "")</f>
        <v>0</v>
      </c>
      <c r="K86" s="2">
        <f>IF(J86&lt;&gt;"", LN(J86), "")</f>
        <v>0</v>
      </c>
      <c r="L86" s="6">
        <f>IF(AND(ISNUMBER(B86),ISNUMBER(D86),ISNUMBER(F86)), B86*D86*F86, "")</f>
        <v>0</v>
      </c>
      <c r="M86" s="6">
        <f>IF(AND(ISNUMBER(C86),ISNUMBER(D86),I86&lt;&gt;"",ISNUMBER(G86)), C86*D86*I86*G86, "")</f>
        <v>0</v>
      </c>
      <c r="N86" s="6">
        <f>IF(AND(ISNUMBER(C86),ISNUMBER(E86),ISNUMBER(J86),ISNUMBER(G86)), C86*E86*(J86-1)*G86, "")</f>
        <v>0</v>
      </c>
    </row>
    <row r="87" spans="2:14">
      <c r="B87" s="4">
        <f>IF(A87&lt;&gt;"", A87-A86, "")</f>
        <v>0</v>
      </c>
      <c r="C87" s="4">
        <f>IF(A87&lt;&gt;"", B87, "")</f>
        <v>0</v>
      </c>
      <c r="D87" s="2" cm="1">
        <f t="array" ref="D87">IFERROR(_xlfn.XLOOKUP(A87,tblPd[Tenor],tblPd[Pd],""),"")</f>
        <v>0</v>
      </c>
      <c r="E87" s="2" cm="1">
        <f t="array" ref="E87">IFERROR(_xlfn.XLOOKUP(A87,tblPf[Tenor],tblPf[Pf],""),"")</f>
        <v>0</v>
      </c>
      <c r="F87" s="5">
        <f>IF(AND(ISNUMBER(D87),ISNUMBER(D86),ISNUMBER(B87)), (D86-D87)/(B87*D87), "")</f>
        <v>0</v>
      </c>
      <c r="G87" s="5">
        <f>IF(AND(ISNUMBER(E87),ISNUMBER(E86),ISNUMBER(C87)), (E86-E87)/(C87*E87), "")</f>
        <v>0</v>
      </c>
      <c r="H87" s="2" cm="1">
        <f t="array" ref="H87">IFERROR(_xlfn.XLOOKUP(A87,tblFwd[Tenor],tblFwd[Fwd],""),"")</f>
        <v>0</v>
      </c>
      <c r="I87" s="2">
        <f>IF(H87&lt;&gt;"", H87/Spot, "")</f>
        <v>0</v>
      </c>
      <c r="J87" s="2">
        <f>IF(AND(I87&lt;&gt;"",ISNUMBER(E87),ISNUMBER(D87)), I87/(E87/D87), "")</f>
        <v>0</v>
      </c>
      <c r="K87" s="2">
        <f>IF(J87&lt;&gt;"", LN(J87), "")</f>
        <v>0</v>
      </c>
      <c r="L87" s="6">
        <f>IF(AND(ISNUMBER(B87),ISNUMBER(D87),ISNUMBER(F87)), B87*D87*F87, "")</f>
        <v>0</v>
      </c>
      <c r="M87" s="6">
        <f>IF(AND(ISNUMBER(C87),ISNUMBER(D87),I87&lt;&gt;"",ISNUMBER(G87)), C87*D87*I87*G87, "")</f>
        <v>0</v>
      </c>
      <c r="N87" s="6">
        <f>IF(AND(ISNUMBER(C87),ISNUMBER(E87),ISNUMBER(J87),ISNUMBER(G87)), C87*E87*(J87-1)*G87, "")</f>
        <v>0</v>
      </c>
    </row>
    <row r="88" spans="2:14">
      <c r="B88" s="4">
        <f>IF(A88&lt;&gt;"", A88-A87, "")</f>
        <v>0</v>
      </c>
      <c r="C88" s="4">
        <f>IF(A88&lt;&gt;"", B88, "")</f>
        <v>0</v>
      </c>
      <c r="D88" s="2" cm="1">
        <f t="array" ref="D88">IFERROR(_xlfn.XLOOKUP(A88,tblPd[Tenor],tblPd[Pd],""),"")</f>
        <v>0</v>
      </c>
      <c r="E88" s="2" cm="1">
        <f t="array" ref="E88">IFERROR(_xlfn.XLOOKUP(A88,tblPf[Tenor],tblPf[Pf],""),"")</f>
        <v>0</v>
      </c>
      <c r="F88" s="5">
        <f>IF(AND(ISNUMBER(D88),ISNUMBER(D87),ISNUMBER(B88)), (D87-D88)/(B88*D88), "")</f>
        <v>0</v>
      </c>
      <c r="G88" s="5">
        <f>IF(AND(ISNUMBER(E88),ISNUMBER(E87),ISNUMBER(C88)), (E87-E88)/(C88*E88), "")</f>
        <v>0</v>
      </c>
      <c r="H88" s="2" cm="1">
        <f t="array" ref="H88">IFERROR(_xlfn.XLOOKUP(A88,tblFwd[Tenor],tblFwd[Fwd],""),"")</f>
        <v>0</v>
      </c>
      <c r="I88" s="2">
        <f>IF(H88&lt;&gt;"", H88/Spot, "")</f>
        <v>0</v>
      </c>
      <c r="J88" s="2">
        <f>IF(AND(I88&lt;&gt;"",ISNUMBER(E88),ISNUMBER(D88)), I88/(E88/D88), "")</f>
        <v>0</v>
      </c>
      <c r="K88" s="2">
        <f>IF(J88&lt;&gt;"", LN(J88), "")</f>
        <v>0</v>
      </c>
      <c r="L88" s="6">
        <f>IF(AND(ISNUMBER(B88),ISNUMBER(D88),ISNUMBER(F88)), B88*D88*F88, "")</f>
        <v>0</v>
      </c>
      <c r="M88" s="6">
        <f>IF(AND(ISNUMBER(C88),ISNUMBER(D88),I88&lt;&gt;"",ISNUMBER(G88)), C88*D88*I88*G88, "")</f>
        <v>0</v>
      </c>
      <c r="N88" s="6">
        <f>IF(AND(ISNUMBER(C88),ISNUMBER(E88),ISNUMBER(J88),ISNUMBER(G88)), C88*E88*(J88-1)*G88, "")</f>
        <v>0</v>
      </c>
    </row>
    <row r="89" spans="2:14">
      <c r="B89" s="4">
        <f>IF(A89&lt;&gt;"", A89-A88, "")</f>
        <v>0</v>
      </c>
      <c r="C89" s="4">
        <f>IF(A89&lt;&gt;"", B89, "")</f>
        <v>0</v>
      </c>
      <c r="D89" s="2" cm="1">
        <f t="array" ref="D89">IFERROR(_xlfn.XLOOKUP(A89,tblPd[Tenor],tblPd[Pd],""),"")</f>
        <v>0</v>
      </c>
      <c r="E89" s="2" cm="1">
        <f t="array" ref="E89">IFERROR(_xlfn.XLOOKUP(A89,tblPf[Tenor],tblPf[Pf],""),"")</f>
        <v>0</v>
      </c>
      <c r="F89" s="5">
        <f>IF(AND(ISNUMBER(D89),ISNUMBER(D88),ISNUMBER(B89)), (D88-D89)/(B89*D89), "")</f>
        <v>0</v>
      </c>
      <c r="G89" s="5">
        <f>IF(AND(ISNUMBER(E89),ISNUMBER(E88),ISNUMBER(C89)), (E88-E89)/(C89*E89), "")</f>
        <v>0</v>
      </c>
      <c r="H89" s="2" cm="1">
        <f t="array" ref="H89">IFERROR(_xlfn.XLOOKUP(A89,tblFwd[Tenor],tblFwd[Fwd],""),"")</f>
        <v>0</v>
      </c>
      <c r="I89" s="2">
        <f>IF(H89&lt;&gt;"", H89/Spot, "")</f>
        <v>0</v>
      </c>
      <c r="J89" s="2">
        <f>IF(AND(I89&lt;&gt;"",ISNUMBER(E89),ISNUMBER(D89)), I89/(E89/D89), "")</f>
        <v>0</v>
      </c>
      <c r="K89" s="2">
        <f>IF(J89&lt;&gt;"", LN(J89), "")</f>
        <v>0</v>
      </c>
      <c r="L89" s="6">
        <f>IF(AND(ISNUMBER(B89),ISNUMBER(D89),ISNUMBER(F89)), B89*D89*F89, "")</f>
        <v>0</v>
      </c>
      <c r="M89" s="6">
        <f>IF(AND(ISNUMBER(C89),ISNUMBER(D89),I89&lt;&gt;"",ISNUMBER(G89)), C89*D89*I89*G89, "")</f>
        <v>0</v>
      </c>
      <c r="N89" s="6">
        <f>IF(AND(ISNUMBER(C89),ISNUMBER(E89),ISNUMBER(J89),ISNUMBER(G89)), C89*E89*(J89-1)*G89, "")</f>
        <v>0</v>
      </c>
    </row>
    <row r="90" spans="2:14">
      <c r="B90" s="4">
        <f>IF(A90&lt;&gt;"", A90-A89, "")</f>
        <v>0</v>
      </c>
      <c r="C90" s="4">
        <f>IF(A90&lt;&gt;"", B90, "")</f>
        <v>0</v>
      </c>
      <c r="D90" s="2" cm="1">
        <f t="array" ref="D90">IFERROR(_xlfn.XLOOKUP(A90,tblPd[Tenor],tblPd[Pd],""),"")</f>
        <v>0</v>
      </c>
      <c r="E90" s="2" cm="1">
        <f t="array" ref="E90">IFERROR(_xlfn.XLOOKUP(A90,tblPf[Tenor],tblPf[Pf],""),"")</f>
        <v>0</v>
      </c>
      <c r="F90" s="5">
        <f>IF(AND(ISNUMBER(D90),ISNUMBER(D89),ISNUMBER(B90)), (D89-D90)/(B90*D90), "")</f>
        <v>0</v>
      </c>
      <c r="G90" s="5">
        <f>IF(AND(ISNUMBER(E90),ISNUMBER(E89),ISNUMBER(C90)), (E89-E90)/(C90*E90), "")</f>
        <v>0</v>
      </c>
      <c r="H90" s="2" cm="1">
        <f t="array" ref="H90">IFERROR(_xlfn.XLOOKUP(A90,tblFwd[Tenor],tblFwd[Fwd],""),"")</f>
        <v>0</v>
      </c>
      <c r="I90" s="2">
        <f>IF(H90&lt;&gt;"", H90/Spot, "")</f>
        <v>0</v>
      </c>
      <c r="J90" s="2">
        <f>IF(AND(I90&lt;&gt;"",ISNUMBER(E90),ISNUMBER(D90)), I90/(E90/D90), "")</f>
        <v>0</v>
      </c>
      <c r="K90" s="2">
        <f>IF(J90&lt;&gt;"", LN(J90), "")</f>
        <v>0</v>
      </c>
      <c r="L90" s="6">
        <f>IF(AND(ISNUMBER(B90),ISNUMBER(D90),ISNUMBER(F90)), B90*D90*F90, "")</f>
        <v>0</v>
      </c>
      <c r="M90" s="6">
        <f>IF(AND(ISNUMBER(C90),ISNUMBER(D90),I90&lt;&gt;"",ISNUMBER(G90)), C90*D90*I90*G90, "")</f>
        <v>0</v>
      </c>
      <c r="N90" s="6">
        <f>IF(AND(ISNUMBER(C90),ISNUMBER(E90),ISNUMBER(J90),ISNUMBER(G90)), C90*E90*(J90-1)*G90, "")</f>
        <v>0</v>
      </c>
    </row>
    <row r="91" spans="2:14">
      <c r="B91" s="4">
        <f>IF(A91&lt;&gt;"", A91-A90, "")</f>
        <v>0</v>
      </c>
      <c r="C91" s="4">
        <f>IF(A91&lt;&gt;"", B91, "")</f>
        <v>0</v>
      </c>
      <c r="D91" s="2" cm="1">
        <f t="array" ref="D91">IFERROR(_xlfn.XLOOKUP(A91,tblPd[Tenor],tblPd[Pd],""),"")</f>
        <v>0</v>
      </c>
      <c r="E91" s="2" cm="1">
        <f t="array" ref="E91">IFERROR(_xlfn.XLOOKUP(A91,tblPf[Tenor],tblPf[Pf],""),"")</f>
        <v>0</v>
      </c>
      <c r="F91" s="5">
        <f>IF(AND(ISNUMBER(D91),ISNUMBER(D90),ISNUMBER(B91)), (D90-D91)/(B91*D91), "")</f>
        <v>0</v>
      </c>
      <c r="G91" s="5">
        <f>IF(AND(ISNUMBER(E91),ISNUMBER(E90),ISNUMBER(C91)), (E90-E91)/(C91*E91), "")</f>
        <v>0</v>
      </c>
      <c r="H91" s="2" cm="1">
        <f t="array" ref="H91">IFERROR(_xlfn.XLOOKUP(A91,tblFwd[Tenor],tblFwd[Fwd],""),"")</f>
        <v>0</v>
      </c>
      <c r="I91" s="2">
        <f>IF(H91&lt;&gt;"", H91/Spot, "")</f>
        <v>0</v>
      </c>
      <c r="J91" s="2">
        <f>IF(AND(I91&lt;&gt;"",ISNUMBER(E91),ISNUMBER(D91)), I91/(E91/D91), "")</f>
        <v>0</v>
      </c>
      <c r="K91" s="2">
        <f>IF(J91&lt;&gt;"", LN(J91), "")</f>
        <v>0</v>
      </c>
      <c r="L91" s="6">
        <f>IF(AND(ISNUMBER(B91),ISNUMBER(D91),ISNUMBER(F91)), B91*D91*F91, "")</f>
        <v>0</v>
      </c>
      <c r="M91" s="6">
        <f>IF(AND(ISNUMBER(C91),ISNUMBER(D91),I91&lt;&gt;"",ISNUMBER(G91)), C91*D91*I91*G91, "")</f>
        <v>0</v>
      </c>
      <c r="N91" s="6">
        <f>IF(AND(ISNUMBER(C91),ISNUMBER(E91),ISNUMBER(J91),ISNUMBER(G91)), C91*E91*(J91-1)*G91, "")</f>
        <v>0</v>
      </c>
    </row>
    <row r="92" spans="2:14">
      <c r="B92" s="4">
        <f>IF(A92&lt;&gt;"", A92-A91, "")</f>
        <v>0</v>
      </c>
      <c r="C92" s="4">
        <f>IF(A92&lt;&gt;"", B92, "")</f>
        <v>0</v>
      </c>
      <c r="D92" s="2" cm="1">
        <f t="array" ref="D92">IFERROR(_xlfn.XLOOKUP(A92,tblPd[Tenor],tblPd[Pd],""),"")</f>
        <v>0</v>
      </c>
      <c r="E92" s="2" cm="1">
        <f t="array" ref="E92">IFERROR(_xlfn.XLOOKUP(A92,tblPf[Tenor],tblPf[Pf],""),"")</f>
        <v>0</v>
      </c>
      <c r="F92" s="5">
        <f>IF(AND(ISNUMBER(D92),ISNUMBER(D91),ISNUMBER(B92)), (D91-D92)/(B92*D92), "")</f>
        <v>0</v>
      </c>
      <c r="G92" s="5">
        <f>IF(AND(ISNUMBER(E92),ISNUMBER(E91),ISNUMBER(C92)), (E91-E92)/(C92*E92), "")</f>
        <v>0</v>
      </c>
      <c r="H92" s="2" cm="1">
        <f t="array" ref="H92">IFERROR(_xlfn.XLOOKUP(A92,tblFwd[Tenor],tblFwd[Fwd],""),"")</f>
        <v>0</v>
      </c>
      <c r="I92" s="2">
        <f>IF(H92&lt;&gt;"", H92/Spot, "")</f>
        <v>0</v>
      </c>
      <c r="J92" s="2">
        <f>IF(AND(I92&lt;&gt;"",ISNUMBER(E92),ISNUMBER(D92)), I92/(E92/D92), "")</f>
        <v>0</v>
      </c>
      <c r="K92" s="2">
        <f>IF(J92&lt;&gt;"", LN(J92), "")</f>
        <v>0</v>
      </c>
      <c r="L92" s="6">
        <f>IF(AND(ISNUMBER(B92),ISNUMBER(D92),ISNUMBER(F92)), B92*D92*F92, "")</f>
        <v>0</v>
      </c>
      <c r="M92" s="6">
        <f>IF(AND(ISNUMBER(C92),ISNUMBER(D92),I92&lt;&gt;"",ISNUMBER(G92)), C92*D92*I92*G92, "")</f>
        <v>0</v>
      </c>
      <c r="N92" s="6">
        <f>IF(AND(ISNUMBER(C92),ISNUMBER(E92),ISNUMBER(J92),ISNUMBER(G92)), C92*E92*(J92-1)*G92, "")</f>
        <v>0</v>
      </c>
    </row>
    <row r="93" spans="2:14">
      <c r="B93" s="4">
        <f>IF(A93&lt;&gt;"", A93-A92, "")</f>
        <v>0</v>
      </c>
      <c r="C93" s="4">
        <f>IF(A93&lt;&gt;"", B93, "")</f>
        <v>0</v>
      </c>
      <c r="D93" s="2" cm="1">
        <f t="array" ref="D93">IFERROR(_xlfn.XLOOKUP(A93,tblPd[Tenor],tblPd[Pd],""),"")</f>
        <v>0</v>
      </c>
      <c r="E93" s="2" cm="1">
        <f t="array" ref="E93">IFERROR(_xlfn.XLOOKUP(A93,tblPf[Tenor],tblPf[Pf],""),"")</f>
        <v>0</v>
      </c>
      <c r="F93" s="5">
        <f>IF(AND(ISNUMBER(D93),ISNUMBER(D92),ISNUMBER(B93)), (D92-D93)/(B93*D93), "")</f>
        <v>0</v>
      </c>
      <c r="G93" s="5">
        <f>IF(AND(ISNUMBER(E93),ISNUMBER(E92),ISNUMBER(C93)), (E92-E93)/(C93*E93), "")</f>
        <v>0</v>
      </c>
      <c r="H93" s="2" cm="1">
        <f t="array" ref="H93">IFERROR(_xlfn.XLOOKUP(A93,tblFwd[Tenor],tblFwd[Fwd],""),"")</f>
        <v>0</v>
      </c>
      <c r="I93" s="2">
        <f>IF(H93&lt;&gt;"", H93/Spot, "")</f>
        <v>0</v>
      </c>
      <c r="J93" s="2">
        <f>IF(AND(I93&lt;&gt;"",ISNUMBER(E93),ISNUMBER(D93)), I93/(E93/D93), "")</f>
        <v>0</v>
      </c>
      <c r="K93" s="2">
        <f>IF(J93&lt;&gt;"", LN(J93), "")</f>
        <v>0</v>
      </c>
      <c r="L93" s="6">
        <f>IF(AND(ISNUMBER(B93),ISNUMBER(D93),ISNUMBER(F93)), B93*D93*F93, "")</f>
        <v>0</v>
      </c>
      <c r="M93" s="6">
        <f>IF(AND(ISNUMBER(C93),ISNUMBER(D93),I93&lt;&gt;"",ISNUMBER(G93)), C93*D93*I93*G93, "")</f>
        <v>0</v>
      </c>
      <c r="N93" s="6">
        <f>IF(AND(ISNUMBER(C93),ISNUMBER(E93),ISNUMBER(J93),ISNUMBER(G93)), C93*E93*(J93-1)*G93, "")</f>
        <v>0</v>
      </c>
    </row>
    <row r="94" spans="2:14">
      <c r="B94" s="4">
        <f>IF(A94&lt;&gt;"", A94-A93, "")</f>
        <v>0</v>
      </c>
      <c r="C94" s="4">
        <f>IF(A94&lt;&gt;"", B94, "")</f>
        <v>0</v>
      </c>
      <c r="D94" s="2" cm="1">
        <f t="array" ref="D94">IFERROR(_xlfn.XLOOKUP(A94,tblPd[Tenor],tblPd[Pd],""),"")</f>
        <v>0</v>
      </c>
      <c r="E94" s="2" cm="1">
        <f t="array" ref="E94">IFERROR(_xlfn.XLOOKUP(A94,tblPf[Tenor],tblPf[Pf],""),"")</f>
        <v>0</v>
      </c>
      <c r="F94" s="5">
        <f>IF(AND(ISNUMBER(D94),ISNUMBER(D93),ISNUMBER(B94)), (D93-D94)/(B94*D94), "")</f>
        <v>0</v>
      </c>
      <c r="G94" s="5">
        <f>IF(AND(ISNUMBER(E94),ISNUMBER(E93),ISNUMBER(C94)), (E93-E94)/(C94*E94), "")</f>
        <v>0</v>
      </c>
      <c r="H94" s="2" cm="1">
        <f t="array" ref="H94">IFERROR(_xlfn.XLOOKUP(A94,tblFwd[Tenor],tblFwd[Fwd],""),"")</f>
        <v>0</v>
      </c>
      <c r="I94" s="2">
        <f>IF(H94&lt;&gt;"", H94/Spot, "")</f>
        <v>0</v>
      </c>
      <c r="J94" s="2">
        <f>IF(AND(I94&lt;&gt;"",ISNUMBER(E94),ISNUMBER(D94)), I94/(E94/D94), "")</f>
        <v>0</v>
      </c>
      <c r="K94" s="2">
        <f>IF(J94&lt;&gt;"", LN(J94), "")</f>
        <v>0</v>
      </c>
      <c r="L94" s="6">
        <f>IF(AND(ISNUMBER(B94),ISNUMBER(D94),ISNUMBER(F94)), B94*D94*F94, "")</f>
        <v>0</v>
      </c>
      <c r="M94" s="6">
        <f>IF(AND(ISNUMBER(C94),ISNUMBER(D94),I94&lt;&gt;"",ISNUMBER(G94)), C94*D94*I94*G94, "")</f>
        <v>0</v>
      </c>
      <c r="N94" s="6">
        <f>IF(AND(ISNUMBER(C94),ISNUMBER(E94),ISNUMBER(J94),ISNUMBER(G94)), C94*E94*(J94-1)*G94, "")</f>
        <v>0</v>
      </c>
    </row>
    <row r="95" spans="2:14">
      <c r="B95" s="4">
        <f>IF(A95&lt;&gt;"", A95-A94, "")</f>
        <v>0</v>
      </c>
      <c r="C95" s="4">
        <f>IF(A95&lt;&gt;"", B95, "")</f>
        <v>0</v>
      </c>
      <c r="D95" s="2" cm="1">
        <f t="array" ref="D95">IFERROR(_xlfn.XLOOKUP(A95,tblPd[Tenor],tblPd[Pd],""),"")</f>
        <v>0</v>
      </c>
      <c r="E95" s="2" cm="1">
        <f t="array" ref="E95">IFERROR(_xlfn.XLOOKUP(A95,tblPf[Tenor],tblPf[Pf],""),"")</f>
        <v>0</v>
      </c>
      <c r="F95" s="5">
        <f>IF(AND(ISNUMBER(D95),ISNUMBER(D94),ISNUMBER(B95)), (D94-D95)/(B95*D95), "")</f>
        <v>0</v>
      </c>
      <c r="G95" s="5">
        <f>IF(AND(ISNUMBER(E95),ISNUMBER(E94),ISNUMBER(C95)), (E94-E95)/(C95*E95), "")</f>
        <v>0</v>
      </c>
      <c r="H95" s="2" cm="1">
        <f t="array" ref="H95">IFERROR(_xlfn.XLOOKUP(A95,tblFwd[Tenor],tblFwd[Fwd],""),"")</f>
        <v>0</v>
      </c>
      <c r="I95" s="2">
        <f>IF(H95&lt;&gt;"", H95/Spot, "")</f>
        <v>0</v>
      </c>
      <c r="J95" s="2">
        <f>IF(AND(I95&lt;&gt;"",ISNUMBER(E95),ISNUMBER(D95)), I95/(E95/D95), "")</f>
        <v>0</v>
      </c>
      <c r="K95" s="2">
        <f>IF(J95&lt;&gt;"", LN(J95), "")</f>
        <v>0</v>
      </c>
      <c r="L95" s="6">
        <f>IF(AND(ISNUMBER(B95),ISNUMBER(D95),ISNUMBER(F95)), B95*D95*F95, "")</f>
        <v>0</v>
      </c>
      <c r="M95" s="6">
        <f>IF(AND(ISNUMBER(C95),ISNUMBER(D95),I95&lt;&gt;"",ISNUMBER(G95)), C95*D95*I95*G95, "")</f>
        <v>0</v>
      </c>
      <c r="N95" s="6">
        <f>IF(AND(ISNUMBER(C95),ISNUMBER(E95),ISNUMBER(J95),ISNUMBER(G95)), C95*E95*(J95-1)*G95, "")</f>
        <v>0</v>
      </c>
    </row>
    <row r="96" spans="2:14">
      <c r="B96" s="4">
        <f>IF(A96&lt;&gt;"", A96-A95, "")</f>
        <v>0</v>
      </c>
      <c r="C96" s="4">
        <f>IF(A96&lt;&gt;"", B96, "")</f>
        <v>0</v>
      </c>
      <c r="D96" s="2" cm="1">
        <f t="array" ref="D96">IFERROR(_xlfn.XLOOKUP(A96,tblPd[Tenor],tblPd[Pd],""),"")</f>
        <v>0</v>
      </c>
      <c r="E96" s="2" cm="1">
        <f t="array" ref="E96">IFERROR(_xlfn.XLOOKUP(A96,tblPf[Tenor],tblPf[Pf],""),"")</f>
        <v>0</v>
      </c>
      <c r="F96" s="5">
        <f>IF(AND(ISNUMBER(D96),ISNUMBER(D95),ISNUMBER(B96)), (D95-D96)/(B96*D96), "")</f>
        <v>0</v>
      </c>
      <c r="G96" s="5">
        <f>IF(AND(ISNUMBER(E96),ISNUMBER(E95),ISNUMBER(C96)), (E95-E96)/(C96*E96), "")</f>
        <v>0</v>
      </c>
      <c r="H96" s="2" cm="1">
        <f t="array" ref="H96">IFERROR(_xlfn.XLOOKUP(A96,tblFwd[Tenor],tblFwd[Fwd],""),"")</f>
        <v>0</v>
      </c>
      <c r="I96" s="2">
        <f>IF(H96&lt;&gt;"", H96/Spot, "")</f>
        <v>0</v>
      </c>
      <c r="J96" s="2">
        <f>IF(AND(I96&lt;&gt;"",ISNUMBER(E96),ISNUMBER(D96)), I96/(E96/D96), "")</f>
        <v>0</v>
      </c>
      <c r="K96" s="2">
        <f>IF(J96&lt;&gt;"", LN(J96), "")</f>
        <v>0</v>
      </c>
      <c r="L96" s="6">
        <f>IF(AND(ISNUMBER(B96),ISNUMBER(D96),ISNUMBER(F96)), B96*D96*F96, "")</f>
        <v>0</v>
      </c>
      <c r="M96" s="6">
        <f>IF(AND(ISNUMBER(C96),ISNUMBER(D96),I96&lt;&gt;"",ISNUMBER(G96)), C96*D96*I96*G96, "")</f>
        <v>0</v>
      </c>
      <c r="N96" s="6">
        <f>IF(AND(ISNUMBER(C96),ISNUMBER(E96),ISNUMBER(J96),ISNUMBER(G96)), C96*E96*(J96-1)*G96, "")</f>
        <v>0</v>
      </c>
    </row>
    <row r="97" spans="2:14">
      <c r="B97" s="4">
        <f>IF(A97&lt;&gt;"", A97-A96, "")</f>
        <v>0</v>
      </c>
      <c r="C97" s="4">
        <f>IF(A97&lt;&gt;"", B97, "")</f>
        <v>0</v>
      </c>
      <c r="D97" s="2" cm="1">
        <f t="array" ref="D97">IFERROR(_xlfn.XLOOKUP(A97,tblPd[Tenor],tblPd[Pd],""),"")</f>
        <v>0</v>
      </c>
      <c r="E97" s="2" cm="1">
        <f t="array" ref="E97">IFERROR(_xlfn.XLOOKUP(A97,tblPf[Tenor],tblPf[Pf],""),"")</f>
        <v>0</v>
      </c>
      <c r="F97" s="5">
        <f>IF(AND(ISNUMBER(D97),ISNUMBER(D96),ISNUMBER(B97)), (D96-D97)/(B97*D97), "")</f>
        <v>0</v>
      </c>
      <c r="G97" s="5">
        <f>IF(AND(ISNUMBER(E97),ISNUMBER(E96),ISNUMBER(C97)), (E96-E97)/(C97*E97), "")</f>
        <v>0</v>
      </c>
      <c r="H97" s="2" cm="1">
        <f t="array" ref="H97">IFERROR(_xlfn.XLOOKUP(A97,tblFwd[Tenor],tblFwd[Fwd],""),"")</f>
        <v>0</v>
      </c>
      <c r="I97" s="2">
        <f>IF(H97&lt;&gt;"", H97/Spot, "")</f>
        <v>0</v>
      </c>
      <c r="J97" s="2">
        <f>IF(AND(I97&lt;&gt;"",ISNUMBER(E97),ISNUMBER(D97)), I97/(E97/D97), "")</f>
        <v>0</v>
      </c>
      <c r="K97" s="2">
        <f>IF(J97&lt;&gt;"", LN(J97), "")</f>
        <v>0</v>
      </c>
      <c r="L97" s="6">
        <f>IF(AND(ISNUMBER(B97),ISNUMBER(D97),ISNUMBER(F97)), B97*D97*F97, "")</f>
        <v>0</v>
      </c>
      <c r="M97" s="6">
        <f>IF(AND(ISNUMBER(C97),ISNUMBER(D97),I97&lt;&gt;"",ISNUMBER(G97)), C97*D97*I97*G97, "")</f>
        <v>0</v>
      </c>
      <c r="N97" s="6">
        <f>IF(AND(ISNUMBER(C97),ISNUMBER(E97),ISNUMBER(J97),ISNUMBER(G97)), C97*E97*(J97-1)*G97, "")</f>
        <v>0</v>
      </c>
    </row>
    <row r="98" spans="2:14">
      <c r="B98" s="4">
        <f>IF(A98&lt;&gt;"", A98-A97, "")</f>
        <v>0</v>
      </c>
      <c r="C98" s="4">
        <f>IF(A98&lt;&gt;"", B98, "")</f>
        <v>0</v>
      </c>
      <c r="D98" s="2" cm="1">
        <f t="array" ref="D98">IFERROR(_xlfn.XLOOKUP(A98,tblPd[Tenor],tblPd[Pd],""),"")</f>
        <v>0</v>
      </c>
      <c r="E98" s="2" cm="1">
        <f t="array" ref="E98">IFERROR(_xlfn.XLOOKUP(A98,tblPf[Tenor],tblPf[Pf],""),"")</f>
        <v>0</v>
      </c>
      <c r="F98" s="5">
        <f>IF(AND(ISNUMBER(D98),ISNUMBER(D97),ISNUMBER(B98)), (D97-D98)/(B98*D98), "")</f>
        <v>0</v>
      </c>
      <c r="G98" s="5">
        <f>IF(AND(ISNUMBER(E98),ISNUMBER(E97),ISNUMBER(C98)), (E97-E98)/(C98*E98), "")</f>
        <v>0</v>
      </c>
      <c r="H98" s="2" cm="1">
        <f t="array" ref="H98">IFERROR(_xlfn.XLOOKUP(A98,tblFwd[Tenor],tblFwd[Fwd],""),"")</f>
        <v>0</v>
      </c>
      <c r="I98" s="2">
        <f>IF(H98&lt;&gt;"", H98/Spot, "")</f>
        <v>0</v>
      </c>
      <c r="J98" s="2">
        <f>IF(AND(I98&lt;&gt;"",ISNUMBER(E98),ISNUMBER(D98)), I98/(E98/D98), "")</f>
        <v>0</v>
      </c>
      <c r="K98" s="2">
        <f>IF(J98&lt;&gt;"", LN(J98), "")</f>
        <v>0</v>
      </c>
      <c r="L98" s="6">
        <f>IF(AND(ISNUMBER(B98),ISNUMBER(D98),ISNUMBER(F98)), B98*D98*F98, "")</f>
        <v>0</v>
      </c>
      <c r="M98" s="6">
        <f>IF(AND(ISNUMBER(C98),ISNUMBER(D98),I98&lt;&gt;"",ISNUMBER(G98)), C98*D98*I98*G98, "")</f>
        <v>0</v>
      </c>
      <c r="N98" s="6">
        <f>IF(AND(ISNUMBER(C98),ISNUMBER(E98),ISNUMBER(J98),ISNUMBER(G98)), C98*E98*(J98-1)*G98, "")</f>
        <v>0</v>
      </c>
    </row>
    <row r="99" spans="2:14">
      <c r="B99" s="4">
        <f>IF(A99&lt;&gt;"", A99-A98, "")</f>
        <v>0</v>
      </c>
      <c r="C99" s="4">
        <f>IF(A99&lt;&gt;"", B99, "")</f>
        <v>0</v>
      </c>
      <c r="D99" s="2" cm="1">
        <f t="array" ref="D99">IFERROR(_xlfn.XLOOKUP(A99,tblPd[Tenor],tblPd[Pd],""),"")</f>
        <v>0</v>
      </c>
      <c r="E99" s="2" cm="1">
        <f t="array" ref="E99">IFERROR(_xlfn.XLOOKUP(A99,tblPf[Tenor],tblPf[Pf],""),"")</f>
        <v>0</v>
      </c>
      <c r="F99" s="5">
        <f>IF(AND(ISNUMBER(D99),ISNUMBER(D98),ISNUMBER(B99)), (D98-D99)/(B99*D99), "")</f>
        <v>0</v>
      </c>
      <c r="G99" s="5">
        <f>IF(AND(ISNUMBER(E99),ISNUMBER(E98),ISNUMBER(C99)), (E98-E99)/(C99*E99), "")</f>
        <v>0</v>
      </c>
      <c r="H99" s="2" cm="1">
        <f t="array" ref="H99">IFERROR(_xlfn.XLOOKUP(A99,tblFwd[Tenor],tblFwd[Fwd],""),"")</f>
        <v>0</v>
      </c>
      <c r="I99" s="2">
        <f>IF(H99&lt;&gt;"", H99/Spot, "")</f>
        <v>0</v>
      </c>
      <c r="J99" s="2">
        <f>IF(AND(I99&lt;&gt;"",ISNUMBER(E99),ISNUMBER(D99)), I99/(E99/D99), "")</f>
        <v>0</v>
      </c>
      <c r="K99" s="2">
        <f>IF(J99&lt;&gt;"", LN(J99), "")</f>
        <v>0</v>
      </c>
      <c r="L99" s="6">
        <f>IF(AND(ISNUMBER(B99),ISNUMBER(D99),ISNUMBER(F99)), B99*D99*F99, "")</f>
        <v>0</v>
      </c>
      <c r="M99" s="6">
        <f>IF(AND(ISNUMBER(C99),ISNUMBER(D99),I99&lt;&gt;"",ISNUMBER(G99)), C99*D99*I99*G99, "")</f>
        <v>0</v>
      </c>
      <c r="N99" s="6">
        <f>IF(AND(ISNUMBER(C99),ISNUMBER(E99),ISNUMBER(J99),ISNUMBER(G99)), C99*E99*(J99-1)*G99, "")</f>
        <v>0</v>
      </c>
    </row>
    <row r="100" spans="2:14">
      <c r="B100" s="4">
        <f>IF(A100&lt;&gt;"", A100-A99, "")</f>
        <v>0</v>
      </c>
      <c r="C100" s="4">
        <f>IF(A100&lt;&gt;"", B100, "")</f>
        <v>0</v>
      </c>
      <c r="D100" s="2" cm="1">
        <f t="array" ref="D100">IFERROR(_xlfn.XLOOKUP(A100,tblPd[Tenor],tblPd[Pd],""),"")</f>
        <v>0</v>
      </c>
      <c r="E100" s="2" cm="1">
        <f t="array" ref="E100">IFERROR(_xlfn.XLOOKUP(A100,tblPf[Tenor],tblPf[Pf],""),"")</f>
        <v>0</v>
      </c>
      <c r="F100" s="5">
        <f>IF(AND(ISNUMBER(D100),ISNUMBER(D99),ISNUMBER(B100)), (D99-D100)/(B100*D100), "")</f>
        <v>0</v>
      </c>
      <c r="G100" s="5">
        <f>IF(AND(ISNUMBER(E100),ISNUMBER(E99),ISNUMBER(C100)), (E99-E100)/(C100*E100), "")</f>
        <v>0</v>
      </c>
      <c r="H100" s="2" cm="1">
        <f t="array" ref="H100">IFERROR(_xlfn.XLOOKUP(A100,tblFwd[Tenor],tblFwd[Fwd],""),"")</f>
        <v>0</v>
      </c>
      <c r="I100" s="2">
        <f>IF(H100&lt;&gt;"", H100/Spot, "")</f>
        <v>0</v>
      </c>
      <c r="J100" s="2">
        <f>IF(AND(I100&lt;&gt;"",ISNUMBER(E100),ISNUMBER(D100)), I100/(E100/D100), "")</f>
        <v>0</v>
      </c>
      <c r="K100" s="2">
        <f>IF(J100&lt;&gt;"", LN(J100), "")</f>
        <v>0</v>
      </c>
      <c r="L100" s="6">
        <f>IF(AND(ISNUMBER(B100),ISNUMBER(D100),ISNUMBER(F100)), B100*D100*F100, "")</f>
        <v>0</v>
      </c>
      <c r="M100" s="6">
        <f>IF(AND(ISNUMBER(C100),ISNUMBER(D100),I100&lt;&gt;"",ISNUMBER(G100)), C100*D100*I100*G100, "")</f>
        <v>0</v>
      </c>
      <c r="N100" s="6">
        <f>IF(AND(ISNUMBER(C100),ISNUMBER(E100),ISNUMBER(J100),ISNUMBER(G100)), C100*E100*(J100-1)*G100, "")</f>
        <v>0</v>
      </c>
    </row>
    <row r="101" spans="2:14">
      <c r="B101" s="4">
        <f>IF(A101&lt;&gt;"", A101-A100, "")</f>
        <v>0</v>
      </c>
      <c r="C101" s="4">
        <f>IF(A101&lt;&gt;"", B101, "")</f>
        <v>0</v>
      </c>
      <c r="D101" s="2" cm="1">
        <f t="array" ref="D101">IFERROR(_xlfn.XLOOKUP(A101,tblPd[Tenor],tblPd[Pd],""),"")</f>
        <v>0</v>
      </c>
      <c r="E101" s="2" cm="1">
        <f t="array" ref="E101">IFERROR(_xlfn.XLOOKUP(A101,tblPf[Tenor],tblPf[Pf],""),"")</f>
        <v>0</v>
      </c>
      <c r="F101" s="5">
        <f>IF(AND(ISNUMBER(D101),ISNUMBER(D100),ISNUMBER(B101)), (D100-D101)/(B101*D101), "")</f>
        <v>0</v>
      </c>
      <c r="G101" s="5">
        <f>IF(AND(ISNUMBER(E101),ISNUMBER(E100),ISNUMBER(C101)), (E100-E101)/(C101*E101), "")</f>
        <v>0</v>
      </c>
      <c r="H101" s="2" cm="1">
        <f t="array" ref="H101">IFERROR(_xlfn.XLOOKUP(A101,tblFwd[Tenor],tblFwd[Fwd],""),"")</f>
        <v>0</v>
      </c>
      <c r="I101" s="2">
        <f>IF(H101&lt;&gt;"", H101/Spot, "")</f>
        <v>0</v>
      </c>
      <c r="J101" s="2">
        <f>IF(AND(I101&lt;&gt;"",ISNUMBER(E101),ISNUMBER(D101)), I101/(E101/D101), "")</f>
        <v>0</v>
      </c>
      <c r="K101" s="2">
        <f>IF(J101&lt;&gt;"", LN(J101), "")</f>
        <v>0</v>
      </c>
      <c r="L101" s="6">
        <f>IF(AND(ISNUMBER(B101),ISNUMBER(D101),ISNUMBER(F101)), B101*D101*F101, "")</f>
        <v>0</v>
      </c>
      <c r="M101" s="6">
        <f>IF(AND(ISNUMBER(C101),ISNUMBER(D101),I101&lt;&gt;"",ISNUMBER(G101)), C101*D101*I101*G101, "")</f>
        <v>0</v>
      </c>
      <c r="N101" s="6">
        <f>IF(AND(ISNUMBER(C101),ISNUMBER(E101),ISNUMBER(J101),ISNUMBER(G101)), C101*E101*(J101-1)*G101, "")</f>
        <v>0</v>
      </c>
    </row>
  </sheetData>
  <conditionalFormatting sqref="J2:J101">
    <cfRule type="colorScale" priority="1">
      <colorScale>
        <cfvo type="num" val="0.98"/>
        <cfvo type="num" val="1.0"/>
        <cfvo type="num" val="1.02"/>
        <color rgb="FFF8696B"/>
        <color rgb="FFFFEB84"/>
        <color rgb="FF63BE7B"/>
      </colorScale>
    </cfRule>
  </conditionalFormatting>
  <conditionalFormatting sqref="N2:N101">
    <cfRule type="colorScale" priority="2">
      <colorScale>
        <cfvo type="min" val="0"/>
        <cfvo type="max" val="0"/>
        <color rgb="FFF8696B"/>
        <color rgb="FF63BE7B"/>
      </colorScale>
    </cfRule>
  </conditionalFormatting>
  <conditionalFormatting sqref="Q3:R9">
    <cfRule type="notContainsBlanks" dxfId="0" priority="3">
      <formula>LEN(TRIM(Q3))&gt;0</formula>
    </cfRule>
  </conditionalFormatting>
  <dataValidations count="1">
    <dataValidation type="decimal" operator="greaterThan" allowBlank="1" showInputMessage="1" showErrorMessage="1" promptTitle="Enter tenor in years" prompt="Positive numbers only (e.g., 1, 2, 3, 5, 10, 15, 20, 30)." sqref="A2:A101">
      <formula1>0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MarketData</vt:lpstr>
      <vt:lpstr>Calc</vt:lpstr>
      <vt:lpstr>Spot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2025-08-20T21:44:47Z</dcterms:created>
  <dcterms:modified xsi:type="dcterms:W3CDTF">2025-08-20T21:44:47Z</dcterms:modified>
</cp:coreProperties>
</file>