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williamcopeland/Desktop/"/>
    </mc:Choice>
  </mc:AlternateContent>
  <xr:revisionPtr revIDLastSave="0" documentId="13_ncr:1_{E559EED8-B7D4-9344-937B-4AD4D76D33C9}" xr6:coauthVersionLast="43" xr6:coauthVersionMax="43" xr10:uidLastSave="{00000000-0000-0000-0000-000000000000}"/>
  <bookViews>
    <workbookView xWindow="0" yWindow="460" windowWidth="26160" windowHeight="19020" activeTab="3" xr2:uid="{00000000-000D-0000-FFFF-FFFF00000000}"/>
  </bookViews>
  <sheets>
    <sheet name="Raw Data" sheetId="1" r:id="rId1"/>
    <sheet name="State per Category" sheetId="2" r:id="rId2"/>
    <sheet name="State per Sub-Category" sheetId="3" r:id="rId3"/>
    <sheet name="State per Date Created" sheetId="4" r:id="rId4"/>
    <sheet name="Bonus" sheetId="8" r:id="rId5"/>
    <sheet name="Statistical Analysis" sheetId="7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6" i="7" l="1"/>
  <c r="N7" i="7"/>
  <c r="M7" i="7"/>
  <c r="M6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L7" i="7" l="1"/>
  <c r="L6" i="7"/>
  <c r="K7" i="7"/>
  <c r="K6" i="7"/>
  <c r="J7" i="7"/>
  <c r="J6" i="7"/>
  <c r="I7" i="7"/>
  <c r="I6" i="7"/>
  <c r="G2" i="8"/>
  <c r="H2" i="8"/>
  <c r="G3" i="8"/>
  <c r="H3" i="8"/>
  <c r="G4" i="8"/>
  <c r="H4" i="8"/>
  <c r="G5" i="8"/>
  <c r="H5" i="8"/>
  <c r="G6" i="8"/>
  <c r="H6" i="8"/>
  <c r="G7" i="8"/>
  <c r="H7" i="8"/>
  <c r="G8" i="8"/>
  <c r="H8" i="8"/>
  <c r="G9" i="8"/>
  <c r="H9" i="8"/>
  <c r="G10" i="8"/>
  <c r="H10" i="8"/>
  <c r="G11" i="8"/>
  <c r="H11" i="8"/>
  <c r="G12" i="8"/>
  <c r="H12" i="8"/>
  <c r="G13" i="8"/>
  <c r="H13" i="8"/>
  <c r="F3" i="8"/>
  <c r="F4" i="8"/>
  <c r="F5" i="8"/>
  <c r="F6" i="8"/>
  <c r="F7" i="8"/>
  <c r="F8" i="8"/>
  <c r="F9" i="8"/>
  <c r="F10" i="8"/>
  <c r="F11" i="8"/>
  <c r="F12" i="8"/>
  <c r="F13" i="8"/>
  <c r="F2" i="8"/>
  <c r="D13" i="8"/>
  <c r="D4" i="8"/>
  <c r="D5" i="8"/>
  <c r="D6" i="8"/>
  <c r="D7" i="8"/>
  <c r="D8" i="8"/>
  <c r="D9" i="8"/>
  <c r="D10" i="8"/>
  <c r="D11" i="8"/>
  <c r="D12" i="8"/>
  <c r="D3" i="8"/>
  <c r="C3" i="8"/>
  <c r="C13" i="8"/>
  <c r="B13" i="8"/>
  <c r="C4" i="8"/>
  <c r="C5" i="8"/>
  <c r="C6" i="8"/>
  <c r="C7" i="8"/>
  <c r="C8" i="8"/>
  <c r="C9" i="8"/>
  <c r="C10" i="8"/>
  <c r="C11" i="8"/>
  <c r="C12" i="8"/>
  <c r="B3" i="8"/>
  <c r="E3" i="8" l="1"/>
  <c r="B4" i="8"/>
  <c r="E4" i="8" s="1"/>
  <c r="B5" i="8"/>
  <c r="B6" i="8"/>
  <c r="B7" i="8"/>
  <c r="B8" i="8"/>
  <c r="B9" i="8"/>
  <c r="B10" i="8"/>
  <c r="B11" i="8"/>
  <c r="B12" i="8"/>
  <c r="A19" i="8"/>
  <c r="A20" i="8" s="1"/>
  <c r="D2" i="8"/>
  <c r="C2" i="8"/>
  <c r="B2" i="8"/>
  <c r="E2" i="8" s="1"/>
  <c r="A21" i="8" l="1"/>
  <c r="E5" i="8"/>
  <c r="A22" i="8" l="1"/>
  <c r="E6" i="8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7" i="8" l="1"/>
  <c r="A23" i="8"/>
  <c r="E8" i="8" s="1"/>
  <c r="A24" i="8" l="1"/>
  <c r="A25" i="8" l="1"/>
  <c r="E9" i="8"/>
  <c r="E10" i="8" l="1"/>
  <c r="A26" i="8"/>
  <c r="E11" i="8"/>
  <c r="A27" i="8" l="1"/>
  <c r="E12" i="8" l="1"/>
  <c r="E13" i="8" l="1"/>
</calcChain>
</file>

<file path=xl/sharedStrings.xml><?xml version="1.0" encoding="utf-8"?>
<sst xmlns="http://schemas.openxmlformats.org/spreadsheetml/2006/main" count="28930" uniqueCount="8430">
  <si>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</si>
  <si>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</si>
  <si>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</si>
  <si>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</si>
  <si>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</si>
  <si>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</si>
  <si>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</si>
  <si>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</si>
  <si>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</si>
  <si>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</si>
  <si>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</si>
  <si>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</si>
  <si>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</si>
  <si>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</si>
  <si>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</si>
  <si>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</si>
  <si>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</si>
  <si>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</si>
  <si>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</si>
  <si>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</si>
  <si>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</si>
  <si>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</si>
  <si>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</si>
  <si>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</si>
  <si>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</si>
  <si>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</si>
  <si>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</si>
  <si>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</si>
  <si>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</si>
  <si>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</si>
  <si>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</si>
  <si>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</si>
  <si>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</si>
  <si>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</si>
  <si>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</si>
  <si>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</si>
  <si>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</si>
  <si>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</si>
  <si>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</si>
  <si>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</si>
  <si>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</si>
  <si>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</si>
  <si>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</si>
  <si>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</si>
  <si>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</si>
  <si>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</si>
  <si>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</si>
  <si>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</si>
  <si>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</si>
  <si>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</si>
  <si>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</si>
  <si>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</si>
  <si>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</si>
  <si>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</si>
  <si>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</si>
  <si>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</si>
  <si>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</si>
  <si>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</si>
  <si>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</si>
  <si>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</si>
  <si>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</si>
  <si>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</si>
  <si>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</si>
  <si>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</si>
  <si>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</si>
  <si>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</si>
  <si>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</si>
  <si>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</si>
  <si>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</si>
  <si>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</si>
  <si>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</si>
  <si>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</si>
  <si>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</si>
  <si>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</si>
  <si>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</si>
  <si>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</si>
  <si>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</si>
  <si>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</si>
  <si>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</si>
  <si>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</si>
  <si>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</si>
  <si>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</si>
  <si>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</si>
  <si>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</si>
  <si>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</si>
  <si>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</si>
  <si>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</si>
  <si>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</si>
  <si>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</si>
  <si>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</si>
  <si>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</si>
  <si>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</si>
  <si>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</si>
  <si>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</si>
  <si>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</si>
  <si>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</si>
  <si>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</si>
  <si>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</si>
  <si>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</si>
  <si>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</si>
  <si>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</si>
  <si>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</si>
  <si>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</si>
  <si>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</si>
  <si>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</si>
  <si>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</si>
  <si>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</si>
  <si>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</si>
  <si>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</si>
  <si>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</si>
  <si>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</si>
  <si>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</si>
  <si>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</si>
  <si>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</si>
  <si>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</si>
  <si>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</si>
  <si>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</si>
  <si>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</si>
  <si>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</si>
  <si>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</si>
  <si>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</si>
  <si>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</si>
  <si>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</si>
  <si>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</si>
  <si>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</si>
  <si>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</si>
  <si>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</si>
  <si>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</si>
  <si>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</si>
  <si>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</si>
  <si>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</si>
  <si>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</si>
  <si>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</si>
  <si>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</si>
  <si>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</si>
  <si>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</si>
  <si>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</si>
  <si>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</si>
  <si>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</si>
  <si>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</si>
  <si>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</si>
  <si>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</si>
  <si>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</si>
  <si>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</si>
  <si>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</si>
  <si>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</si>
  <si>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</si>
  <si>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</si>
  <si>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</si>
  <si>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</si>
  <si>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</si>
  <si>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</si>
  <si>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</si>
  <si>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</si>
  <si>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</si>
  <si>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</si>
  <si>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</si>
  <si>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</si>
  <si>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</si>
  <si>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</si>
  <si>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</si>
  <si>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</si>
  <si>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</si>
  <si>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</si>
  <si>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</si>
  <si>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</si>
  <si>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</si>
  <si>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</si>
  <si>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</si>
  <si>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</si>
  <si>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</si>
  <si>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</si>
  <si>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</si>
  <si>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</si>
  <si>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</si>
  <si>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</si>
  <si>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</si>
  <si>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</si>
  <si>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</si>
  <si>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</si>
  <si>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</si>
  <si>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</si>
  <si>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</si>
  <si>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</si>
  <si>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</si>
  <si>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</si>
  <si>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</si>
  <si>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</si>
  <si>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</si>
  <si>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</si>
  <si>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</si>
  <si>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</si>
  <si>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</si>
  <si>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</si>
  <si>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</si>
  <si>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</si>
  <si>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</si>
  <si>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</si>
  <si>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</si>
  <si>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</si>
  <si>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</si>
  <si>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</si>
  <si>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</si>
  <si>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</si>
  <si>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</si>
  <si>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</si>
  <si>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</si>
  <si>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</si>
  <si>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</si>
  <si>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</si>
  <si>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</si>
  <si>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</si>
  <si>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</si>
  <si>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</si>
  <si>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</si>
  <si>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</si>
  <si>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</si>
  <si>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</si>
  <si>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</si>
  <si>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</si>
  <si>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</si>
  <si>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</si>
  <si>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</si>
  <si>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</si>
  <si>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</si>
  <si>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</si>
  <si>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</si>
  <si>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</si>
  <si>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</si>
  <si>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</si>
  <si>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</si>
  <si>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</si>
  <si>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</si>
  <si>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</si>
  <si>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</si>
  <si>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</si>
  <si>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</si>
  <si>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</si>
  <si>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</si>
  <si>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</si>
  <si>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</si>
  <si>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</si>
  <si>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</si>
  <si>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</si>
  <si>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</si>
  <si>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</si>
  <si>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</si>
  <si>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</si>
  <si>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</si>
  <si>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</si>
  <si>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</si>
  <si>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</si>
  <si>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</si>
  <si>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</si>
  <si>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</si>
  <si>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</si>
  <si>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</si>
  <si>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</si>
  <si>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</si>
  <si>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</si>
  <si>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</si>
  <si>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</si>
  <si>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</si>
  <si>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</si>
  <si>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</si>
  <si>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</si>
  <si>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</si>
  <si>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</si>
  <si>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</si>
  <si>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</si>
  <si>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</si>
  <si>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</si>
  <si>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</si>
  <si>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</si>
  <si>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</si>
  <si>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</si>
  <si>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</si>
  <si>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</si>
  <si>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</si>
  <si>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</si>
  <si>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</si>
  <si>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</si>
  <si>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</si>
  <si>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</si>
  <si>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</si>
  <si>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</si>
  <si>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</si>
  <si>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</si>
  <si>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</si>
  <si>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</si>
  <si>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</si>
  <si>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</si>
  <si>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</si>
  <si>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</si>
  <si>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</si>
  <si>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</si>
  <si>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</si>
  <si>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</si>
  <si>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</si>
  <si>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</si>
  <si>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</si>
  <si>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</si>
  <si>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</si>
  <si>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</si>
  <si>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</si>
  <si>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</si>
  <si>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</si>
  <si>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</si>
  <si>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</si>
  <si>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</si>
  <si>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</si>
  <si>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</si>
  <si>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</si>
  <si>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</si>
  <si>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</si>
  <si>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</si>
  <si>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</si>
  <si>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</si>
  <si>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</si>
  <si>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</si>
  <si>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</si>
  <si>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</si>
  <si>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</si>
  <si>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</si>
  <si>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</si>
  <si>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</si>
  <si>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</si>
  <si>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</si>
  <si>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</si>
  <si>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</si>
  <si>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</si>
  <si>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</si>
  <si>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</si>
  <si>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</si>
  <si>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</si>
  <si>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</si>
  <si>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</si>
  <si>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</si>
  <si>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</si>
  <si>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</si>
  <si>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</si>
  <si>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</si>
  <si>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</si>
  <si>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</si>
  <si>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</si>
  <si>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</si>
  <si>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</si>
  <si>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</si>
  <si>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</si>
  <si>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</si>
  <si>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</si>
  <si>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</si>
  <si>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</si>
  <si>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</si>
  <si>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</si>
  <si>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</si>
  <si>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</si>
  <si>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</si>
  <si>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</si>
  <si>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</si>
  <si>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</si>
  <si>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</si>
  <si>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</si>
  <si>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</si>
  <si>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</si>
  <si>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</si>
  <si>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</si>
  <si>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</si>
  <si>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</si>
  <si>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</si>
  <si>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</si>
  <si>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</si>
  <si>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</si>
  <si>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</si>
  <si>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</si>
  <si>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</si>
  <si>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</si>
  <si>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</si>
  <si>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</si>
  <si>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</si>
  <si>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</si>
  <si>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</si>
  <si>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</si>
  <si>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</si>
  <si>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</si>
  <si>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</si>
  <si>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</si>
  <si>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</si>
  <si>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</si>
  <si>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</si>
  <si>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</si>
  <si>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</si>
  <si>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</si>
  <si>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</si>
  <si>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</si>
  <si>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</si>
  <si>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</si>
  <si>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</si>
  <si>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</si>
  <si>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</si>
  <si>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</si>
  <si>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</si>
  <si>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</si>
  <si>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</si>
  <si>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</si>
  <si>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</si>
  <si>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</si>
  <si>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</si>
  <si>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</si>
  <si>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</si>
  <si>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</si>
  <si>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</si>
  <si>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</si>
  <si>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</si>
  <si>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</si>
  <si>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</si>
  <si>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</si>
  <si>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</si>
  <si>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</si>
  <si>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</si>
  <si>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</si>
  <si>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</si>
  <si>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</si>
  <si>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</si>
  <si>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</si>
  <si>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</si>
  <si>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</si>
  <si>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</si>
  <si>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</si>
  <si>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</si>
  <si>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</si>
  <si>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</si>
  <si>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</si>
  <si>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</si>
  <si>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</si>
  <si>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</si>
  <si>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</si>
  <si>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</si>
  <si>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</si>
  <si>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</si>
  <si>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</si>
  <si>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</si>
  <si>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</si>
  <si>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</si>
  <si>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</si>
  <si>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</si>
  <si>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</si>
  <si>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</si>
  <si>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</si>
  <si>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</si>
  <si>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</si>
  <si>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</si>
  <si>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</si>
  <si>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</si>
  <si>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</si>
  <si>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</si>
  <si>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</si>
  <si>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</si>
  <si>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</si>
  <si>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</si>
  <si>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</si>
  <si>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</si>
  <si>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</si>
  <si>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</si>
  <si>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</si>
  <si>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</si>
  <si>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</si>
  <si>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</si>
  <si>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</si>
  <si>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</si>
  <si>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</si>
  <si>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</si>
  <si>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</si>
  <si>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</si>
  <si>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</si>
  <si>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</si>
  <si>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</si>
  <si>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</si>
  <si>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</si>
  <si>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</si>
  <si>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</si>
  <si>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</si>
  <si>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</si>
  <si>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</si>
  <si>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</si>
  <si>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</si>
  <si>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</si>
  <si>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</si>
  <si>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</si>
  <si>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</si>
  <si>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</si>
  <si>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</si>
  <si>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</si>
  <si>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</si>
  <si>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</si>
  <si>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</si>
  <si>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</si>
  <si>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</si>
  <si>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</si>
  <si>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</si>
  <si>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</si>
  <si>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</si>
  <si>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</si>
  <si>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</si>
  <si>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</si>
  <si>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</si>
  <si>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</si>
  <si>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</si>
  <si>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</si>
  <si>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</si>
  <si>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</si>
  <si>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</si>
  <si>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</si>
  <si>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</si>
  <si>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</si>
  <si>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</si>
  <si>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</si>
  <si>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</si>
  <si>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</si>
  <si>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</si>
  <si>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</si>
  <si>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</si>
  <si>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</si>
  <si>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</si>
  <si>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</si>
  <si>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</si>
  <si>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</si>
  <si>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</si>
  <si>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</si>
  <si>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</si>
  <si>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</si>
  <si>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</si>
  <si>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</si>
  <si>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</si>
  <si>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</si>
  <si>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</si>
  <si>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</si>
  <si>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</si>
  <si>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</si>
  <si>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</si>
  <si>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</si>
  <si>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</si>
  <si>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</si>
  <si>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</si>
  <si>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</si>
  <si>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</si>
  <si>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</si>
  <si>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</si>
  <si>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</si>
  <si>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</si>
  <si>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</si>
  <si>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</si>
  <si>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</si>
  <si>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</si>
  <si>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</si>
  <si>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</si>
  <si>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</si>
  <si>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</si>
  <si>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</si>
  <si>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</si>
  <si>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</si>
  <si>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</si>
  <si>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</si>
  <si>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</si>
  <si>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</si>
  <si>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</si>
  <si>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</si>
  <si>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</si>
  <si>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</si>
  <si>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</si>
  <si>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</si>
  <si>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</si>
  <si>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</si>
  <si>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</si>
  <si>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</si>
  <si>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</si>
  <si>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</si>
  <si>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</si>
  <si>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</si>
  <si>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</si>
  <si>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</si>
  <si>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</si>
  <si>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</si>
  <si>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</si>
  <si>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</si>
  <si>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</si>
  <si>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</si>
  <si>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</si>
  <si>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</si>
  <si>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</si>
  <si>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</si>
  <si>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</si>
  <si>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</si>
  <si>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</si>
  <si>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</si>
  <si>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</si>
  <si>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</si>
  <si>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</si>
  <si>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</si>
  <si>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</si>
  <si>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</si>
  <si>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</si>
  <si>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</si>
  <si>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</si>
  <si>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</si>
  <si>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</si>
  <si>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</si>
  <si>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</si>
  <si>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</si>
  <si>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</si>
  <si>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</si>
  <si>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</si>
  <si>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</si>
  <si>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</si>
  <si>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</si>
  <si>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</si>
  <si>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</si>
  <si>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</si>
  <si>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</si>
  <si>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</si>
  <si>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</si>
  <si>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</si>
  <si>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</si>
  <si>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</si>
  <si>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</si>
  <si>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</si>
  <si>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</si>
  <si>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</si>
  <si>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</si>
  <si>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</si>
  <si>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</si>
  <si>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</si>
  <si>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</si>
  <si>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</si>
  <si>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</si>
  <si>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</si>
  <si>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</si>
  <si>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</si>
  <si>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</si>
  <si>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</si>
  <si>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</si>
  <si>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</si>
  <si>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</si>
  <si>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</si>
  <si>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</si>
  <si>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</si>
  <si>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</si>
  <si>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</si>
  <si>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</si>
  <si>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</si>
  <si>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</si>
  <si>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</si>
  <si>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</si>
  <si>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</si>
  <si>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</si>
  <si>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</si>
  <si>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</si>
  <si>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</si>
  <si>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</si>
  <si>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</si>
  <si>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</si>
  <si>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</si>
  <si>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</si>
  <si>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</si>
  <si>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</si>
  <si>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</si>
  <si>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</si>
  <si>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</si>
  <si>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</si>
  <si>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</si>
  <si>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</si>
  <si>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</si>
  <si>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</si>
  <si>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</si>
  <si>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</si>
  <si>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</si>
  <si>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</si>
  <si>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</si>
  <si>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</si>
  <si>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</si>
  <si>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</si>
  <si>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</si>
  <si>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</si>
  <si>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</si>
  <si>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</si>
  <si>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</si>
  <si>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</si>
  <si>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</si>
  <si>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</si>
  <si>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</si>
  <si>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</si>
  <si>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</si>
  <si>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</si>
  <si>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</si>
  <si>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</si>
  <si>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</si>
  <si>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</si>
  <si>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</si>
  <si>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</si>
  <si>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</si>
  <si>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</si>
  <si>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</si>
  <si>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</si>
  <si>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</si>
  <si>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</si>
  <si>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</si>
  <si>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</si>
  <si>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</si>
  <si>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</si>
  <si>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</si>
  <si>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</si>
  <si>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</si>
  <si>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</si>
  <si>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</si>
  <si>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</si>
  <si>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</si>
  <si>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</si>
  <si>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</si>
  <si>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</si>
  <si>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</si>
  <si>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</si>
  <si>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</si>
  <si>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</si>
  <si>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</si>
  <si>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</si>
  <si>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</si>
  <si>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</si>
  <si>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</si>
  <si>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</si>
  <si>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</si>
  <si>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</si>
  <si>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</si>
  <si>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</si>
  <si>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</si>
  <si>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</si>
  <si>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</si>
  <si>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</si>
  <si>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</si>
  <si>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</si>
  <si>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</si>
  <si>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</si>
  <si>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</si>
  <si>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</si>
  <si>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</si>
  <si>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</si>
  <si>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</si>
  <si>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</si>
  <si>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</si>
  <si>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</si>
  <si>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</si>
  <si>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</si>
  <si>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</si>
  <si>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</si>
  <si>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</si>
  <si>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</si>
  <si>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</si>
  <si>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</si>
  <si>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</si>
  <si>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</si>
  <si>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</si>
  <si>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</si>
  <si>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</si>
  <si>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</si>
  <si>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</si>
  <si>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</si>
  <si>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</si>
  <si>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</si>
  <si>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</si>
  <si>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</si>
  <si>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</si>
  <si>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</si>
  <si>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</si>
  <si>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</si>
  <si>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</si>
  <si>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</si>
  <si>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</si>
  <si>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</si>
  <si>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</si>
  <si>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</si>
  <si>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</si>
  <si>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</si>
  <si>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</si>
  <si>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</si>
  <si>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</si>
  <si>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</si>
  <si>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</si>
  <si>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</si>
  <si>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</si>
  <si>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</si>
  <si>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</si>
  <si>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</si>
  <si>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</si>
  <si>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</si>
  <si>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</si>
  <si>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</si>
  <si>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</si>
  <si>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</si>
  <si>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</si>
  <si>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</si>
  <si>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</si>
  <si>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</si>
  <si>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</si>
  <si>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</si>
  <si>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</si>
  <si>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</si>
  <si>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</si>
  <si>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</si>
  <si>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</si>
  <si>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</si>
  <si>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</si>
  <si>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</si>
  <si>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</si>
  <si>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</si>
  <si>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</si>
  <si>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</si>
  <si>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</si>
  <si>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</si>
  <si>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</si>
  <si>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</si>
  <si>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</si>
  <si>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</si>
  <si>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</si>
  <si>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</si>
  <si>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</si>
  <si>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</si>
  <si>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</si>
  <si>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</si>
  <si>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</si>
  <si>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</si>
  <si>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</si>
  <si>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</si>
  <si>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</si>
  <si>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</si>
  <si>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</si>
  <si>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</si>
  <si>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</si>
  <si>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</si>
  <si>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</si>
  <si>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</si>
  <si>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</si>
  <si>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</si>
  <si>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</si>
  <si>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</si>
  <si>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</si>
  <si>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</si>
  <si>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</si>
  <si>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</si>
  <si>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</si>
  <si>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</si>
  <si>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</si>
  <si>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</si>
  <si>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</si>
  <si>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</si>
  <si>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</si>
  <si>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</si>
  <si>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</si>
  <si>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</si>
  <si>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</si>
  <si>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</si>
  <si>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</si>
  <si>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</si>
  <si>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</si>
  <si>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</si>
  <si>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</si>
  <si>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</si>
  <si>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</si>
  <si>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</si>
  <si>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</si>
  <si>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</si>
  <si>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</si>
  <si>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</si>
  <si>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</si>
  <si>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</si>
  <si>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</si>
  <si>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</si>
  <si>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</si>
  <si>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</si>
  <si>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</si>
  <si>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</si>
  <si>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</si>
  <si>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</si>
  <si>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</si>
  <si>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</si>
  <si>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</si>
  <si>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</si>
  <si>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</si>
  <si>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</si>
  <si>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</si>
  <si>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</si>
  <si>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</si>
  <si>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</si>
  <si>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</si>
  <si>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</si>
  <si>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</si>
  <si>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</si>
  <si>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</si>
  <si>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</si>
  <si>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</si>
  <si>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</si>
  <si>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</si>
  <si>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</si>
  <si>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</si>
  <si>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</si>
  <si>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</si>
  <si>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</si>
  <si>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</si>
  <si>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</si>
  <si>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</si>
  <si>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</si>
  <si>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</si>
  <si>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</si>
  <si>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</si>
  <si>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</si>
  <si>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</si>
  <si>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</si>
  <si>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</si>
  <si>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</si>
  <si>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</si>
  <si>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</si>
  <si>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</si>
  <si>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</si>
  <si>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</si>
  <si>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</si>
  <si>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</si>
  <si>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</si>
  <si>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</si>
  <si>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</si>
  <si>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</si>
  <si>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</si>
  <si>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</si>
  <si>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</si>
  <si>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</si>
  <si>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</si>
  <si>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</si>
  <si>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</si>
  <si>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</si>
  <si>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</si>
  <si>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</si>
  <si>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</si>
  <si>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</si>
  <si>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</si>
  <si>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</si>
  <si>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</si>
  <si>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</si>
  <si>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</si>
  <si>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</si>
  <si>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</si>
  <si>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</si>
  <si>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</si>
  <si>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</si>
  <si>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</si>
  <si>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</si>
  <si>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</si>
  <si>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</si>
  <si>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</si>
  <si>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</si>
  <si>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</si>
  <si>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</si>
  <si>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</si>
  <si>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</si>
  <si>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</si>
  <si>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</si>
  <si>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</si>
  <si>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</si>
  <si>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</si>
  <si>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</si>
  <si>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</si>
  <si>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</si>
  <si>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</si>
  <si>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</si>
  <si>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</si>
  <si>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</si>
  <si>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</si>
  <si>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</si>
  <si>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</si>
  <si>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</si>
  <si>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</si>
  <si>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</si>
  <si>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</si>
  <si>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</si>
  <si>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</si>
  <si>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</si>
  <si>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</si>
  <si>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</si>
  <si>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</si>
  <si>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</si>
  <si>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</si>
  <si>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</si>
  <si>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</si>
  <si>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</si>
  <si>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</si>
  <si>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</si>
  <si>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</si>
  <si>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</si>
  <si>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</si>
  <si>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</si>
  <si>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</si>
  <si>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</si>
  <si>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</si>
  <si>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</si>
  <si>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</si>
  <si>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</si>
  <si>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</si>
  <si>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</si>
  <si>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</si>
  <si>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</si>
  <si>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</si>
  <si>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</si>
  <si>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</si>
  <si>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</si>
  <si>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</si>
  <si>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</si>
  <si>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</si>
  <si>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</si>
  <si>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</si>
  <si>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</si>
  <si>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</si>
  <si>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</si>
  <si>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</si>
  <si>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</si>
  <si>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</si>
  <si>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</si>
  <si>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</si>
  <si>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</si>
  <si>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</si>
  <si>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</si>
  <si>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</si>
  <si>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</si>
  <si>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</si>
  <si>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</si>
  <si>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</si>
  <si>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</si>
  <si>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</si>
  <si>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</si>
  <si>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</si>
  <si>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</si>
  <si>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</si>
  <si>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</si>
  <si>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</si>
  <si>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</si>
  <si>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</si>
  <si>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</si>
  <si>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</si>
  <si>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</si>
  <si>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</si>
  <si>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</si>
  <si>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</si>
  <si>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</si>
  <si>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</si>
  <si>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</si>
  <si>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</si>
  <si>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</si>
  <si>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</si>
  <si>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</si>
  <si>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</si>
  <si>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</si>
  <si>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</si>
  <si>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</si>
  <si>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</si>
  <si>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</si>
  <si>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</si>
  <si>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</si>
  <si>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</si>
  <si>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</si>
  <si>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</si>
  <si>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</si>
  <si>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</si>
  <si>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</si>
  <si>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</si>
  <si>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</si>
  <si>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</si>
  <si>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</si>
  <si>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</si>
  <si>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</si>
  <si>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</si>
  <si>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</si>
  <si>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</si>
  <si>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</si>
  <si>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</si>
  <si>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</si>
  <si>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</si>
  <si>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</si>
  <si>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</si>
  <si>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</si>
  <si>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</si>
  <si>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</si>
  <si>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</si>
  <si>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</si>
  <si>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</si>
  <si>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</si>
  <si>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</si>
  <si>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</si>
  <si>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</si>
  <si>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</si>
  <si>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</si>
  <si>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</si>
  <si>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</si>
  <si>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</si>
  <si>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</si>
  <si>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</si>
  <si>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</si>
  <si>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</si>
  <si>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</si>
  <si>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</si>
  <si>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</si>
  <si>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</si>
  <si>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</si>
  <si>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</si>
  <si>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</si>
  <si>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</si>
  <si>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</si>
  <si>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</si>
  <si>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</si>
  <si>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</si>
  <si>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</si>
  <si>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</si>
  <si>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</si>
  <si>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</si>
  <si>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</si>
  <si>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</si>
  <si>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</si>
  <si>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</si>
  <si>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</si>
  <si>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</si>
  <si>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</si>
  <si>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</si>
  <si>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</si>
  <si>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</si>
  <si>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</si>
  <si>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</si>
  <si>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</si>
  <si>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</si>
  <si>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</si>
  <si>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</si>
  <si>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</si>
  <si>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</si>
  <si>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</si>
  <si>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</si>
  <si>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</si>
  <si>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</si>
  <si>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</si>
  <si>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</si>
  <si>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</si>
  <si>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</si>
  <si>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</si>
  <si>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</si>
  <si>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</si>
  <si>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</si>
  <si>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</si>
  <si>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</si>
  <si>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</si>
  <si>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</si>
  <si>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</si>
  <si>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</si>
  <si>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</si>
  <si>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</si>
  <si>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</si>
  <si>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</si>
  <si>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</si>
  <si>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</si>
  <si>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</si>
  <si>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</si>
  <si>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</si>
  <si>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</si>
  <si>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</si>
  <si>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</si>
  <si>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</si>
  <si>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</si>
  <si>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</si>
  <si>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</si>
  <si>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</si>
  <si>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</si>
  <si>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</si>
  <si>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</si>
  <si>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</si>
  <si>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</si>
  <si>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</si>
  <si>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</si>
  <si>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</si>
  <si>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</si>
  <si>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</si>
  <si>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</si>
  <si>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</si>
  <si>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</si>
  <si>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</si>
  <si>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</si>
  <si>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</si>
  <si>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</si>
  <si>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</si>
  <si>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</si>
  <si>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</si>
  <si>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</si>
  <si>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</si>
  <si>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</si>
  <si>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</si>
  <si>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</si>
  <si>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</si>
  <si>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</si>
  <si>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</si>
  <si>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</si>
  <si>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</si>
  <si>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</si>
  <si>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</si>
  <si>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</si>
  <si>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</si>
  <si>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</si>
  <si>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</si>
  <si>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</si>
  <si>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</si>
  <si>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</si>
  <si>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</si>
  <si>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</si>
  <si>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</si>
  <si>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</si>
  <si>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</si>
  <si>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</si>
  <si>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</si>
  <si>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</si>
  <si>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</si>
  <si>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</si>
  <si>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</si>
  <si>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</si>
  <si>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</si>
  <si>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</si>
  <si>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</si>
  <si>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</si>
  <si>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</si>
  <si>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</si>
  <si>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</si>
  <si>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</si>
  <si>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</si>
  <si>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</si>
  <si>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</si>
  <si>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</si>
  <si>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</si>
  <si>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</si>
  <si>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</si>
  <si>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</si>
  <si>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</si>
  <si>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</si>
  <si>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</si>
  <si>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</si>
  <si>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</si>
  <si>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</si>
  <si>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</si>
  <si>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</si>
  <si>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</si>
  <si>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</si>
  <si>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</si>
  <si>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</si>
  <si>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</si>
  <si>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</si>
  <si>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</si>
  <si>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</si>
  <si>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</si>
  <si>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</si>
  <si>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</si>
  <si>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</si>
  <si>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</si>
  <si>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</si>
  <si>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</si>
  <si>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</si>
  <si>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</si>
  <si>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</si>
  <si>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</si>
  <si>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</si>
  <si>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</si>
  <si>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</si>
  <si>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</si>
  <si>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</si>
  <si>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</si>
  <si>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</si>
  <si>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</si>
  <si>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</si>
  <si>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</si>
  <si>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</si>
  <si>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</si>
  <si>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</si>
  <si>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</si>
  <si>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</si>
  <si>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</si>
  <si>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</si>
  <si>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</si>
  <si>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</si>
  <si>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</si>
  <si>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</si>
  <si>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</si>
  <si>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</si>
  <si>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</si>
  <si>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</si>
  <si>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</si>
  <si>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</si>
  <si>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</si>
  <si>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</si>
  <si>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</si>
  <si>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</si>
  <si>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</si>
  <si>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</si>
  <si>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</si>
  <si>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</si>
  <si>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</si>
  <si>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</si>
  <si>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</si>
  <si>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</si>
  <si>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</si>
  <si>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</si>
  <si>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</si>
  <si>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</si>
  <si>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</si>
  <si>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</si>
  <si>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</si>
  <si>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</si>
  <si>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</si>
  <si>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</si>
  <si>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</si>
  <si>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</si>
  <si>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</si>
  <si>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</si>
  <si>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</si>
  <si>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</si>
  <si>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</si>
  <si>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</si>
  <si>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</si>
  <si>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</si>
  <si>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</si>
  <si>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</si>
  <si>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</si>
  <si>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</si>
  <si>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</si>
  <si>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</si>
  <si>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</si>
  <si>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</si>
  <si>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</si>
  <si>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</si>
  <si>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</si>
  <si>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</si>
  <si>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</si>
  <si>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</si>
  <si>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</si>
  <si>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</si>
  <si>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</si>
  <si>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</si>
  <si>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</si>
  <si>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</si>
  <si>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</si>
  <si>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</si>
  <si>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</si>
  <si>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</si>
  <si>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</si>
  <si>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</si>
  <si>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</si>
  <si>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</si>
  <si>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</si>
  <si>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</si>
  <si>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</si>
  <si>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</si>
  <si>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</si>
  <si>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</si>
  <si>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</si>
  <si>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</si>
  <si>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</si>
  <si>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</si>
  <si>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</si>
  <si>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</si>
  <si>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</si>
  <si>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</si>
  <si>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</si>
  <si>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</si>
  <si>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</si>
  <si>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</si>
  <si>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</si>
  <si>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</si>
  <si>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</si>
  <si>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</si>
  <si>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</si>
  <si>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</si>
  <si>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</si>
  <si>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</si>
  <si>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</si>
  <si>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</si>
  <si>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</si>
  <si>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</si>
  <si>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</si>
  <si>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</si>
  <si>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</si>
  <si>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</si>
  <si>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</si>
  <si>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</si>
  <si>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</si>
  <si>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</si>
  <si>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</si>
  <si>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</si>
  <si>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</si>
  <si>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</si>
  <si>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</si>
  <si>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</si>
  <si>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</si>
  <si>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</si>
  <si>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</si>
  <si>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</si>
  <si>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</si>
  <si>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</si>
  <si>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</si>
  <si>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</si>
  <si>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</si>
  <si>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</si>
  <si>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</si>
  <si>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</si>
  <si>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</si>
  <si>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</si>
  <si>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</si>
  <si>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</si>
  <si>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</si>
  <si>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</si>
  <si>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</si>
  <si>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</si>
  <si>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</si>
  <si>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</si>
  <si>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</si>
  <si>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</si>
  <si>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</si>
  <si>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</si>
  <si>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</si>
  <si>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</si>
  <si>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</si>
  <si>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</si>
  <si>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</si>
  <si>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</si>
  <si>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</si>
  <si>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</si>
  <si>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</si>
  <si>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</si>
  <si>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</si>
  <si>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</si>
  <si>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</si>
  <si>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</si>
  <si>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</si>
  <si>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</si>
  <si>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</si>
  <si>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</si>
  <si>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</si>
  <si>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</si>
  <si>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</si>
  <si>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</si>
  <si>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</si>
  <si>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</si>
  <si>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</si>
  <si>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</si>
  <si>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</si>
  <si>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</si>
  <si>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</si>
  <si>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</si>
  <si>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</si>
  <si>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</si>
  <si>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</si>
  <si>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</si>
  <si>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</si>
  <si>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</si>
  <si>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</si>
  <si>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</si>
  <si>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</si>
  <si>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</si>
  <si>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</si>
  <si>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</si>
  <si>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</si>
  <si>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</si>
  <si>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</si>
  <si>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</si>
  <si>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</si>
  <si>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</si>
  <si>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</si>
  <si>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</si>
  <si>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</si>
  <si>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</si>
  <si>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</si>
  <si>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</si>
  <si>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</si>
  <si>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</si>
  <si>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</si>
  <si>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</si>
  <si>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</si>
  <si>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</si>
  <si>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</si>
  <si>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</si>
  <si>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</si>
  <si>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</si>
  <si>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</si>
  <si>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</si>
  <si>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</si>
  <si>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</si>
  <si>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</si>
  <si>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</si>
  <si>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</si>
  <si>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</si>
  <si>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</si>
  <si>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</si>
  <si>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</si>
  <si>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</si>
  <si>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</si>
  <si>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</si>
  <si>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</si>
  <si>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</si>
  <si>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</si>
  <si>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</si>
  <si>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</si>
  <si>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</si>
  <si>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</si>
  <si>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</si>
  <si>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</si>
  <si>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</si>
  <si>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</si>
  <si>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</si>
  <si>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</si>
  <si>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</si>
  <si>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</si>
  <si>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</si>
  <si>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</si>
  <si>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</si>
  <si>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</si>
  <si>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</si>
  <si>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</si>
  <si>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</si>
  <si>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</si>
  <si>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</si>
  <si>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</si>
  <si>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</si>
  <si>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</si>
  <si>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</si>
  <si>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</si>
  <si>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</si>
  <si>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</si>
  <si>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</si>
  <si>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</si>
  <si>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</si>
  <si>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</si>
  <si>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</si>
  <si>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</si>
  <si>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</si>
  <si>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</si>
  <si>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</si>
  <si>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</si>
  <si>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</si>
  <si>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</si>
  <si>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</si>
  <si>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</si>
  <si>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</si>
  <si>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</si>
  <si>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</si>
  <si>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</si>
  <si>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</si>
  <si>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</si>
  <si>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</si>
  <si>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</si>
  <si>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</si>
  <si>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</si>
  <si>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</si>
  <si>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</si>
  <si>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</si>
  <si>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</si>
  <si>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</si>
  <si>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</si>
  <si>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</si>
  <si>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</si>
  <si>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</si>
  <si>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</si>
  <si>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</si>
  <si>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</si>
  <si>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</si>
  <si>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</si>
  <si>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</si>
  <si>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</si>
  <si>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</si>
  <si>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</si>
  <si>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</si>
  <si>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</si>
  <si>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</si>
  <si>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</si>
  <si>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</si>
  <si>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</si>
  <si>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</si>
  <si>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</si>
  <si>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</si>
  <si>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</si>
  <si>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</si>
  <si>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</si>
  <si>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</si>
  <si>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</si>
  <si>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</si>
  <si>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</si>
  <si>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</si>
  <si>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</si>
  <si>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</si>
  <si>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</si>
  <si>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</si>
  <si>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</si>
  <si>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</si>
  <si>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</si>
  <si>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</si>
  <si>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</si>
  <si>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</si>
  <si>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</si>
  <si>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</si>
  <si>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</si>
  <si>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</si>
  <si>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</si>
  <si>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</si>
  <si>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</si>
  <si>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</si>
  <si>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</si>
  <si>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</si>
  <si>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</si>
  <si>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</si>
  <si>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</si>
  <si>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</si>
  <si>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</si>
  <si>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</si>
  <si>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</si>
  <si>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</si>
  <si>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</si>
  <si>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</si>
  <si>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</si>
  <si>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</si>
  <si>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</si>
  <si>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</si>
  <si>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</si>
  <si>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</si>
  <si>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</si>
  <si>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</si>
  <si>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</si>
  <si>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</si>
  <si>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</si>
  <si>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</si>
  <si>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</si>
  <si>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</si>
  <si>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</si>
  <si>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</si>
  <si>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</si>
  <si>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</si>
  <si>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</si>
  <si>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</si>
  <si>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</si>
  <si>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</si>
  <si>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</si>
  <si>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</si>
  <si>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</si>
  <si>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</si>
  <si>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</si>
  <si>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</si>
  <si>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</si>
  <si>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</si>
  <si>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</si>
  <si>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</si>
  <si>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</si>
  <si>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</si>
  <si>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</si>
  <si>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</si>
  <si>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</si>
  <si>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</si>
  <si>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</si>
  <si>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</si>
  <si>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</si>
  <si>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</si>
  <si>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</si>
  <si>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</si>
  <si>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</si>
  <si>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</si>
  <si>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</si>
  <si>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</si>
  <si>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</si>
  <si>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</si>
  <si>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</si>
  <si>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</si>
  <si>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</si>
  <si>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</si>
  <si>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</si>
  <si>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</si>
  <si>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</si>
  <si>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</si>
  <si>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</si>
  <si>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</si>
  <si>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</si>
  <si>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</si>
  <si>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</si>
  <si>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</si>
  <si>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</si>
  <si>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</si>
  <si>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</si>
  <si>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</si>
  <si>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</si>
  <si>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</si>
  <si>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</si>
  <si>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</si>
  <si>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</si>
  <si>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</si>
  <si>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</si>
  <si>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</si>
  <si>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</si>
  <si>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</si>
  <si>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</si>
  <si>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</si>
  <si>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</si>
  <si>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</si>
  <si>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</si>
  <si>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</si>
  <si>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</si>
  <si>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</si>
  <si>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</si>
  <si>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</si>
  <si>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</si>
  <si>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</si>
  <si>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</si>
  <si>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</si>
  <si>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</si>
  <si>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</si>
  <si>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</si>
  <si>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</si>
  <si>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</si>
  <si>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</si>
  <si>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</si>
  <si>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</si>
  <si>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</si>
  <si>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</si>
  <si>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</si>
  <si>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</si>
  <si>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</si>
  <si>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</si>
  <si>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</si>
  <si>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</si>
  <si>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</si>
  <si>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</si>
  <si>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</si>
  <si>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</si>
  <si>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</si>
  <si>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</si>
  <si>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</si>
  <si>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</si>
  <si>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</si>
  <si>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</si>
  <si>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</si>
  <si>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</si>
  <si>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</si>
  <si>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</si>
  <si>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</si>
  <si>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</si>
  <si>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</si>
  <si>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</si>
  <si>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</si>
  <si>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</si>
  <si>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</si>
  <si>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</si>
  <si>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</si>
  <si>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</si>
  <si>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</si>
  <si>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</si>
  <si>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</si>
  <si>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</si>
  <si>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</si>
  <si>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</si>
  <si>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</si>
  <si>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</si>
  <si>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</si>
  <si>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</si>
  <si>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</si>
  <si>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</si>
  <si>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</si>
  <si>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</si>
  <si>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</si>
  <si>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</si>
  <si>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</si>
  <si>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</si>
  <si>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</si>
  <si>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</si>
  <si>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</si>
  <si>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</si>
  <si>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</si>
  <si>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</si>
  <si>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</si>
  <si>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</si>
  <si>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</si>
  <si>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</si>
  <si>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</si>
  <si>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</si>
  <si>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</si>
  <si>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</si>
  <si>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</si>
  <si>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</si>
  <si>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</si>
  <si>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</si>
  <si>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</si>
  <si>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</si>
  <si>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</si>
  <si>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</si>
  <si>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</si>
  <si>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</si>
  <si>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</si>
  <si>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</si>
  <si>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</si>
  <si>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</si>
  <si>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</si>
  <si>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</si>
  <si>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</si>
  <si>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</si>
  <si>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</si>
  <si>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</si>
  <si>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</si>
  <si>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</si>
  <si>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</si>
  <si>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</si>
  <si>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</si>
  <si>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</si>
  <si>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</si>
  <si>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</si>
  <si>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</si>
  <si>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</si>
  <si>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</si>
  <si>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</si>
  <si>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</si>
  <si>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</si>
  <si>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</si>
  <si>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</si>
  <si>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</si>
  <si>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</si>
  <si>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</si>
  <si>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</si>
  <si>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</si>
  <si>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</si>
  <si>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</si>
  <si>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</si>
  <si>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</si>
  <si>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</si>
  <si>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</si>
  <si>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</si>
  <si>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</si>
  <si>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</si>
  <si>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</si>
  <si>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</si>
  <si>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</si>
  <si>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</si>
  <si>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</si>
  <si>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</si>
  <si>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</si>
  <si>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</si>
  <si>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</si>
  <si>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</si>
  <si>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</si>
  <si>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</si>
  <si>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</si>
  <si>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</si>
  <si>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</si>
  <si>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</si>
  <si>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</si>
  <si>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</si>
  <si>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</si>
  <si>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</si>
  <si>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</si>
  <si>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</si>
  <si>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</si>
  <si>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</si>
  <si>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</si>
  <si>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</si>
  <si>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</si>
  <si>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</si>
  <si>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</si>
  <si>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</si>
  <si>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</si>
  <si>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</si>
  <si>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</si>
  <si>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</si>
  <si>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</si>
  <si>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</si>
  <si>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</si>
  <si>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</si>
  <si>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</si>
  <si>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</si>
  <si>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</si>
  <si>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</si>
  <si>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</si>
  <si>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</si>
  <si>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</si>
  <si>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</si>
  <si>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</si>
  <si>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</si>
  <si>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</si>
  <si>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</si>
  <si>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</si>
  <si>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</si>
  <si>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</si>
  <si>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</si>
  <si>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</si>
  <si>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</si>
  <si>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</si>
  <si>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</si>
  <si>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</si>
  <si>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</si>
  <si>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</si>
  <si>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</si>
  <si>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</si>
  <si>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</si>
  <si>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</si>
  <si>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</si>
  <si>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</si>
  <si>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</si>
  <si>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</si>
  <si>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</si>
  <si>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</si>
  <si>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</si>
  <si>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</si>
  <si>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</si>
  <si>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</si>
  <si>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</si>
  <si>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</si>
  <si>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</si>
  <si>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</si>
  <si>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</si>
  <si>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</si>
  <si>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</si>
  <si>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</si>
  <si>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</si>
  <si>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</si>
  <si>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</si>
  <si>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</si>
  <si>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</si>
  <si>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</si>
  <si>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</si>
  <si>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</si>
  <si>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</si>
  <si>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</si>
  <si>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</si>
  <si>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</si>
  <si>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</si>
  <si>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</si>
  <si>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</si>
  <si>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</si>
  <si>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</si>
  <si>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</si>
  <si>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</si>
  <si>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</si>
  <si>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</si>
  <si>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</si>
  <si>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</si>
  <si>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</si>
  <si>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</si>
  <si>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</si>
  <si>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</si>
  <si>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</si>
  <si>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</si>
  <si>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</si>
  <si>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</si>
  <si>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</si>
  <si>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</si>
  <si>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</si>
  <si>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</si>
  <si>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</si>
  <si>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</si>
  <si>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</si>
  <si>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</si>
  <si>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</si>
  <si>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</si>
  <si>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</si>
  <si>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</si>
  <si>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</si>
  <si>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</si>
  <si>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</si>
  <si>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</si>
  <si>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</si>
  <si>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</si>
  <si>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</si>
  <si>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</si>
  <si>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</si>
  <si>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</si>
  <si>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</si>
  <si>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</si>
  <si>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</si>
  <si>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</si>
  <si>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</si>
  <si>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</si>
  <si>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</si>
  <si>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</si>
  <si>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</si>
  <si>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</si>
  <si>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</si>
  <si>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</si>
  <si>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</si>
  <si>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</si>
  <si>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</si>
  <si>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</si>
  <si>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</si>
  <si>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</si>
  <si>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</si>
  <si>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</si>
  <si>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</si>
  <si>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</si>
  <si>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</si>
  <si>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</si>
  <si>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</si>
  <si>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</si>
  <si>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</si>
  <si>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</si>
  <si>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</si>
  <si>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</si>
  <si>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</si>
  <si>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</si>
  <si>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</si>
  <si>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</si>
  <si>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</si>
  <si>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</si>
  <si>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</si>
  <si>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</si>
  <si>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</si>
  <si>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</si>
  <si>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</si>
  <si>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</si>
  <si>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</si>
  <si>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</si>
  <si>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</si>
  <si>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</si>
  <si>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</si>
  <si>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</si>
  <si>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</si>
  <si>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</si>
  <si>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</si>
  <si>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</si>
  <si>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</si>
  <si>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</si>
  <si>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</si>
  <si>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</si>
  <si>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</si>
  <si>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</si>
  <si>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</si>
  <si>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</si>
  <si>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</si>
  <si>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</si>
  <si>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</si>
  <si>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</si>
  <si>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</si>
  <si>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</si>
  <si>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</si>
  <si>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</si>
  <si>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</si>
  <si>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</si>
  <si>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</si>
  <si>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</si>
  <si>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</si>
  <si>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</si>
  <si>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</si>
  <si>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</si>
  <si>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</si>
  <si>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</si>
  <si>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</si>
  <si>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</si>
  <si>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</si>
  <si>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</si>
  <si>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</si>
  <si>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</si>
  <si>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</si>
  <si>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</si>
  <si>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</si>
  <si>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</si>
  <si>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</si>
  <si>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</si>
  <si>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</si>
  <si>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</si>
  <si>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</si>
  <si>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</si>
  <si>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</si>
  <si>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</si>
  <si>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</si>
  <si>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</si>
  <si>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</si>
  <si>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</si>
  <si>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</si>
  <si>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</si>
  <si>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</si>
  <si>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</si>
  <si>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</si>
  <si>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</si>
  <si>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</si>
  <si>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</si>
  <si>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</si>
  <si>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</si>
  <si>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</si>
  <si>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</si>
  <si>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</si>
  <si>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</si>
  <si>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</si>
  <si>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</si>
  <si>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</si>
  <si>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</si>
  <si>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</si>
  <si>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</si>
  <si>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</si>
  <si>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</si>
  <si>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</si>
  <si>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</si>
  <si>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</si>
  <si>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</si>
  <si>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</si>
  <si>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</si>
  <si>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</si>
  <si>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</si>
  <si>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</si>
  <si>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</si>
  <si>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</si>
  <si>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</si>
  <si>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</si>
  <si>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</si>
  <si>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</si>
  <si>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</si>
  <si>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</si>
  <si>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</si>
  <si>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</si>
  <si>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</si>
  <si>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</si>
  <si>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</si>
  <si>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</si>
  <si>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</si>
  <si>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</si>
  <si>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</si>
  <si>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</si>
  <si>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</si>
  <si>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</si>
  <si>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</si>
  <si>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</si>
  <si>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</si>
  <si>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</si>
  <si>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</si>
  <si>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</si>
  <si>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</si>
  <si>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</si>
  <si>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</si>
  <si>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</si>
  <si>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</si>
  <si>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</si>
  <si>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</si>
  <si>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</si>
  <si>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</si>
  <si>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</si>
  <si>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</si>
  <si>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</si>
  <si>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</si>
  <si>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</si>
  <si>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</si>
  <si>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</si>
  <si>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</si>
  <si>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</si>
  <si>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</si>
  <si>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</si>
  <si>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</si>
  <si>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</si>
  <si>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</si>
  <si>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</si>
  <si>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</si>
  <si>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</si>
  <si>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</si>
  <si>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</si>
  <si>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</si>
  <si>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</si>
  <si>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</si>
  <si>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</si>
  <si>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</si>
  <si>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</si>
  <si>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</si>
  <si>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</si>
  <si>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</si>
  <si>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</si>
  <si>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</si>
  <si>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</si>
  <si>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</si>
  <si>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</si>
  <si>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</si>
  <si>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</si>
  <si>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</si>
  <si>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</si>
  <si>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</si>
  <si>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</si>
  <si>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</si>
  <si>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</si>
  <si>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</si>
  <si>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</si>
  <si>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</si>
  <si>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</si>
  <si>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</si>
  <si>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</si>
  <si>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</si>
  <si>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</si>
  <si>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</si>
  <si>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</si>
  <si>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</si>
  <si>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</si>
  <si>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</si>
  <si>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</si>
  <si>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</si>
  <si>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</si>
  <si>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</si>
  <si>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</si>
  <si>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</si>
  <si>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</si>
  <si>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</si>
  <si>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</si>
  <si>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</si>
  <si>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</si>
  <si>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</si>
  <si>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</si>
  <si>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</si>
  <si>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</si>
  <si>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</si>
  <si>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</si>
  <si>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</si>
  <si>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</si>
  <si>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</si>
  <si>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</si>
  <si>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</si>
  <si>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</si>
  <si>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</si>
  <si>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</si>
  <si>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</si>
  <si>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</si>
  <si>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</si>
  <si>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</si>
  <si>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</si>
  <si>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</si>
  <si>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</si>
  <si>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</si>
  <si>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</si>
  <si>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</si>
  <si>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</si>
  <si>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</si>
  <si>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</si>
  <si>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</si>
  <si>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</si>
  <si>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</si>
  <si>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</si>
  <si>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</si>
  <si>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</si>
  <si>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</si>
  <si>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</si>
  <si>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</si>
  <si>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</si>
  <si>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</si>
  <si>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</si>
  <si>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</si>
  <si>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</si>
  <si>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</si>
  <si>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</si>
  <si>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</si>
  <si>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</si>
  <si>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</si>
  <si>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</si>
  <si>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</si>
  <si>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</si>
  <si>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</si>
  <si>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</si>
  <si>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</si>
  <si>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</si>
  <si>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</si>
  <si>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</si>
  <si>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</si>
  <si>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</si>
  <si>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</si>
  <si>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</si>
  <si>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</si>
  <si>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</si>
  <si>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</si>
  <si>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</si>
  <si>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</si>
  <si>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</si>
  <si>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</si>
  <si>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</si>
  <si>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</si>
  <si>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</si>
  <si>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</si>
  <si>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</si>
  <si>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</si>
  <si>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</si>
  <si>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</si>
  <si>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</si>
  <si>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</si>
  <si>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</si>
  <si>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</si>
  <si>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</si>
  <si>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</si>
  <si>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</si>
  <si>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</si>
  <si>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</si>
  <si>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</si>
  <si>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</si>
  <si>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</si>
  <si>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</si>
  <si>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</si>
  <si>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</si>
  <si>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</si>
  <si>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</si>
  <si>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</si>
  <si>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</si>
  <si>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</si>
  <si>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</si>
  <si>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</si>
  <si>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</si>
  <si>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</si>
  <si>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</si>
  <si>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</si>
  <si>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</si>
  <si>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</si>
  <si>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</si>
  <si>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</si>
  <si>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</si>
  <si>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</si>
  <si>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</si>
  <si>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</si>
  <si>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</si>
  <si>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</si>
  <si>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</si>
  <si>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</si>
  <si>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</si>
  <si>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</si>
  <si>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</si>
  <si>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</si>
  <si>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</si>
  <si>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</si>
  <si>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</si>
  <si>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</si>
  <si>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</si>
  <si>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</si>
  <si>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</si>
  <si>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</si>
  <si>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</si>
  <si>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</si>
  <si>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</si>
  <si>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</si>
  <si>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</si>
  <si>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</si>
  <si>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</si>
  <si>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</si>
  <si>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</si>
  <si>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</si>
  <si>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</si>
  <si>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</si>
  <si>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</si>
  <si>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</si>
  <si>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</si>
  <si>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</si>
  <si>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</si>
  <si>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</si>
  <si>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</si>
  <si>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</si>
  <si>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</si>
  <si>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</si>
  <si>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</si>
  <si>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</si>
  <si>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</si>
  <si>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</si>
  <si>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</si>
  <si>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</si>
  <si>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</si>
  <si>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</si>
  <si>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</si>
  <si>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</si>
  <si>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</si>
  <si>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</si>
  <si>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</si>
  <si>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</si>
  <si>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</si>
  <si>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</si>
  <si>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</si>
  <si>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</si>
  <si>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</si>
  <si>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</si>
  <si>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</si>
  <si>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</si>
  <si>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</si>
  <si>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</si>
  <si>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</si>
  <si>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</si>
  <si>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</si>
  <si>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</si>
  <si>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</si>
  <si>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</si>
  <si>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</si>
  <si>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</si>
  <si>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</si>
  <si>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</si>
  <si>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</si>
  <si>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</si>
  <si>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</si>
  <si>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</si>
  <si>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</si>
  <si>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</si>
  <si>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</si>
  <si>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</si>
  <si>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</si>
  <si>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</si>
  <si>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</si>
  <si>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</si>
  <si>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</si>
  <si>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</si>
  <si>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</si>
  <si>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</si>
  <si>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</si>
  <si>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</si>
  <si>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</si>
  <si>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</si>
  <si>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</si>
  <si>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</si>
  <si>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</si>
  <si>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</si>
  <si>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</si>
  <si>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</si>
  <si>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</si>
  <si>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</si>
  <si>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</si>
  <si>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</si>
  <si>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</si>
  <si>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</si>
  <si>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</si>
  <si>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</si>
  <si>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</si>
  <si>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</si>
  <si>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</si>
  <si>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</si>
  <si>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</si>
  <si>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</si>
  <si>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</si>
  <si>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</si>
  <si>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</si>
  <si>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</si>
  <si>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</si>
  <si>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</si>
  <si>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</si>
  <si>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</si>
  <si>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</si>
  <si>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</si>
  <si>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</si>
  <si>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</si>
  <si>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</si>
  <si>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</si>
  <si>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</si>
  <si>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</si>
  <si>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</si>
  <si>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</si>
  <si>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</si>
  <si>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</si>
  <si>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</si>
  <si>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</si>
  <si>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</si>
  <si>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</si>
  <si>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</si>
  <si>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</si>
  <si>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</si>
  <si>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</si>
  <si>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</si>
  <si>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</si>
  <si>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</si>
  <si>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</si>
  <si>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</si>
  <si>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</si>
  <si>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</si>
  <si>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</si>
  <si>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</si>
  <si>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</si>
  <si>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</si>
  <si>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</si>
  <si>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</si>
  <si>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</si>
  <si>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</si>
  <si>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</si>
  <si>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</si>
  <si>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</si>
  <si>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</si>
  <si>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</si>
  <si>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</si>
  <si>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</si>
  <si>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</si>
  <si>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</si>
  <si>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</si>
  <si>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</si>
  <si>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</si>
  <si>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</si>
  <si>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</si>
  <si>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</si>
  <si>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</si>
  <si>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</si>
  <si>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</si>
  <si>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</si>
  <si>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</si>
  <si>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</si>
  <si>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</si>
  <si>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</si>
  <si>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</si>
  <si>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</si>
  <si>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</si>
  <si>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</si>
  <si>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</si>
  <si>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</si>
  <si>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</si>
  <si>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</si>
  <si>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</si>
  <si>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</si>
  <si>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</si>
  <si>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</si>
  <si>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</si>
  <si>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</si>
  <si>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</si>
  <si>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</si>
  <si>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</si>
  <si>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</si>
  <si>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</si>
  <si>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</si>
  <si>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</si>
  <si>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</si>
  <si>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</si>
  <si>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</si>
  <si>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</si>
  <si>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</si>
  <si>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</si>
  <si>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</si>
  <si>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</si>
  <si>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</si>
  <si>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</si>
  <si>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</si>
  <si>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</si>
  <si>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</si>
  <si>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</si>
  <si>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</si>
  <si>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</si>
  <si>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</si>
  <si>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</si>
  <si>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</si>
  <si>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</si>
  <si>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</si>
  <si>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</si>
  <si>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</si>
  <si>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</si>
  <si>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</si>
  <si>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</si>
  <si>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</si>
  <si>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</si>
  <si>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</si>
  <si>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</si>
  <si>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</si>
  <si>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</si>
  <si>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</si>
  <si>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</si>
  <si>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</si>
  <si>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</si>
  <si>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</si>
  <si>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</si>
  <si>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</si>
  <si>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</si>
  <si>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</si>
  <si>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</si>
  <si>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</si>
  <si>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</si>
  <si>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</si>
  <si>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</si>
  <si>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</si>
  <si>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</si>
  <si>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</si>
  <si>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</si>
  <si>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</si>
  <si>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</si>
  <si>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</si>
  <si>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</si>
  <si>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</si>
  <si>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</si>
  <si>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</si>
  <si>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</si>
  <si>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</si>
  <si>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</si>
  <si>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</si>
  <si>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</si>
  <si>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</si>
  <si>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</si>
  <si>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</si>
  <si>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</si>
  <si>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</si>
  <si>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</si>
  <si>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</si>
  <si>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</si>
  <si>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</si>
  <si>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</si>
  <si>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</si>
  <si>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</si>
  <si>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</si>
  <si>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</si>
  <si>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</si>
  <si>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</si>
  <si>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</si>
  <si>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</si>
  <si>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</si>
  <si>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</si>
  <si>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</si>
  <si>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</si>
  <si>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</si>
  <si>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</si>
  <si>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</si>
  <si>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</si>
  <si>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</si>
  <si>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</si>
  <si>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</si>
  <si>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</si>
  <si>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</si>
  <si>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</si>
  <si>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</si>
  <si>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</si>
  <si>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</si>
  <si>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</si>
  <si>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</si>
  <si>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</si>
  <si>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</si>
  <si>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</si>
  <si>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</si>
  <si>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</si>
  <si>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</si>
  <si>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</si>
  <si>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</si>
  <si>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</si>
  <si>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</si>
  <si>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</si>
  <si>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</si>
  <si>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</si>
  <si>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</si>
  <si>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</si>
  <si>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</si>
  <si>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</si>
  <si>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</si>
  <si>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</si>
  <si>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</si>
  <si>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</si>
  <si>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</si>
  <si>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</si>
  <si>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</si>
  <si>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</si>
  <si>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</si>
  <si>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</si>
  <si>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</si>
  <si>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</si>
  <si>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</si>
  <si>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</si>
  <si>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</si>
  <si>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</si>
  <si>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</si>
  <si>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</si>
  <si>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</si>
  <si>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</si>
  <si>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</si>
  <si>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</si>
  <si>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</si>
  <si>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</si>
  <si>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</si>
  <si>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</si>
  <si>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</si>
  <si>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</si>
  <si>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</si>
  <si>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</si>
  <si>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</si>
  <si>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</si>
  <si>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</si>
  <si>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</si>
  <si>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</si>
  <si>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</si>
  <si>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</si>
  <si>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</si>
  <si>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</si>
  <si>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</si>
  <si>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</si>
  <si>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</si>
  <si>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</si>
  <si>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</si>
  <si>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</si>
  <si>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</si>
  <si>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</si>
  <si>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</si>
  <si>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</si>
  <si>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</si>
  <si>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</si>
  <si>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</si>
  <si>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</si>
  <si>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</si>
  <si>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</si>
  <si>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</si>
  <si>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</si>
  <si>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</si>
  <si>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</si>
  <si>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</si>
  <si>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</si>
  <si>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</si>
  <si>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</si>
  <si>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</si>
  <si>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</si>
  <si>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</si>
  <si>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</si>
  <si>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</si>
  <si>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</si>
  <si>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</si>
  <si>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</si>
  <si>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</si>
  <si>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</si>
  <si>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</si>
  <si>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</si>
  <si>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</si>
  <si>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</si>
  <si>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</si>
  <si>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</si>
  <si>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</si>
  <si>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</si>
  <si>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</si>
  <si>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</si>
  <si>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</si>
  <si>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</si>
  <si>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</si>
  <si>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</si>
  <si>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</si>
  <si>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</si>
  <si>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</si>
  <si>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</si>
  <si>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</si>
  <si>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</si>
  <si>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</si>
  <si>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</si>
  <si>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</si>
  <si>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</si>
  <si>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</si>
  <si>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</si>
  <si>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</si>
  <si>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</si>
  <si>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</si>
  <si>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</si>
  <si>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</si>
  <si>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</si>
  <si>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</si>
  <si>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</si>
  <si>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</si>
  <si>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</si>
  <si>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</si>
  <si>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</si>
  <si>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</si>
  <si>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</si>
  <si>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</si>
  <si>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</si>
  <si>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</si>
  <si>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</si>
  <si>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</si>
  <si>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</si>
  <si>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</si>
  <si>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</si>
  <si>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</si>
  <si>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</si>
  <si>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</si>
  <si>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</si>
  <si>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</si>
  <si>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</si>
  <si>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</si>
  <si>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</si>
  <si>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</si>
  <si>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</si>
  <si>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</si>
  <si>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</si>
  <si>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</si>
  <si>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</si>
  <si>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</si>
  <si>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</si>
  <si>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</si>
  <si>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</si>
  <si>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</si>
  <si>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</si>
  <si>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</si>
  <si>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</si>
  <si>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</si>
  <si>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</si>
  <si>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</si>
  <si>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</si>
  <si>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</si>
  <si>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</si>
  <si>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</si>
  <si>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</si>
  <si>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</si>
  <si>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</si>
  <si>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</si>
  <si>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</si>
  <si>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</si>
  <si>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</si>
  <si>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</si>
  <si>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</si>
  <si>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</si>
  <si>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</si>
  <si>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</si>
  <si>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</si>
  <si>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</si>
  <si>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</si>
  <si>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</si>
  <si>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</si>
  <si>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</si>
  <si>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</si>
  <si>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</si>
  <si>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</si>
  <si>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</si>
  <si>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</si>
  <si>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</si>
  <si>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</si>
  <si>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</si>
  <si>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</si>
  <si>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</si>
  <si>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</si>
  <si>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</si>
  <si>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</si>
  <si>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</si>
  <si>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</si>
  <si>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</si>
  <si>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</si>
  <si>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</si>
  <si>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</si>
  <si>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</si>
  <si>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</si>
  <si>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</si>
  <si>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</si>
  <si>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</si>
  <si>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</si>
  <si>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</si>
  <si>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</si>
  <si>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</si>
  <si>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</si>
  <si>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</si>
  <si>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</si>
  <si>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</si>
  <si>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</si>
  <si>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</si>
  <si>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</si>
  <si>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</si>
  <si>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</si>
  <si>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</si>
  <si>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</si>
  <si>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</si>
  <si>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</si>
  <si>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</si>
  <si>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</si>
  <si>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</si>
  <si>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</si>
  <si>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</si>
  <si>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</si>
  <si>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</si>
  <si>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</si>
  <si>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</si>
  <si>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</si>
  <si>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</si>
  <si>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</si>
  <si>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</si>
  <si>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</si>
  <si>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</si>
  <si>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</si>
  <si>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</si>
  <si>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</si>
  <si>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</si>
  <si>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</si>
  <si>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</si>
  <si>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</si>
  <si>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</si>
  <si>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</si>
  <si>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</si>
  <si>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</si>
  <si>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</si>
  <si>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</si>
  <si>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</si>
  <si>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</si>
  <si>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</si>
  <si>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</si>
  <si>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</si>
  <si>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</si>
  <si>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</si>
  <si>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</si>
  <si>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</si>
  <si>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</si>
  <si>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</si>
  <si>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</si>
  <si>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</si>
  <si>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</si>
  <si>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</si>
  <si>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</si>
  <si>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</si>
  <si>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</si>
  <si>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</si>
  <si>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</si>
  <si>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</si>
  <si>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</si>
  <si>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</si>
  <si>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</si>
  <si>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</si>
  <si>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</si>
  <si>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</si>
  <si>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</si>
  <si>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</si>
  <si>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</si>
  <si>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</si>
  <si>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</si>
  <si>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</si>
  <si>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</si>
  <si>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</si>
  <si>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</si>
  <si>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</si>
  <si>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</si>
  <si>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</si>
  <si>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</si>
  <si>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</si>
  <si>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</si>
  <si>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</si>
  <si>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</si>
  <si>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</si>
  <si>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</si>
  <si>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</si>
  <si>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</si>
  <si>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</si>
  <si>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</si>
  <si>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</si>
  <si>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</si>
  <si>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</si>
  <si>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</si>
  <si>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</si>
  <si>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</si>
  <si>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</si>
  <si>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</si>
  <si>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</si>
  <si>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</si>
  <si>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</si>
  <si>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</si>
  <si>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</si>
  <si>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</si>
  <si>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</si>
  <si>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</si>
  <si>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</si>
  <si>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</si>
  <si>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</si>
  <si>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</si>
  <si>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</si>
  <si>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</si>
  <si>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</si>
  <si>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</si>
  <si>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</si>
  <si>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</si>
  <si>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</si>
  <si>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</si>
  <si>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</si>
  <si>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</si>
  <si>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</si>
  <si>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</si>
  <si>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</si>
  <si>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</si>
  <si>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</si>
  <si>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</si>
  <si>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</si>
  <si>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</si>
  <si>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</si>
  <si>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</si>
  <si>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</si>
  <si>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</si>
  <si>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</si>
  <si>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</si>
  <si>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</si>
  <si>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</si>
  <si>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</si>
  <si>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</si>
  <si>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</si>
  <si>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</si>
  <si>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</si>
  <si>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</si>
  <si>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</si>
  <si>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</si>
  <si>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</si>
  <si>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</si>
  <si>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</si>
  <si>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</si>
  <si>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</si>
  <si>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</si>
  <si>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</si>
  <si>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</si>
  <si>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</si>
  <si>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</si>
  <si>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</si>
  <si>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</si>
  <si>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</si>
  <si>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</si>
  <si>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</si>
  <si>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</si>
  <si>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</si>
  <si>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</si>
  <si>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</si>
  <si>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</si>
  <si>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</si>
  <si>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</si>
  <si>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</si>
  <si>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</si>
  <si>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</si>
  <si>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</si>
  <si>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</si>
  <si>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</si>
  <si>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</si>
  <si>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</si>
  <si>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</si>
  <si>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</si>
  <si>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</si>
  <si>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</si>
  <si>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</si>
  <si>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</si>
  <si>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</si>
  <si>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</si>
  <si>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</si>
  <si>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</si>
  <si>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</si>
  <si>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</si>
  <si>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</si>
  <si>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</si>
  <si>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</si>
  <si>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</si>
  <si>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</si>
  <si>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</si>
  <si>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</si>
  <si>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</si>
  <si>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</si>
  <si>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</si>
  <si>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</si>
  <si>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</si>
  <si>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</si>
  <si>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</si>
  <si>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</si>
  <si>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</si>
  <si>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</si>
  <si>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</si>
  <si>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</si>
  <si>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</si>
  <si>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</si>
  <si>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</si>
  <si>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</si>
  <si>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</si>
  <si>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</si>
  <si>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</si>
  <si>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</si>
  <si>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</si>
  <si>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</si>
  <si>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</si>
  <si>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</si>
  <si>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</si>
  <si>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</si>
  <si>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</si>
  <si>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</si>
  <si>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</si>
  <si>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</si>
  <si>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</si>
  <si>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</si>
  <si>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</si>
  <si>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</si>
  <si>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</si>
  <si>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</si>
  <si>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</si>
  <si>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</si>
  <si>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</si>
  <si>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</si>
  <si>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</si>
  <si>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</si>
  <si>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</si>
  <si>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</si>
  <si>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</si>
  <si>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</si>
  <si>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</si>
  <si>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</si>
  <si>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</si>
  <si>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</si>
  <si>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</si>
  <si>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</si>
  <si>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</si>
  <si>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</si>
  <si>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</si>
  <si>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</si>
  <si>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</si>
  <si>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</si>
  <si>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</si>
  <si>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</si>
  <si>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</si>
  <si>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</si>
  <si>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</si>
  <si>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</si>
  <si>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</si>
  <si>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</si>
  <si>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</si>
  <si>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</si>
  <si>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</si>
  <si>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</si>
  <si>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</si>
  <si>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</si>
  <si>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</si>
  <si>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</si>
  <si>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</si>
  <si>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</si>
  <si>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</si>
  <si>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</si>
  <si>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</si>
  <si>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</si>
  <si>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</si>
  <si>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</si>
  <si>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</si>
  <si>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</si>
  <si>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</si>
  <si>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</si>
  <si>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</si>
  <si>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</si>
  <si>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</si>
  <si>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</si>
  <si>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</si>
  <si>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</si>
  <si>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</si>
  <si>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</si>
  <si>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</si>
  <si>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</si>
  <si>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</si>
  <si>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</si>
  <si>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</si>
  <si>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</si>
  <si>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</si>
  <si>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</si>
  <si>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</si>
  <si>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</si>
  <si>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</si>
  <si>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</si>
  <si>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</si>
  <si>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</si>
  <si>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</si>
  <si>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</si>
  <si>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</si>
  <si>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</si>
  <si>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</si>
  <si>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</si>
  <si>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</si>
  <si>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</si>
  <si>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</si>
  <si>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</si>
  <si>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</si>
  <si>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</si>
  <si>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</si>
  <si>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</si>
  <si>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</si>
  <si>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</si>
  <si>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</si>
  <si>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</si>
  <si>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</si>
  <si>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</si>
  <si>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</si>
  <si>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</si>
  <si>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</si>
  <si>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</si>
  <si>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</si>
  <si>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</si>
  <si>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</si>
  <si>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</si>
  <si>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</si>
  <si>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</si>
  <si>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</si>
  <si>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</si>
  <si>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</si>
  <si>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</si>
  <si>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</si>
  <si>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</si>
  <si>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</si>
  <si>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</si>
  <si>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</si>
  <si>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</si>
  <si>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</si>
  <si>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</si>
  <si>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</si>
  <si>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</si>
  <si>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</si>
  <si>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</si>
  <si>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</si>
  <si>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</si>
  <si>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</si>
  <si>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</si>
  <si>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</si>
  <si>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</si>
  <si>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</si>
  <si>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</si>
  <si>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</si>
  <si>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</si>
  <si>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</si>
  <si>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</si>
  <si>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</si>
  <si>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</si>
  <si>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</si>
  <si>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</si>
  <si>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</si>
  <si>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</si>
  <si>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</si>
  <si>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</si>
  <si>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</si>
  <si>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</si>
  <si>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</si>
  <si>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</si>
  <si>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</si>
  <si>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</si>
  <si>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</si>
  <si>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</si>
  <si>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</si>
  <si>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</si>
  <si>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</si>
  <si>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</si>
  <si>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</si>
  <si>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</si>
  <si>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</si>
  <si>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</si>
  <si>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</si>
  <si>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</si>
  <si>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</si>
  <si>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</si>
  <si>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</si>
  <si>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</si>
  <si>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</si>
  <si>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</si>
  <si>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</si>
  <si>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</si>
  <si>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</si>
  <si>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</si>
  <si>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</si>
  <si>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</si>
  <si>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</si>
  <si>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</si>
  <si>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</si>
  <si>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</si>
  <si>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</si>
  <si>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</si>
  <si>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</si>
  <si>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</si>
  <si>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</si>
  <si>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</si>
  <si>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</si>
  <si>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</si>
  <si>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</si>
  <si>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</si>
  <si>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</si>
  <si>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</si>
  <si>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</si>
  <si>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</si>
  <si>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</si>
  <si>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</si>
  <si>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</si>
  <si>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</si>
  <si>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</si>
  <si>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</si>
  <si>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</si>
  <si>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</si>
  <si>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</si>
  <si>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</si>
  <si>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</si>
  <si>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</si>
  <si>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</si>
  <si>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</si>
  <si>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</si>
  <si>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</si>
  <si>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</si>
  <si>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</si>
  <si>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</si>
  <si>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</si>
  <si>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</si>
  <si>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</si>
  <si>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</si>
  <si>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</si>
  <si>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</si>
  <si>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</si>
  <si>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</si>
  <si>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</si>
  <si>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</si>
  <si>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</si>
  <si>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</si>
  <si>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</si>
  <si>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</si>
  <si>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</si>
  <si>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</si>
  <si>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</si>
  <si>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</si>
  <si>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</si>
  <si>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</si>
  <si>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</si>
  <si>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</si>
  <si>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</si>
  <si>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</si>
  <si>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</si>
  <si>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</si>
  <si>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</si>
  <si>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</si>
  <si>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</si>
  <si>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</si>
  <si>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</si>
  <si>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</si>
  <si>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</si>
  <si>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</si>
  <si>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</si>
  <si>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</si>
  <si>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</si>
  <si>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</si>
  <si>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</si>
  <si>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</si>
  <si>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</si>
  <si>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</si>
  <si>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</si>
  <si>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</si>
  <si>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</si>
  <si>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</si>
  <si>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</si>
  <si>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</si>
  <si>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</si>
  <si>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</si>
  <si>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</si>
  <si>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</si>
  <si>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</si>
  <si>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</si>
  <si>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</si>
  <si>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</si>
  <si>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</si>
  <si>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</si>
  <si>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</si>
  <si>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</si>
  <si>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</si>
  <si>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</si>
  <si>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</si>
  <si>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</si>
  <si>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</si>
  <si>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</si>
  <si>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</si>
  <si>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</si>
  <si>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</si>
  <si>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</si>
  <si>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</si>
  <si>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</si>
  <si>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</si>
  <si>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</si>
  <si>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</si>
  <si>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</si>
  <si>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</si>
  <si>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</si>
  <si>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</si>
  <si>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</si>
  <si>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</si>
  <si>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</si>
  <si>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</si>
  <si>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</si>
  <si>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</si>
  <si>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</si>
  <si>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</si>
  <si>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</si>
  <si>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</si>
  <si>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</si>
  <si>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</si>
  <si>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</si>
  <si>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</si>
  <si>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</si>
  <si>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</si>
  <si>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</si>
  <si>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</si>
  <si>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</si>
  <si>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</si>
  <si>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</si>
  <si>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</si>
  <si>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</si>
  <si>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</si>
  <si>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</si>
  <si>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</si>
  <si>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</si>
  <si>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</si>
  <si>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</si>
  <si>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</si>
  <si>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</si>
  <si>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</si>
  <si>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</si>
  <si>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</si>
  <si>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</si>
  <si>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</si>
  <si>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</si>
  <si>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</si>
  <si>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</si>
  <si>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</si>
  <si>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</si>
  <si>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</si>
  <si>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</si>
  <si>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</si>
  <si>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</si>
  <si>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</si>
  <si>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</si>
  <si>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</si>
  <si>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</si>
  <si>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</si>
  <si>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</si>
  <si>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</si>
  <si>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</si>
  <si>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</si>
  <si>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</si>
  <si>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</si>
  <si>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</si>
  <si>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</si>
  <si>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</si>
  <si>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</si>
  <si>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</si>
  <si>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</si>
  <si>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</si>
  <si>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</si>
  <si>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</si>
  <si>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</si>
  <si>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</si>
  <si>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</si>
  <si>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</si>
  <si>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</si>
  <si>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</si>
  <si>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</si>
  <si>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</si>
  <si>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</si>
  <si>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</si>
  <si>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</si>
  <si>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</si>
  <si>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</si>
  <si>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</si>
  <si>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</si>
  <si>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</si>
  <si>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</si>
  <si>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</si>
  <si>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</si>
  <si>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</si>
  <si>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</si>
  <si>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</si>
  <si>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</si>
  <si>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</si>
  <si>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</si>
  <si>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</si>
  <si>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</si>
  <si>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</si>
  <si>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</si>
  <si>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</si>
  <si>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</si>
  <si>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</si>
  <si>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</si>
  <si>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</si>
  <si>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</si>
  <si>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</si>
  <si>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</si>
  <si>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</si>
  <si>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</si>
  <si>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</si>
  <si>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</si>
  <si>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</si>
  <si>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</si>
  <si>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</si>
  <si>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</si>
  <si>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</si>
  <si>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</si>
  <si>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</si>
  <si>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</si>
  <si>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</si>
  <si>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</si>
  <si>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</si>
  <si>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</si>
  <si>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</si>
  <si>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</si>
  <si>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</si>
  <si>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</si>
  <si>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</si>
  <si>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</si>
  <si>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</si>
  <si>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</si>
  <si>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</si>
  <si>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</si>
  <si>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</si>
  <si>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</si>
  <si>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</si>
  <si>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</si>
  <si>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</si>
  <si>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</si>
  <si>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</si>
  <si>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</si>
  <si>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</si>
  <si>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</si>
  <si>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</si>
  <si>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</si>
  <si>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</si>
  <si>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</si>
  <si>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</si>
  <si>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</si>
  <si>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</si>
  <si>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</si>
  <si>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</si>
  <si>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</si>
  <si>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</si>
  <si>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</si>
  <si>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</si>
  <si>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</si>
  <si>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</si>
  <si>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</si>
  <si>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</si>
  <si>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</si>
  <si>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</si>
  <si>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</si>
  <si>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</si>
  <si>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</si>
  <si>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</si>
  <si>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</si>
  <si>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</si>
  <si>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</si>
  <si>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</si>
  <si>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</si>
  <si>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</si>
  <si>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</si>
  <si>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</si>
  <si>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</si>
  <si>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</si>
  <si>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</si>
  <si>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</si>
  <si>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</si>
  <si>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</si>
  <si>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</si>
  <si>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</si>
  <si>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</si>
  <si>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</si>
  <si>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</si>
  <si>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</si>
  <si>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</si>
  <si>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</si>
  <si>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</si>
  <si>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</si>
  <si>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</si>
  <si>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</si>
  <si>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</si>
  <si>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</si>
  <si>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</si>
  <si>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</si>
  <si>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</si>
  <si>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</si>
  <si>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</si>
  <si>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</si>
  <si>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</si>
  <si>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</si>
  <si>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</si>
  <si>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</si>
  <si>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</si>
  <si>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</si>
  <si>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</si>
  <si>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</si>
  <si>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</si>
  <si>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</si>
  <si>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</si>
  <si>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</si>
  <si>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</si>
  <si>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</si>
  <si>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</si>
  <si>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</si>
  <si>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</si>
  <si>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</si>
  <si>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</si>
  <si>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</si>
  <si>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</si>
  <si>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</si>
  <si>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</si>
  <si>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</si>
  <si>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</si>
  <si>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</si>
  <si>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</si>
  <si>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</si>
  <si>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</si>
  <si>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</si>
  <si>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</si>
  <si>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</si>
  <si>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</si>
  <si>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</si>
  <si>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</si>
  <si>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</si>
  <si>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</si>
  <si>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</si>
  <si>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</si>
  <si>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</si>
  <si>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</si>
  <si>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</si>
  <si>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</si>
  <si>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</si>
  <si>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</si>
  <si>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</si>
  <si>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</si>
  <si>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</si>
  <si>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</si>
  <si>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</si>
  <si>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</si>
  <si>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</si>
  <si>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</si>
  <si>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</si>
  <si>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</si>
  <si>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</si>
  <si>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</si>
  <si>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</si>
  <si>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</si>
  <si>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</si>
  <si>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</si>
  <si>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</si>
  <si>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</si>
  <si>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</si>
  <si>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</si>
  <si>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</si>
  <si>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</si>
  <si>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</si>
  <si>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</si>
  <si>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</si>
  <si>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</si>
  <si>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</si>
  <si>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</si>
  <si>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</si>
  <si>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</si>
  <si>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</si>
  <si>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</si>
  <si>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</si>
  <si>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</si>
  <si>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</si>
  <si>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</si>
  <si>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</si>
  <si>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</si>
  <si>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</si>
  <si>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</si>
  <si>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</si>
  <si>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</si>
  <si>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</si>
  <si>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</si>
  <si>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</si>
  <si>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</si>
  <si>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</si>
  <si>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</si>
  <si>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</si>
  <si>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</si>
  <si>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</si>
  <si>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</si>
  <si>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</si>
  <si>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</si>
  <si>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</si>
  <si>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</si>
  <si>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</si>
  <si>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</si>
  <si>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</si>
  <si>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</si>
  <si>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</si>
  <si>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</si>
  <si>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</si>
  <si>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</si>
  <si>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</si>
  <si>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</si>
  <si>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</si>
  <si>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</si>
  <si>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</si>
  <si>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</si>
  <si>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</si>
  <si>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</si>
  <si>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</si>
  <si>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</si>
  <si>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</si>
  <si>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</si>
  <si>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</si>
  <si>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</si>
  <si>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</si>
  <si>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</si>
  <si>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</si>
  <si>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</si>
  <si>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</si>
  <si>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</si>
  <si>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</si>
  <si>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</si>
  <si>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</si>
  <si>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</si>
  <si>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</si>
  <si>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</si>
  <si>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</si>
  <si>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</si>
  <si>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</si>
  <si>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</si>
  <si>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</si>
  <si>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</si>
  <si>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</si>
  <si>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</si>
  <si>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</si>
  <si>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</si>
  <si>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</si>
  <si>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</si>
  <si>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</si>
  <si>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</si>
  <si>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</si>
  <si>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</si>
  <si>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</si>
  <si>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</si>
  <si>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</si>
  <si>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</si>
  <si>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</si>
  <si>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</si>
  <si>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</si>
  <si>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</si>
  <si>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</si>
  <si>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</si>
  <si>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</si>
  <si>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</si>
  <si>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</si>
  <si>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</si>
  <si>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</si>
  <si>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</si>
  <si>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</si>
  <si>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</si>
  <si>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</si>
  <si>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</si>
  <si>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</si>
  <si>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</si>
  <si>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</si>
  <si>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</si>
  <si>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</si>
  <si>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</si>
  <si>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</si>
  <si>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</si>
  <si>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</si>
  <si>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</si>
  <si>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</si>
  <si>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</si>
  <si>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</si>
  <si>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</si>
  <si>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</si>
  <si>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</si>
  <si>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</si>
  <si>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</si>
  <si>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</si>
  <si>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</si>
  <si>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</si>
  <si>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</si>
  <si>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</si>
  <si>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</si>
  <si>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</si>
  <si>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</si>
  <si>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</si>
  <si>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</si>
  <si>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</si>
  <si>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</si>
  <si>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</si>
  <si>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</si>
  <si>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</si>
  <si>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</si>
  <si>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</si>
  <si>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</si>
  <si>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</si>
  <si>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</si>
  <si>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</si>
  <si>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</si>
  <si>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</si>
  <si>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</si>
  <si>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</si>
  <si>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</si>
  <si>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</si>
  <si>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</si>
  <si>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</si>
  <si>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</si>
  <si>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</si>
  <si>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</si>
  <si>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</si>
  <si>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</si>
  <si>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</si>
  <si>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</si>
  <si>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</si>
  <si>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</si>
  <si>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</si>
  <si>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</si>
  <si>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</si>
  <si>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</si>
  <si>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</si>
  <si>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</si>
  <si>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</si>
  <si>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</si>
  <si>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</si>
  <si>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</si>
  <si>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</si>
  <si>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</si>
  <si>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</si>
  <si>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</si>
  <si>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</si>
  <si>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</si>
  <si>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</si>
  <si>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</si>
  <si>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</si>
  <si>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</si>
  <si>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</si>
  <si>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</si>
  <si>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</si>
  <si>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</si>
  <si>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</si>
  <si>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</si>
  <si>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</si>
  <si>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</si>
  <si>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</si>
  <si>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</si>
  <si>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</si>
  <si>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</si>
  <si>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</si>
  <si>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</si>
  <si>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</si>
  <si>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</si>
  <si>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</si>
  <si>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</si>
  <si>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</si>
  <si>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</si>
  <si>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</si>
  <si>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</si>
  <si>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</si>
  <si>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</si>
  <si>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</si>
  <si>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</si>
  <si>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</si>
  <si>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</si>
  <si>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</si>
  <si>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</si>
  <si>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</si>
  <si>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</si>
  <si>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</si>
  <si>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</si>
  <si>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</si>
  <si>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</si>
  <si>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</si>
  <si>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</si>
  <si>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</si>
  <si>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</si>
  <si>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</si>
  <si>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</si>
  <si>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</si>
  <si>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</si>
  <si>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</si>
  <si>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</si>
  <si>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</si>
  <si>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</si>
  <si>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</si>
  <si>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</si>
  <si>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</si>
  <si>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</si>
  <si>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</si>
  <si>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</si>
  <si>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</si>
  <si>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</si>
  <si>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</si>
  <si>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</si>
  <si>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</si>
  <si>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</si>
  <si>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</si>
  <si>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</si>
  <si>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</si>
  <si>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</si>
  <si>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</si>
  <si>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</si>
  <si>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</si>
  <si>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</si>
  <si>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</si>
  <si>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</si>
  <si>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</si>
  <si>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</si>
  <si>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</si>
  <si>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</si>
  <si>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</si>
  <si>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</si>
  <si>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</si>
  <si>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</si>
  <si>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</si>
  <si>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</si>
  <si>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</si>
  <si>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</si>
  <si>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</si>
  <si>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</si>
  <si>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</si>
  <si>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</si>
  <si>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</si>
  <si>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</si>
  <si>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</si>
  <si>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</si>
  <si>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</si>
  <si>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</si>
  <si>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</si>
  <si>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</si>
  <si>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</si>
  <si>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</si>
  <si>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</si>
  <si>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</si>
  <si>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</si>
  <si>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</si>
  <si>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</si>
  <si>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</si>
  <si>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</si>
  <si>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</si>
  <si>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</si>
  <si>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</si>
  <si>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</si>
  <si>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</si>
  <si>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</si>
  <si>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</si>
  <si>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</si>
  <si>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</si>
  <si>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</si>
  <si>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</si>
  <si>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</si>
  <si>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</si>
  <si>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</si>
  <si>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</si>
  <si>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</si>
  <si>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</si>
  <si>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</si>
  <si>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</si>
  <si>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</si>
  <si>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</si>
  <si>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</si>
  <si>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</si>
  <si>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</si>
  <si>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</si>
  <si>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</si>
  <si>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</si>
  <si>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</si>
  <si>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</si>
  <si>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</si>
  <si>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</si>
  <si>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</si>
  <si>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</si>
  <si>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</si>
  <si>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</si>
  <si>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</si>
  <si>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</si>
  <si>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</si>
  <si>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</si>
  <si>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</si>
  <si>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</si>
  <si>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</si>
  <si>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</si>
  <si>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</si>
  <si>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</si>
  <si>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</si>
  <si>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</si>
  <si>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</si>
  <si>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</si>
  <si>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</si>
  <si>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</si>
  <si>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</si>
  <si>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</si>
  <si>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</si>
  <si>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</si>
  <si>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</si>
  <si>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</si>
  <si>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</si>
  <si>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</si>
  <si>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</si>
  <si>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</si>
  <si>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</si>
  <si>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</si>
  <si>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</si>
  <si>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</si>
  <si>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</si>
  <si>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</si>
  <si>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</si>
  <si>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</si>
  <si>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</si>
  <si>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</si>
  <si>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</si>
  <si>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</si>
  <si>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</si>
  <si>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</si>
  <si>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</si>
  <si>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</si>
  <si>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</si>
  <si>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</si>
  <si>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</si>
  <si>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</si>
  <si>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</si>
  <si>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</si>
  <si>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</si>
  <si>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</si>
  <si>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</si>
  <si>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</si>
  <si>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</si>
  <si>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</si>
  <si>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</si>
  <si>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</si>
  <si>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</si>
  <si>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</si>
  <si>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</si>
  <si>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</si>
  <si>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</si>
  <si>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</si>
  <si>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</si>
  <si>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</si>
  <si>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</si>
  <si>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</si>
  <si>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</si>
  <si>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</si>
  <si>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</si>
  <si>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</si>
  <si>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</si>
  <si>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</si>
  <si>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</si>
  <si>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</si>
  <si>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</si>
  <si>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</si>
  <si>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</si>
  <si>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</si>
  <si>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</si>
  <si>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</si>
  <si>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</si>
  <si>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</si>
  <si>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</si>
  <si>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</si>
  <si>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</si>
  <si>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</si>
  <si>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</si>
  <si>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</si>
  <si>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</si>
  <si>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</si>
  <si>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</si>
  <si>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</si>
  <si>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</si>
  <si>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</si>
  <si>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</si>
  <si>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</si>
  <si>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</si>
  <si>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</si>
  <si>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</si>
  <si>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</si>
  <si>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</si>
  <si>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</si>
  <si>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</si>
  <si>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</si>
  <si>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</si>
  <si>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</si>
  <si>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</si>
  <si>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</si>
  <si>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</si>
  <si>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</si>
  <si>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</si>
  <si>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</si>
  <si>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</si>
  <si>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</si>
  <si>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</si>
  <si>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</si>
  <si>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</si>
  <si>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</si>
  <si>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</si>
  <si>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</si>
  <si>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</si>
  <si>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</si>
  <si>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</si>
  <si>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</si>
  <si>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</si>
  <si>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</si>
  <si>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</si>
  <si>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</si>
  <si>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</si>
  <si>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</si>
  <si>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</si>
  <si>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</si>
  <si>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</si>
  <si>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</si>
  <si>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</si>
  <si>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</si>
  <si>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</si>
  <si>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</si>
  <si>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</si>
  <si>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</si>
  <si>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</si>
  <si>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</si>
  <si>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</si>
  <si>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</si>
  <si>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</si>
  <si>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</si>
  <si>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</si>
  <si>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</si>
  <si>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</si>
  <si>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</si>
  <si>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</si>
  <si>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</si>
  <si>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</si>
  <si>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</si>
  <si>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</si>
  <si>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</si>
  <si>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</si>
  <si>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</si>
  <si>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</si>
  <si>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</si>
  <si>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</si>
  <si>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</si>
  <si>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</si>
  <si>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</si>
  <si>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</si>
  <si>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</si>
  <si>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</si>
  <si>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</si>
  <si>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</si>
  <si>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</si>
  <si>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</si>
  <si>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</si>
  <si>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</si>
  <si>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</si>
  <si>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</si>
  <si>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</si>
  <si>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</si>
  <si>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</si>
  <si>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</si>
  <si>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</si>
  <si>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</si>
  <si>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</si>
  <si>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</si>
  <si>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</si>
  <si>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</si>
  <si>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</si>
  <si>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</si>
  <si>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</si>
  <si>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</si>
  <si>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</si>
  <si>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</si>
  <si>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</si>
  <si>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</si>
  <si>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</si>
  <si>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</si>
  <si>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</si>
  <si>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</si>
  <si>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</si>
  <si>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</si>
  <si>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</si>
  <si>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</si>
  <si>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</si>
  <si>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</si>
  <si>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</si>
  <si>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</si>
  <si>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</si>
  <si>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</si>
  <si>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</si>
  <si>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</si>
  <si>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</si>
  <si>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</si>
  <si>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</si>
  <si>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</si>
  <si>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</si>
  <si>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</si>
  <si>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</si>
  <si>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</si>
  <si>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</si>
  <si>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</si>
  <si>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</si>
  <si>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</si>
  <si>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</si>
  <si>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</si>
  <si>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</si>
  <si>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</si>
  <si>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</si>
  <si>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</si>
  <si>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</si>
  <si>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</si>
  <si>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</si>
  <si>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</si>
  <si>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</si>
  <si>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</si>
  <si>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</si>
  <si>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</si>
  <si>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</si>
  <si>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</si>
  <si>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</si>
  <si>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</si>
  <si>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</si>
  <si>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</si>
  <si>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</si>
  <si>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</si>
  <si>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</si>
  <si>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</si>
  <si>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</si>
  <si>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</si>
  <si>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</si>
  <si>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</si>
  <si>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</si>
  <si>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</si>
  <si>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</si>
  <si>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</si>
  <si>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</si>
  <si>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</si>
  <si>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</si>
  <si>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</si>
  <si>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</si>
  <si>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</si>
  <si>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</si>
  <si>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</si>
  <si>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</si>
  <si>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</si>
  <si>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</si>
  <si>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</si>
  <si>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</si>
  <si>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</si>
  <si>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</si>
  <si>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</si>
  <si>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</si>
  <si>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</si>
  <si>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</si>
  <si>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</si>
  <si>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</si>
  <si>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</si>
  <si>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</si>
  <si>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</si>
  <si>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</si>
  <si>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</si>
  <si>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</si>
  <si>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</si>
  <si>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</si>
  <si>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</si>
  <si>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</si>
  <si>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</si>
  <si>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</si>
  <si>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</si>
  <si>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</si>
  <si>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</si>
  <si>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</si>
  <si>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</si>
  <si>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</si>
  <si>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</si>
  <si>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</si>
  <si>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</si>
  <si>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</si>
  <si>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</si>
  <si>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</si>
  <si>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</si>
  <si>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</si>
  <si>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</si>
  <si>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</si>
  <si>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</si>
  <si>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</si>
  <si>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</si>
  <si>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</si>
  <si>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</si>
  <si>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</si>
  <si>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</si>
  <si>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</si>
  <si>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</si>
  <si>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</si>
  <si>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</si>
  <si>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</si>
  <si>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</si>
  <si>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</si>
  <si>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</si>
  <si>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</si>
  <si>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</si>
  <si>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</si>
  <si>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</si>
  <si>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</si>
  <si>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</si>
  <si>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</si>
  <si>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</si>
  <si>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</si>
  <si>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</si>
  <si>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</si>
  <si>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</si>
  <si>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</si>
  <si>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</si>
  <si>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</si>
  <si>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</si>
  <si>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</si>
  <si>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</si>
  <si>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</si>
  <si>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</si>
  <si>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</si>
  <si>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</si>
  <si>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</si>
  <si>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</si>
  <si>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</si>
  <si>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</si>
  <si>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</si>
  <si>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</si>
  <si>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</si>
  <si>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</si>
  <si>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</si>
  <si>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</si>
  <si>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</si>
  <si>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</si>
  <si>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</si>
  <si>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</si>
  <si>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</si>
  <si>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</si>
  <si>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</si>
  <si>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</si>
  <si>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</si>
  <si>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</si>
  <si>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</si>
  <si>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</si>
  <si>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</si>
  <si>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</si>
  <si>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</si>
  <si>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</si>
  <si>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</si>
  <si>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</si>
  <si>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</si>
  <si>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</si>
  <si>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</si>
  <si>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</si>
  <si>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</si>
  <si>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</si>
  <si>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</si>
  <si>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</si>
  <si>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</si>
  <si>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</si>
  <si>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</si>
  <si>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</si>
  <si>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</si>
  <si>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</si>
  <si>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</si>
  <si>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</si>
  <si>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</si>
  <si>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</si>
  <si>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</si>
  <si>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</si>
  <si>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</si>
  <si>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</si>
  <si>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</si>
  <si>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</si>
  <si>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</si>
  <si>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</si>
  <si>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</si>
  <si>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</si>
  <si>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</si>
  <si>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</si>
  <si>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</si>
  <si>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</si>
  <si>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</si>
  <si>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</si>
  <si>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</si>
  <si>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</si>
  <si>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</si>
  <si>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</si>
  <si>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</si>
  <si>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</si>
  <si>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</si>
  <si>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</si>
  <si>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</si>
  <si>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</si>
  <si>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</si>
  <si>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</si>
  <si>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</si>
  <si>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</si>
  <si>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</si>
  <si>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</si>
  <si>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</si>
  <si>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</si>
  <si>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</si>
  <si>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</si>
  <si>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</si>
  <si>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</si>
  <si>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</si>
  <si>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</si>
  <si>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</si>
  <si>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</si>
  <si>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</si>
  <si>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</si>
  <si>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</si>
  <si>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</si>
  <si>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</si>
  <si>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</si>
  <si>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</si>
  <si>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</si>
  <si>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</si>
  <si>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</si>
  <si>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</si>
  <si>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</si>
  <si>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</si>
  <si>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</si>
  <si>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</si>
  <si>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</si>
  <si>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</si>
  <si>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</si>
  <si>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</si>
  <si>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</si>
  <si>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</si>
  <si>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</si>
  <si>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</si>
  <si>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</si>
  <si>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</si>
  <si>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</si>
  <si>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</si>
  <si>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</si>
  <si>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</si>
  <si>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</si>
  <si>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</si>
  <si>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</si>
  <si>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</si>
  <si>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</si>
  <si>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</si>
  <si>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</si>
  <si>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</si>
  <si>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</si>
  <si>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</si>
  <si>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</si>
  <si>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</si>
  <si>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</si>
  <si>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</si>
  <si>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</si>
  <si>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</si>
  <si>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</si>
  <si>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</si>
  <si>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</si>
  <si>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</si>
  <si>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</si>
  <si>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</si>
  <si>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</si>
  <si>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</si>
  <si>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</si>
  <si>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</si>
  <si>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</si>
  <si>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</si>
  <si>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</si>
  <si>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</si>
  <si>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</si>
  <si>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</si>
  <si>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</si>
  <si>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</si>
  <si>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</si>
  <si>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</si>
  <si>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</si>
  <si>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</si>
  <si>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</si>
  <si>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</si>
  <si>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</si>
  <si>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</si>
  <si>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</si>
  <si>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</si>
  <si>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</si>
  <si>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</si>
  <si>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</si>
  <si>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</si>
  <si>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</si>
  <si>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</si>
  <si>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</si>
  <si>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</si>
  <si>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</si>
  <si>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</si>
  <si>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</si>
  <si>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</si>
  <si>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</si>
  <si>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</si>
  <si>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</si>
  <si>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</si>
  <si>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</si>
  <si>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</si>
  <si>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</si>
  <si>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</si>
  <si>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</si>
  <si>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</si>
  <si>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</si>
  <si>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</si>
  <si>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</si>
  <si>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</si>
  <si>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</si>
  <si>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</si>
  <si>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</si>
  <si>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</si>
  <si>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</si>
  <si>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</si>
  <si>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</si>
  <si>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</si>
  <si>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</si>
  <si>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</si>
  <si>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</si>
  <si>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</si>
  <si>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</si>
  <si>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</si>
  <si>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</si>
  <si>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</si>
  <si>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</si>
  <si>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</si>
  <si>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</si>
  <si>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</si>
  <si>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</si>
  <si>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</si>
  <si>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</si>
  <si>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</si>
  <si>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</si>
  <si>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</si>
  <si>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</si>
  <si>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</si>
  <si>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</si>
  <si>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</si>
  <si>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</si>
  <si>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</si>
  <si>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</si>
  <si>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</si>
  <si>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</si>
  <si>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</si>
  <si>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</si>
  <si>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</si>
  <si>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</si>
  <si>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</si>
  <si>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</si>
  <si>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</si>
  <si>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</si>
  <si>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</si>
  <si>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</si>
  <si>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</si>
  <si>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</si>
  <si>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</si>
  <si>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</si>
  <si>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</si>
  <si>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</si>
  <si>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</si>
  <si>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</si>
  <si>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</si>
  <si>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</si>
  <si>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</si>
  <si>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</si>
  <si>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</si>
  <si>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</si>
  <si>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</si>
  <si>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</si>
  <si>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</si>
  <si>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</si>
  <si>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</si>
  <si>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</si>
  <si>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</si>
  <si>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</si>
  <si>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</si>
  <si>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</si>
  <si>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</si>
  <si>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</si>
  <si>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</si>
  <si>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</si>
  <si>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</si>
  <si>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</si>
  <si>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</si>
  <si>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</si>
  <si>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</si>
  <si>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</si>
  <si>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</si>
  <si>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</si>
  <si>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</si>
  <si>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</si>
  <si>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</si>
  <si>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</si>
  <si>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</si>
  <si>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</si>
  <si>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</si>
  <si>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</si>
  <si>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</si>
  <si>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</si>
  <si>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</si>
  <si>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</si>
  <si>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</si>
  <si>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</si>
  <si>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</si>
  <si>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</si>
  <si>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</si>
  <si>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</si>
  <si>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</si>
  <si>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</si>
  <si>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</si>
  <si>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</si>
  <si>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</si>
  <si>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</si>
  <si>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</si>
  <si>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</si>
  <si>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</si>
  <si>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</si>
  <si>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</si>
  <si>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</si>
  <si>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</si>
  <si>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</si>
  <si>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</si>
  <si>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</si>
  <si>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</si>
  <si>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</si>
  <si>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</si>
  <si>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</si>
  <si>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</si>
  <si>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</si>
  <si>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</si>
  <si>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</si>
  <si>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</si>
  <si>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</si>
  <si>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</si>
  <si>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</si>
  <si>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</si>
  <si>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</si>
  <si>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</si>
  <si>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</si>
  <si>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</si>
  <si>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</si>
  <si>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</si>
  <si>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</si>
  <si>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</si>
  <si>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</si>
  <si>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</si>
  <si>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</si>
  <si>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</si>
  <si>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</si>
  <si>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</si>
  <si>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</si>
  <si>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</si>
  <si>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</si>
  <si>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</si>
  <si>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</si>
  <si>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</si>
  <si>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</si>
  <si>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</si>
  <si>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</si>
  <si>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</si>
  <si>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</si>
  <si>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</si>
  <si>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</si>
  <si>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</si>
  <si>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</si>
  <si>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</si>
  <si>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</si>
  <si>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</si>
  <si>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</si>
  <si>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</si>
  <si>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</si>
  <si>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</si>
  <si>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</si>
  <si>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</si>
  <si>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</si>
  <si>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</si>
  <si>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</si>
  <si>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</si>
  <si>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</si>
  <si>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</si>
  <si>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</si>
  <si>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</si>
  <si>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</si>
  <si>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</si>
  <si>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</si>
  <si>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</si>
  <si>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</si>
  <si>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</si>
  <si>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</si>
  <si>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</si>
  <si>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</si>
  <si>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</si>
  <si>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</si>
  <si>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</si>
  <si>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</si>
  <si>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</si>
  <si>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</si>
  <si>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</si>
  <si>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</si>
  <si>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</si>
  <si>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</si>
  <si>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</si>
  <si>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</si>
  <si>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</si>
  <si>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</si>
  <si>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</si>
  <si>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</si>
  <si>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</si>
  <si>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</si>
  <si>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</si>
  <si>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</si>
  <si>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</si>
  <si>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</si>
  <si>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</si>
  <si>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</si>
  <si>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</si>
  <si>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</si>
  <si>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</si>
  <si>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</si>
  <si>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</si>
  <si>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</si>
  <si>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</si>
  <si>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</si>
  <si>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</si>
  <si>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</si>
  <si>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</si>
  <si>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</si>
  <si>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</si>
  <si>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</si>
  <si>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</si>
  <si>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</si>
  <si>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</si>
  <si>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</si>
  <si>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</si>
  <si>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</si>
  <si>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</si>
  <si>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</si>
  <si>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</si>
  <si>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</si>
  <si>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</si>
  <si>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</si>
  <si>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</si>
  <si>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</si>
  <si>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</si>
  <si>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</si>
  <si>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</si>
  <si>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</si>
  <si>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</si>
  <si>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</si>
  <si>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</si>
  <si>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</si>
  <si>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</si>
  <si>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</si>
  <si>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</si>
  <si>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</si>
  <si>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</si>
  <si>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</si>
  <si>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</si>
  <si>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</si>
  <si>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</si>
  <si>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</si>
  <si>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</si>
  <si>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</si>
  <si>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</si>
  <si>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</si>
  <si>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</si>
  <si>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</si>
  <si>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</si>
  <si>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</si>
  <si>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</si>
  <si>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</si>
  <si>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</si>
  <si>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</si>
  <si>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</si>
  <si>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</si>
  <si>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</si>
  <si>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</si>
  <si>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</si>
  <si>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</si>
  <si>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</si>
  <si>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</si>
  <si>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</si>
  <si>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</si>
  <si>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</si>
  <si>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</si>
  <si>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</si>
  <si>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</si>
  <si>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</si>
  <si>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</si>
  <si>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</si>
  <si>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</si>
  <si>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</si>
  <si>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</si>
  <si>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</si>
  <si>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</si>
  <si>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</si>
  <si>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</si>
  <si>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</si>
  <si>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</si>
  <si>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</si>
  <si>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</si>
  <si>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</si>
  <si>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</si>
  <si>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</si>
  <si>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</si>
  <si>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</si>
  <si>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</si>
  <si>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</si>
  <si>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</si>
  <si>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</si>
  <si>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</si>
  <si>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</si>
  <si>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</si>
  <si>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</si>
  <si>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</si>
  <si>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</si>
  <si>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</si>
  <si>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</si>
  <si>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</si>
  <si>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</si>
  <si>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</si>
  <si>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</si>
  <si>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</si>
  <si>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</si>
  <si>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</si>
  <si>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</si>
  <si>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</si>
  <si>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</si>
  <si>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</si>
  <si>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</si>
  <si>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</si>
  <si>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</si>
  <si>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</si>
  <si>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</si>
  <si>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</si>
  <si>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</si>
  <si>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</si>
  <si>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</si>
  <si>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</si>
  <si>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</si>
  <si>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</si>
  <si>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</si>
  <si>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</si>
  <si>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</si>
  <si>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</si>
  <si>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</si>
  <si>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</si>
  <si>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</si>
  <si>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</si>
  <si>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</si>
  <si>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</si>
  <si>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</si>
  <si>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</si>
  <si>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</si>
  <si>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</si>
  <si>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</si>
  <si>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</si>
  <si>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</si>
  <si>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</si>
  <si>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</si>
  <si>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</si>
  <si>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</si>
  <si>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</si>
  <si>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</si>
  <si>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</si>
  <si>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</si>
  <si>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</si>
  <si>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</si>
  <si>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</si>
  <si>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</si>
  <si>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</si>
  <si>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</si>
  <si>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</si>
  <si>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</si>
  <si>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</si>
  <si>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</si>
  <si>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</si>
  <si>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</si>
  <si>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</si>
  <si>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</si>
  <si>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</si>
  <si>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</si>
  <si>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</si>
  <si>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</si>
  <si>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</si>
  <si>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</si>
  <si>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</si>
  <si>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</si>
  <si>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</si>
  <si>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</si>
  <si>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</si>
  <si>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</si>
  <si>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</si>
  <si>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</si>
  <si>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</si>
  <si>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</si>
  <si>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</si>
  <si>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</si>
  <si>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</si>
  <si>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</si>
  <si>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</si>
  <si>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</si>
  <si>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</si>
  <si>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</si>
  <si>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</si>
  <si>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</si>
  <si>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</si>
  <si>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</si>
  <si>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</si>
  <si>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</si>
  <si>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</si>
  <si>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</si>
  <si>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</si>
  <si>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</si>
  <si>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</si>
  <si>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</si>
  <si>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</si>
  <si>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</si>
  <si>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</si>
  <si>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</si>
  <si>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</si>
  <si>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</si>
  <si>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</si>
  <si>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</si>
  <si>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</si>
  <si>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</si>
  <si>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</si>
  <si>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</si>
  <si>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</si>
  <si>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</si>
  <si>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</si>
  <si>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</si>
  <si>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</si>
  <si>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</si>
  <si>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</si>
  <si>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</si>
  <si>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</si>
  <si>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</si>
  <si>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</si>
  <si>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</si>
  <si>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</si>
  <si>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</si>
  <si>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</si>
  <si>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</si>
  <si>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</si>
  <si>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</si>
  <si>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</si>
  <si>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</si>
  <si>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</si>
  <si>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</si>
  <si>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</si>
  <si>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</si>
  <si>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</si>
  <si>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</si>
  <si>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</si>
  <si>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</si>
  <si>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</si>
  <si>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</si>
  <si>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</si>
  <si>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</si>
  <si>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</si>
  <si>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</si>
  <si>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</si>
  <si>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</si>
  <si>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</si>
  <si>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</si>
  <si>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</si>
  <si>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</si>
  <si>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</si>
  <si>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</si>
  <si>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</si>
  <si>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</si>
  <si>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</si>
  <si>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</si>
  <si>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</si>
  <si>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</si>
  <si>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</si>
  <si>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</si>
  <si>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</si>
  <si>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</si>
  <si>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</si>
  <si>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</si>
  <si>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</si>
  <si>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</si>
  <si>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</si>
  <si>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</si>
  <si>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</si>
  <si>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</si>
  <si>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</si>
  <si>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</si>
  <si>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</si>
  <si>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</si>
  <si>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</si>
  <si>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</si>
  <si>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</si>
  <si>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</si>
  <si>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</si>
  <si>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</si>
  <si>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</si>
  <si>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</si>
  <si>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</si>
  <si>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</si>
  <si>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</si>
  <si>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</si>
  <si>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</si>
  <si>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</si>
  <si>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</si>
  <si>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</si>
  <si>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</si>
  <si>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</si>
  <si>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</si>
  <si>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</si>
  <si>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</si>
  <si>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</si>
  <si>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</si>
  <si>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</si>
  <si>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</si>
  <si>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</si>
  <si>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</si>
  <si>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</si>
  <si>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</si>
  <si>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</si>
  <si>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</si>
  <si>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</si>
  <si>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</si>
  <si>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</si>
  <si>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</si>
  <si>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</si>
  <si>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</si>
  <si>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</si>
  <si>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</si>
  <si>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</si>
  <si>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</si>
  <si>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</si>
  <si>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</si>
  <si>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</si>
  <si>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</si>
  <si>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</si>
  <si>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</si>
  <si>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</si>
  <si>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</si>
  <si>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</si>
  <si>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</si>
  <si>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</si>
  <si>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</si>
  <si>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</si>
  <si>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</si>
  <si>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</si>
  <si>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</si>
  <si>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</si>
  <si>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</si>
  <si>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</si>
  <si>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</si>
  <si>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</si>
  <si>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</si>
  <si>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</si>
  <si>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</si>
  <si>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</si>
  <si>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</si>
  <si>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</si>
  <si>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</si>
  <si>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</si>
  <si>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</si>
  <si>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</si>
  <si>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</si>
  <si>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</si>
  <si>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</si>
  <si>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</si>
  <si>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</si>
  <si>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</si>
  <si>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</si>
  <si>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</si>
  <si>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</si>
  <si>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</si>
  <si>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</si>
  <si>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</si>
  <si>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</si>
  <si>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</si>
  <si>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</si>
  <si>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</si>
  <si>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</si>
  <si>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</si>
  <si>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</si>
  <si>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</si>
  <si>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</si>
  <si>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</si>
  <si>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</si>
  <si>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</si>
  <si>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</si>
  <si>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</si>
  <si>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</si>
  <si>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</si>
  <si>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</si>
  <si>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</si>
  <si>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</si>
  <si>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</si>
  <si>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</si>
  <si>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</si>
  <si>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</si>
  <si>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</si>
  <si>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</si>
  <si>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</si>
  <si>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</si>
  <si>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</si>
  <si>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</si>
  <si>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</si>
  <si>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</si>
  <si>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</si>
  <si>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</si>
  <si>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</si>
  <si>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</si>
  <si>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</si>
  <si>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</si>
  <si>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</si>
  <si>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</si>
  <si>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</si>
  <si>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</si>
  <si>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</si>
  <si>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</si>
  <si>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</si>
  <si>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</si>
  <si>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</si>
  <si>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</si>
  <si>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</si>
  <si>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</si>
  <si>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</si>
  <si>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</si>
  <si>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</si>
  <si>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</si>
  <si>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</si>
  <si>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</si>
  <si>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</si>
  <si>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</si>
  <si>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</si>
  <si>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</si>
  <si>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</si>
  <si>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</si>
  <si>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</si>
  <si>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</si>
  <si>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</si>
  <si>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</si>
  <si>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</si>
  <si>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</si>
  <si>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</si>
  <si>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</si>
  <si>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</si>
  <si>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</si>
  <si>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</si>
  <si>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</si>
  <si>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</si>
  <si>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</si>
  <si>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</si>
  <si>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</si>
  <si>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</si>
  <si>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</si>
  <si>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</si>
  <si>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</si>
  <si>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</si>
  <si>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</si>
  <si>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</si>
  <si>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</si>
  <si>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</si>
  <si>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</si>
  <si>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</si>
  <si>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</si>
  <si>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</si>
  <si>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</si>
  <si>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</si>
  <si>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</si>
  <si>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</si>
  <si>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</si>
  <si>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</si>
  <si>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</si>
  <si>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</si>
  <si>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</si>
  <si>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</si>
  <si>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</si>
  <si>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</si>
  <si>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</si>
  <si>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</si>
  <si>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</si>
  <si>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</si>
  <si>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</si>
  <si>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</si>
  <si>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</si>
  <si>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</si>
  <si>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</si>
  <si>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</si>
  <si>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</si>
  <si>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</si>
  <si>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</si>
  <si>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</si>
  <si>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</si>
  <si>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</si>
  <si>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</si>
  <si>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</si>
  <si>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</si>
  <si>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</si>
  <si>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</si>
  <si>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</si>
  <si>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</si>
  <si>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</si>
  <si>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</si>
  <si>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</si>
  <si>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</si>
  <si>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</si>
  <si>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</si>
  <si>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</si>
  <si>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</si>
  <si>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</si>
  <si>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</si>
  <si>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</si>
  <si>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</si>
  <si>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</si>
  <si>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</si>
  <si>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</si>
  <si>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</si>
  <si>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</si>
  <si>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</si>
  <si>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</si>
  <si>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</si>
  <si>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</si>
  <si>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</si>
  <si>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</si>
  <si>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</si>
  <si>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</si>
  <si>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</si>
  <si>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</si>
  <si>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</si>
  <si>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</si>
  <si>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</si>
  <si>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</si>
  <si>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</si>
  <si>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</si>
  <si>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</si>
  <si>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</si>
  <si>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</si>
  <si>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</si>
  <si>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</si>
  <si>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</si>
  <si>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</si>
  <si>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</si>
  <si>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</si>
  <si>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</si>
  <si>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</si>
  <si>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</si>
  <si>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</si>
  <si>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</si>
  <si>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</si>
  <si>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</si>
  <si>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</si>
  <si>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</si>
  <si>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</si>
  <si>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</si>
  <si>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</si>
  <si>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</si>
  <si>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</si>
  <si>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</si>
  <si>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</si>
  <si>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</si>
  <si>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</si>
  <si>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</si>
  <si>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</si>
  <si>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</si>
  <si>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</si>
  <si>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</si>
  <si>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</si>
  <si>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</si>
  <si>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</si>
  <si>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</si>
  <si>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</si>
  <si>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</si>
  <si>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</si>
  <si>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</si>
  <si>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</si>
  <si>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</si>
  <si>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</si>
  <si>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</si>
  <si>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</si>
  <si>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</si>
  <si>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</si>
  <si>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</si>
  <si>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</si>
  <si>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</si>
  <si>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</si>
  <si>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</si>
  <si>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</si>
  <si>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</si>
  <si>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</si>
  <si>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</si>
  <si>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</si>
  <si>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</si>
  <si>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</si>
  <si>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</si>
  <si>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</si>
  <si>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</si>
  <si>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</si>
  <si>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</si>
  <si>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</si>
  <si>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</si>
  <si>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</si>
  <si>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</si>
  <si>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</si>
  <si>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</si>
  <si>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</si>
  <si>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</si>
  <si>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</si>
  <si>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</si>
  <si>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</si>
  <si>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</si>
  <si>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</si>
  <si>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</si>
  <si>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</si>
  <si>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</si>
  <si>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</si>
  <si>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</si>
  <si>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</si>
  <si>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</si>
  <si>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</si>
  <si>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</si>
  <si>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</si>
  <si>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</si>
  <si>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</si>
  <si>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</si>
  <si>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</si>
  <si>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</si>
  <si>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</si>
  <si>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</si>
  <si>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</si>
  <si>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</si>
  <si>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</si>
  <si>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</si>
  <si>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</si>
  <si>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</si>
  <si>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</si>
  <si>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</si>
  <si>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</si>
  <si>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</si>
  <si>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</si>
  <si>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</si>
  <si>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</si>
  <si>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</si>
  <si>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</si>
  <si>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</si>
  <si>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</si>
  <si>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</si>
  <si>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</si>
  <si>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</si>
  <si>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</si>
  <si>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</si>
  <si>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</si>
  <si>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</si>
  <si>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</si>
  <si>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</si>
  <si>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</si>
  <si>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</si>
  <si>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</si>
  <si>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</si>
  <si>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</si>
  <si>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</si>
  <si>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</si>
  <si>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</si>
  <si>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</si>
  <si>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</si>
  <si>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</si>
  <si>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</si>
  <si>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</si>
  <si>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</si>
  <si>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</si>
  <si>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</si>
  <si>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</si>
  <si>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</si>
  <si>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</si>
  <si>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</si>
  <si>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</si>
  <si>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</si>
  <si>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</si>
  <si>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</si>
  <si>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</si>
  <si>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</si>
  <si>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</si>
  <si>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</si>
  <si>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</si>
  <si>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</si>
  <si>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</si>
  <si>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</si>
  <si>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</si>
  <si>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</si>
  <si>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</si>
  <si>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</si>
  <si>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</si>
  <si>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</si>
  <si>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</si>
  <si>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</si>
  <si>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</si>
  <si>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</si>
  <si>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</si>
  <si>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</si>
  <si>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</si>
  <si>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</si>
  <si>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</si>
  <si>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</si>
  <si>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</si>
  <si>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</si>
  <si>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</si>
  <si>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</si>
  <si>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</si>
  <si>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</si>
  <si>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</si>
  <si>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</si>
  <si>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</si>
  <si>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</si>
  <si>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</si>
  <si>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</si>
  <si>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</si>
  <si>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</si>
  <si>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</si>
  <si>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</si>
  <si>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</si>
  <si>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</si>
  <si>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</si>
  <si>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</si>
  <si>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</si>
  <si>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</si>
  <si>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</si>
  <si>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</si>
  <si>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</si>
  <si>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</si>
  <si>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</si>
  <si>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</si>
  <si>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</si>
  <si>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</si>
  <si>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</si>
  <si>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</si>
  <si>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</si>
  <si>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</si>
  <si>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</si>
  <si>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</si>
  <si>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</si>
  <si>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</si>
  <si>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</si>
  <si>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</si>
  <si>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</si>
  <si>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</si>
  <si>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</si>
  <si>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</si>
  <si>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</si>
  <si>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</si>
  <si>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</si>
  <si>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</si>
  <si>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</si>
  <si>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</si>
  <si>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</si>
  <si>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</si>
  <si>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</si>
  <si>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</si>
  <si>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</si>
  <si>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</si>
  <si>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</si>
  <si>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</si>
  <si>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</si>
  <si>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</si>
  <si>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</si>
  <si>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</si>
  <si>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</si>
  <si>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</si>
  <si>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</si>
  <si>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</si>
  <si>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</si>
  <si>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</si>
  <si>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</si>
  <si>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</si>
  <si>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</si>
  <si>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</si>
  <si>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</si>
  <si>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</si>
  <si>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</si>
  <si>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</si>
  <si>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</si>
  <si>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</si>
  <si>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</si>
  <si>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</si>
  <si>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</si>
  <si>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</si>
  <si>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</si>
  <si>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</si>
  <si>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</si>
  <si>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</si>
  <si>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</si>
  <si>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</si>
  <si>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</si>
  <si>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</si>
  <si>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</si>
  <si>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</si>
  <si>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</si>
  <si>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</si>
  <si>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</si>
  <si>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</si>
  <si>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</si>
  <si>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</si>
  <si>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</si>
  <si>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</si>
  <si>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</si>
  <si>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</si>
  <si>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</si>
  <si>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</si>
  <si>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</si>
  <si>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</si>
  <si>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</si>
  <si>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</si>
  <si>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</si>
  <si>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</si>
  <si>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</si>
  <si>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</si>
  <si>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</si>
  <si>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</si>
  <si>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</si>
  <si>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</si>
  <si>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</si>
  <si>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</si>
  <si>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</si>
  <si>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</si>
  <si>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</si>
  <si>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</si>
  <si>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</si>
  <si>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</si>
  <si>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</si>
  <si>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</si>
  <si>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</si>
  <si>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</si>
  <si>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</si>
  <si>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</si>
  <si>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</si>
  <si>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</si>
  <si>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</si>
  <si>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</si>
  <si>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</si>
  <si>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</si>
  <si>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</si>
  <si>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</si>
  <si>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</si>
  <si>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</si>
  <si>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</si>
  <si>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</si>
  <si>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</si>
  <si>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</si>
  <si>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</si>
  <si>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</si>
  <si>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</si>
  <si>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</si>
  <si>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</si>
  <si>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</si>
  <si>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</si>
  <si>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</si>
  <si>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</si>
  <si>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</si>
  <si>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</si>
  <si>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</si>
  <si>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</si>
  <si>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</si>
  <si>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</si>
  <si>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</si>
  <si>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</si>
  <si>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</si>
  <si>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</si>
  <si>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</si>
  <si>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</si>
  <si>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</si>
  <si>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</si>
  <si>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</si>
  <si>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</si>
  <si>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</si>
  <si>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</si>
  <si>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</si>
  <si>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</si>
  <si>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</si>
  <si>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</si>
  <si>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</si>
  <si>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</si>
  <si>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</si>
  <si>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</si>
  <si>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</si>
  <si>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</si>
  <si>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</si>
  <si>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</si>
  <si>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</si>
  <si>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</si>
  <si>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</si>
  <si>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</si>
  <si>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</si>
  <si>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</si>
  <si>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</si>
  <si>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</si>
  <si>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</si>
  <si>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</si>
  <si>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</si>
  <si>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</si>
  <si>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</si>
  <si>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</si>
  <si>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</si>
  <si>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</si>
  <si>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</si>
  <si>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</si>
  <si>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</si>
  <si>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</si>
  <si>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</si>
  <si>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</si>
  <si>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</si>
  <si>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</si>
  <si>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</si>
  <si>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</si>
  <si>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</si>
  <si>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</si>
  <si>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</si>
  <si>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</si>
  <si>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</si>
  <si>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</si>
  <si>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</si>
  <si>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</si>
  <si>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</si>
  <si>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</si>
  <si>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</si>
  <si>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</si>
  <si>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</si>
  <si>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</si>
  <si>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</si>
  <si>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</si>
  <si>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</si>
  <si>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</si>
  <si>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</si>
  <si>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</si>
  <si>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</si>
  <si>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</si>
  <si>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</si>
  <si>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</si>
  <si>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</si>
  <si>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</si>
  <si>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</si>
  <si>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</si>
  <si>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</si>
  <si>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</si>
  <si>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</si>
  <si>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</si>
  <si>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</si>
  <si>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</si>
  <si>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</si>
  <si>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</si>
  <si>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</si>
  <si>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</si>
  <si>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</si>
  <si>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</si>
  <si>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</si>
  <si>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</si>
  <si>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</si>
  <si>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</si>
  <si>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</si>
  <si>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</si>
  <si>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</si>
  <si>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</si>
  <si>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</si>
  <si>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</si>
  <si>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</si>
  <si>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</si>
  <si>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</si>
  <si>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</si>
  <si>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</si>
  <si>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</si>
  <si>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</si>
  <si>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</si>
  <si>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</si>
  <si>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</si>
  <si>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</si>
  <si>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</si>
  <si>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</si>
  <si>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</si>
  <si>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</si>
  <si>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</si>
  <si>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</si>
  <si>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</si>
  <si>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</si>
  <si>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</si>
  <si>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</si>
  <si>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</si>
  <si>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</si>
  <si>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</si>
  <si>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</si>
  <si>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</si>
  <si>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</si>
  <si>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</si>
  <si>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</si>
  <si>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</si>
  <si>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</si>
  <si>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</si>
  <si>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</si>
  <si>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</si>
  <si>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</si>
  <si>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</si>
  <si>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</si>
  <si>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</si>
  <si>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</si>
  <si>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</si>
  <si>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</si>
  <si>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</si>
  <si>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</si>
  <si>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</si>
  <si>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</si>
  <si>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</si>
  <si>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</si>
  <si>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</si>
  <si>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</si>
  <si>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</si>
  <si>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</si>
  <si>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</si>
  <si>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</si>
  <si>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</si>
  <si>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</si>
  <si>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</si>
  <si>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</si>
  <si>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</si>
  <si>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</si>
  <si>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</si>
  <si>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</si>
  <si>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</si>
  <si>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</si>
  <si>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</si>
  <si>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</si>
  <si>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</si>
  <si>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</si>
  <si>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</si>
  <si>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</si>
  <si>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</si>
  <si>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</si>
  <si>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</si>
  <si>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</si>
  <si>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</si>
  <si>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</si>
  <si>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</si>
  <si>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</si>
  <si>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</si>
  <si>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</si>
  <si>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</si>
  <si>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</si>
  <si>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</si>
  <si>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</si>
  <si>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</si>
  <si>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</si>
  <si>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</si>
  <si>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</si>
  <si>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</si>
  <si>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</si>
  <si>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</si>
  <si>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</si>
  <si>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</si>
  <si>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</si>
  <si>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</si>
  <si>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</si>
  <si>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</si>
  <si>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</si>
  <si>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</si>
  <si>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</si>
  <si>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</si>
  <si>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</si>
  <si>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</si>
  <si>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</si>
  <si>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</si>
  <si>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</si>
  <si>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</si>
  <si>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</si>
  <si>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</si>
  <si>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</si>
  <si>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</si>
  <si>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</si>
  <si>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</si>
  <si>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</si>
  <si>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</si>
  <si>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</si>
  <si>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</si>
  <si>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</si>
  <si>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</si>
  <si>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</si>
  <si>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</si>
  <si>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</si>
  <si>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</si>
  <si>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</si>
  <si>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</si>
  <si>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</si>
  <si>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</si>
  <si>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</si>
  <si>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</si>
  <si>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</si>
  <si>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</si>
  <si>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</si>
  <si>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</si>
  <si>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</si>
  <si>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</si>
  <si>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</si>
  <si>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</si>
  <si>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</si>
  <si>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</si>
  <si>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</si>
  <si>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</si>
  <si>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</si>
  <si>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</si>
  <si>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</si>
  <si>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</si>
  <si>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</si>
  <si>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</si>
  <si>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</si>
  <si>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</si>
  <si>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</si>
  <si>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</si>
  <si>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</si>
  <si>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</si>
  <si>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</si>
  <si>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</si>
  <si>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</si>
  <si>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</si>
  <si>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</si>
  <si>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</si>
  <si>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</si>
  <si>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</si>
  <si>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</si>
  <si>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</si>
  <si>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</si>
  <si>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</si>
  <si>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</si>
  <si>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</si>
  <si>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</si>
  <si>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</si>
  <si>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</si>
  <si>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</si>
  <si>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</si>
  <si>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</si>
  <si>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</si>
  <si>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</si>
  <si>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</si>
  <si>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</si>
  <si>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</si>
  <si>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</si>
  <si>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</si>
  <si>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</si>
  <si>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</si>
  <si>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</si>
  <si>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</si>
  <si>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</si>
  <si>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</si>
  <si>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</si>
  <si>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</si>
  <si>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</si>
  <si>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</si>
  <si>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</si>
  <si>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</si>
  <si>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</si>
  <si>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</si>
  <si>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</si>
  <si>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</si>
  <si>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</si>
  <si>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</si>
  <si>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</si>
  <si>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</si>
  <si>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</si>
  <si>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</si>
  <si>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</si>
  <si>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</si>
  <si>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</si>
  <si>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</si>
  <si>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</si>
  <si>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</si>
  <si>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</si>
  <si>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</si>
  <si>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</si>
  <si>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</si>
  <si>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</si>
  <si>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</si>
  <si>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</si>
  <si>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</si>
  <si>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</si>
  <si>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</si>
  <si>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</si>
  <si>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</si>
  <si>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</si>
  <si>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</si>
  <si>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</si>
  <si>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</si>
  <si>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</si>
  <si>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</si>
  <si>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</si>
  <si>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</si>
  <si>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</si>
  <si>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</si>
  <si>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</si>
  <si>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</si>
  <si>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</si>
  <si>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</si>
  <si>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</si>
  <si>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</si>
  <si>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</si>
  <si>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</si>
  <si>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</si>
  <si>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</si>
  <si>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</si>
  <si>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</si>
  <si>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</si>
  <si>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</si>
  <si>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</si>
  <si>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</si>
  <si>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</si>
  <si>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</si>
  <si>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</si>
  <si>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</si>
  <si>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</si>
  <si>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</si>
  <si>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</si>
  <si>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</si>
  <si>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</si>
  <si>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</si>
  <si>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</si>
  <si>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</si>
  <si>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</si>
  <si>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</si>
  <si>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</si>
  <si>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</si>
  <si>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</si>
  <si>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</si>
  <si>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</si>
  <si>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</si>
  <si>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</si>
  <si>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</si>
  <si>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</si>
  <si>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</si>
  <si>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</si>
  <si>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</si>
  <si>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</si>
  <si>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</si>
  <si>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</si>
  <si>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</si>
  <si>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</si>
  <si>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</si>
  <si>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</si>
  <si>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</si>
  <si>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</si>
  <si>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</si>
  <si>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</si>
  <si>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</si>
  <si>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</si>
  <si>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</si>
  <si>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</si>
  <si>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</si>
  <si>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</si>
  <si>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</si>
  <si>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</si>
  <si>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</si>
  <si>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</si>
  <si>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</si>
  <si>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</si>
  <si>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</si>
  <si>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</si>
  <si>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</si>
  <si>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</si>
  <si>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</si>
  <si>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</si>
  <si>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</si>
  <si>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</si>
  <si>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</si>
  <si>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</si>
  <si>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</si>
  <si>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</si>
  <si>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</si>
  <si>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</si>
  <si>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</si>
  <si>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</si>
  <si>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</si>
  <si>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</si>
  <si>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</si>
  <si>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</si>
  <si>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</si>
  <si>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</si>
  <si>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</si>
  <si>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</si>
  <si>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</si>
  <si>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</si>
  <si>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</si>
  <si>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</si>
  <si>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</si>
  <si>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</si>
  <si>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</si>
  <si>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</si>
  <si>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</si>
  <si>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</si>
  <si>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</si>
  <si>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</si>
  <si>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</si>
  <si>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</si>
  <si>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</si>
  <si>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</si>
  <si>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</si>
  <si>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</si>
  <si>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</si>
  <si>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</si>
  <si>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</si>
  <si>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</si>
  <si>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</si>
  <si>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</si>
  <si>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</si>
  <si>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</si>
  <si>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</si>
  <si>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</si>
  <si>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</si>
  <si>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</si>
  <si>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</si>
  <si>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</si>
  <si>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</si>
  <si>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</si>
  <si>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</si>
  <si>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</si>
  <si>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</si>
  <si>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</si>
  <si>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</si>
  <si>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</si>
  <si>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</si>
  <si>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</si>
  <si>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</si>
  <si>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</si>
  <si>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</si>
  <si>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</si>
  <si>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</si>
  <si>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</si>
  <si>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</si>
  <si>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</si>
  <si>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</si>
  <si>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</si>
  <si>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</si>
  <si>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</si>
  <si>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</si>
  <si>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</si>
  <si>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</si>
  <si>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</si>
  <si>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</si>
  <si>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</si>
  <si>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</si>
  <si>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</si>
  <si>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</si>
  <si>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</si>
  <si>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</si>
  <si>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</si>
  <si>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</si>
  <si>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</si>
  <si>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</si>
  <si>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</si>
  <si>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</si>
  <si>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</si>
  <si>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</si>
  <si>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</si>
  <si>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</si>
  <si>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</si>
  <si>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</si>
  <si>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</si>
  <si>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</si>
  <si>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</si>
  <si>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</si>
  <si>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</si>
  <si>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</si>
  <si>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</si>
  <si>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</si>
  <si>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</si>
  <si>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</si>
  <si>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</si>
  <si>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</si>
  <si>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</si>
  <si>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</si>
  <si>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</si>
  <si>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</si>
  <si>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</si>
  <si>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</si>
  <si>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</si>
  <si>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</si>
  <si>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</si>
  <si>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</si>
  <si>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</si>
  <si>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</si>
  <si>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</si>
  <si>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</si>
  <si>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</si>
  <si>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</si>
  <si>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</si>
  <si>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</si>
  <si>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</si>
  <si>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</si>
  <si>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</si>
  <si>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</si>
  <si>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</si>
  <si>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</si>
  <si>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</si>
  <si>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</si>
  <si>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</si>
  <si>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</si>
  <si>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</si>
  <si>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</si>
  <si>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</si>
  <si>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</si>
  <si>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</si>
  <si>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</si>
  <si>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</si>
  <si>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</si>
  <si>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</si>
  <si>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</si>
  <si>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</si>
  <si>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</si>
  <si>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</si>
  <si>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</si>
  <si>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</si>
  <si>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</si>
  <si>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</si>
  <si>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</si>
  <si>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</si>
  <si>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</si>
  <si>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</si>
  <si>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</si>
  <si>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</si>
  <si>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</si>
  <si>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</si>
  <si>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</si>
  <si>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</si>
  <si>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</si>
  <si>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</si>
  <si>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</si>
  <si>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</si>
  <si>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</si>
  <si>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</si>
  <si>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</si>
  <si>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</si>
  <si>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</si>
  <si>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</si>
  <si>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</si>
  <si>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</si>
  <si>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</si>
  <si>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</si>
  <si>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</si>
  <si>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</si>
  <si>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</si>
  <si>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</si>
  <si>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</si>
  <si>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</si>
  <si>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</si>
  <si>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</si>
  <si>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</si>
  <si>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</si>
  <si>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</si>
  <si>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</si>
  <si>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</si>
  <si>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</si>
  <si>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</si>
  <si>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</si>
  <si>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</si>
  <si>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</si>
  <si>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</si>
  <si>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</si>
  <si>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</si>
  <si>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</si>
  <si>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</si>
  <si>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</si>
  <si>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</si>
  <si>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</si>
  <si>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</si>
  <si>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</si>
  <si>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</si>
  <si>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</si>
  <si>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</si>
  <si>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</si>
  <si>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</si>
  <si>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</si>
  <si>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</si>
  <si>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</si>
  <si>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</si>
  <si>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</si>
  <si>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</si>
  <si>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</si>
  <si>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</si>
  <si>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</si>
  <si>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</si>
  <si>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</si>
  <si>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</si>
  <si>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</si>
  <si>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</si>
  <si>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</si>
  <si>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</si>
  <si>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</si>
  <si>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</si>
  <si>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</si>
  <si>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</si>
  <si>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</si>
  <si>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</si>
  <si>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</si>
  <si>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</si>
  <si>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</si>
  <si>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</si>
  <si>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</si>
  <si>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</si>
  <si>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</si>
  <si>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</si>
  <si>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</si>
  <si>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</si>
  <si>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</si>
  <si>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</si>
  <si>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</si>
  <si>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</si>
  <si>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</si>
  <si>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</si>
  <si>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</si>
  <si>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</si>
  <si>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</si>
  <si>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</si>
  <si>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</si>
  <si>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</si>
  <si>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</si>
  <si>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</si>
  <si>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</si>
  <si>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</si>
  <si>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</si>
  <si>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</si>
  <si>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</si>
  <si>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</si>
  <si>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</si>
  <si>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</si>
  <si>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</si>
  <si>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</si>
  <si>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</si>
  <si>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</si>
  <si>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</si>
  <si>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</si>
  <si>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</si>
  <si>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</si>
  <si>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</si>
  <si>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</si>
  <si>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</si>
  <si>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</si>
  <si>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</si>
  <si>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</si>
  <si>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</si>
  <si>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</si>
  <si>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</si>
  <si>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</si>
  <si>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</si>
  <si>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</si>
  <si>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</si>
  <si>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</si>
  <si>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</si>
  <si>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</si>
  <si>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</si>
  <si>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</si>
  <si>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</si>
  <si>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</si>
  <si>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</si>
  <si>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</si>
  <si>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</si>
  <si>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</si>
  <si>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</si>
  <si>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</si>
  <si>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</si>
  <si>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</si>
  <si>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</si>
  <si>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</si>
  <si>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</si>
  <si>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</si>
  <si>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</si>
  <si>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</si>
  <si>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</si>
  <si>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</si>
  <si>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</si>
  <si>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</si>
  <si>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</si>
  <si>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</si>
  <si>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</si>
  <si>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</si>
  <si>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</si>
  <si>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</si>
  <si>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</si>
  <si>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</si>
  <si>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</si>
  <si>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</si>
  <si>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</si>
  <si>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</si>
  <si>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</si>
  <si>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</si>
  <si>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</si>
  <si>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</si>
  <si>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</si>
  <si>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</si>
  <si>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</si>
  <si>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</si>
  <si>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</si>
  <si>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</si>
  <si>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</si>
  <si>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</si>
  <si>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</si>
  <si>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</si>
  <si>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</si>
  <si>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</si>
  <si>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</si>
  <si>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</si>
  <si>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</si>
  <si>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</si>
  <si>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</si>
  <si>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</si>
  <si>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</si>
  <si>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</si>
  <si>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</si>
  <si>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</si>
  <si>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</si>
  <si>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</si>
  <si>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</si>
  <si>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</si>
  <si>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</si>
  <si>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</si>
  <si>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</si>
  <si>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</si>
  <si>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</si>
  <si>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</si>
  <si>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</si>
  <si>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</si>
  <si>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</si>
  <si>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</si>
  <si>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</si>
  <si>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</si>
  <si>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</si>
  <si>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</si>
  <si>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</si>
  <si>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</si>
  <si>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</si>
  <si>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</si>
  <si>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</si>
  <si>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</si>
  <si>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</si>
  <si>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</si>
  <si>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</si>
  <si>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</si>
  <si>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</si>
  <si>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</si>
  <si>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</si>
  <si>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</si>
  <si>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</si>
  <si>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</si>
  <si>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</si>
  <si>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</si>
  <si>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</si>
  <si>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</si>
  <si>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</si>
  <si>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</si>
  <si>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</si>
  <si>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</si>
  <si>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</si>
  <si>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</si>
  <si>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</si>
  <si>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</si>
  <si>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</si>
  <si>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</si>
  <si>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</si>
  <si>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</si>
  <si>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</si>
  <si>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</si>
  <si>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</si>
  <si>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</si>
  <si>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</si>
  <si>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</si>
  <si>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</si>
  <si>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</si>
  <si>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</si>
  <si>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</si>
  <si>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</si>
  <si>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</si>
  <si>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</si>
  <si>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</si>
  <si>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</si>
  <si>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</si>
  <si>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</si>
  <si>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</si>
  <si>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</si>
  <si>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</si>
  <si>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</si>
  <si>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</si>
  <si>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</si>
  <si>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</si>
  <si>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</si>
  <si>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</si>
  <si>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</si>
  <si>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</si>
  <si>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</si>
  <si>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</si>
  <si>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</si>
  <si>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</si>
  <si>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</si>
  <si>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</si>
  <si>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</si>
  <si>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</si>
  <si>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</si>
  <si>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</si>
  <si>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</si>
  <si>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</si>
  <si>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</si>
  <si>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</si>
  <si>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</si>
  <si>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</si>
  <si>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</si>
  <si>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</si>
  <si>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</si>
  <si>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</si>
  <si>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</si>
  <si>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</si>
  <si>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</si>
  <si>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</si>
  <si>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</si>
  <si>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</si>
  <si>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</si>
  <si>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</si>
  <si>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</si>
  <si>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</si>
  <si>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</si>
  <si>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</si>
  <si>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</si>
  <si>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</si>
  <si>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</si>
  <si>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</si>
  <si>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</si>
  <si>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</si>
  <si>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</si>
  <si>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</si>
  <si>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</si>
  <si>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</si>
  <si>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</si>
  <si>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</si>
  <si>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</si>
  <si>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</si>
  <si>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</si>
  <si>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</si>
  <si>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</si>
  <si>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</si>
  <si>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</si>
  <si>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</si>
  <si>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</si>
  <si>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</si>
  <si>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</si>
  <si>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</si>
  <si>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</si>
  <si>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</si>
  <si>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</si>
  <si>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</si>
  <si>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</si>
  <si>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</si>
  <si>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</si>
  <si>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</si>
  <si>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</si>
  <si>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</si>
  <si>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</si>
  <si>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</si>
  <si>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</si>
  <si>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</si>
  <si>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</si>
  <si>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</si>
  <si>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</si>
  <si>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</si>
  <si>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</si>
  <si>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</si>
  <si>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</si>
  <si>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</si>
  <si>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</si>
  <si>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</si>
  <si>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</si>
  <si>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</si>
  <si>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</si>
  <si>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</si>
  <si>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</si>
  <si>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</si>
  <si>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</si>
  <si>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</si>
  <si>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</si>
  <si>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</si>
  <si>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</si>
  <si>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</si>
  <si>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</si>
  <si>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</si>
  <si>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</si>
  <si>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</si>
  <si>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</si>
  <si>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</si>
  <si>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</si>
  <si>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</si>
  <si>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</si>
  <si>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</si>
  <si>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</si>
  <si>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</si>
  <si>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</si>
  <si>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</si>
  <si>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</si>
  <si>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</si>
  <si>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</si>
  <si>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</si>
  <si>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</si>
  <si>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</si>
  <si>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</si>
  <si>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</si>
  <si>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</si>
  <si>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</si>
  <si>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</si>
  <si>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</si>
  <si>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</si>
  <si>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</si>
  <si>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</si>
  <si>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</si>
  <si>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</si>
  <si>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</si>
  <si>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</si>
  <si>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</si>
  <si>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</si>
  <si>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</si>
  <si>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</si>
  <si>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</si>
  <si>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</si>
  <si>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</si>
  <si>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</si>
  <si>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</si>
  <si>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</si>
  <si>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</si>
  <si>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</si>
  <si>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</si>
  <si>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</si>
  <si>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</si>
  <si>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</si>
  <si>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</si>
  <si>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</si>
  <si>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</si>
  <si>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</si>
  <si>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</si>
  <si>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</si>
  <si>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</si>
  <si>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</si>
  <si>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</si>
  <si>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</si>
  <si>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</si>
  <si>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</si>
  <si>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</si>
  <si>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</si>
  <si>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</si>
  <si>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</si>
  <si>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</si>
  <si>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</si>
  <si>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</si>
  <si>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</si>
  <si>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</si>
  <si>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</si>
  <si>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</si>
  <si>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</si>
  <si>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</si>
  <si>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</si>
  <si>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</si>
  <si>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</si>
  <si>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</si>
  <si>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</si>
  <si>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</si>
  <si>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</si>
  <si>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</si>
  <si>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</si>
  <si>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</si>
  <si>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</si>
  <si>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</si>
  <si>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</si>
  <si>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</si>
  <si>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</si>
  <si>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</si>
  <si>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</si>
  <si>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</si>
  <si>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</si>
  <si>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</si>
  <si>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</si>
  <si>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</si>
  <si>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</si>
  <si>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</si>
  <si>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</si>
  <si>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</si>
  <si>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</si>
  <si>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</si>
  <si>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</si>
  <si>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</si>
  <si>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</si>
  <si>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</si>
  <si>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</si>
  <si>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</si>
  <si>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</si>
  <si>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</si>
  <si>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</si>
  <si>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</si>
  <si>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</si>
  <si>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</si>
  <si>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</si>
  <si>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</si>
  <si>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</si>
  <si>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</si>
  <si>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</si>
  <si>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</si>
  <si>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</si>
  <si>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</si>
  <si>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</si>
  <si>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</si>
  <si>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</si>
  <si>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</si>
  <si>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</si>
  <si>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</si>
  <si>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</si>
  <si>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</si>
  <si>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</si>
  <si>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</si>
  <si>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</si>
  <si>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</si>
  <si>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</si>
  <si>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</si>
  <si>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</si>
  <si>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</si>
  <si>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</si>
  <si>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</si>
  <si>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</si>
  <si>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</si>
  <si>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</si>
  <si>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</si>
  <si>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</si>
  <si>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</si>
  <si>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</si>
  <si>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</si>
  <si>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</si>
  <si>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</si>
  <si>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</si>
  <si>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</si>
  <si>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</si>
  <si>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</si>
  <si>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</si>
  <si>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</si>
  <si>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</si>
  <si>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</si>
  <si>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</si>
  <si>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</si>
  <si>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</si>
  <si>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</si>
  <si>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</si>
  <si>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</si>
  <si>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</si>
  <si>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</si>
  <si>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</si>
  <si>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</si>
  <si>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</si>
  <si>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</si>
  <si>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</si>
  <si>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</si>
  <si>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</si>
  <si>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</si>
  <si>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</si>
  <si>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</si>
  <si>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</si>
  <si>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</si>
  <si>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</si>
  <si>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</si>
  <si>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</si>
  <si>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</si>
  <si>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</si>
  <si>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</si>
  <si>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</si>
  <si>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</si>
  <si>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</si>
  <si>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</si>
  <si>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</si>
  <si>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</si>
  <si>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</si>
  <si>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</si>
  <si>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</si>
  <si>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</si>
  <si>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</si>
  <si>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</si>
  <si>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</si>
  <si>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</si>
  <si>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</si>
  <si>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</si>
  <si>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</si>
  <si>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</si>
  <si>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</si>
  <si>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</si>
  <si>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</si>
  <si>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</si>
  <si>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</si>
  <si>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</si>
  <si>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</si>
  <si>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</si>
  <si>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</si>
  <si>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</si>
  <si>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</si>
  <si>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</si>
  <si>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</si>
  <si>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</si>
  <si>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</si>
  <si>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</si>
  <si>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</si>
  <si>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</si>
  <si>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</si>
  <si>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</si>
  <si>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</si>
  <si>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</si>
  <si>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</si>
  <si>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</si>
  <si>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</si>
  <si>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</si>
  <si>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</si>
  <si>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</si>
  <si>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</si>
  <si>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</si>
  <si>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</si>
  <si>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</si>
  <si>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</si>
  <si>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</si>
  <si>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</si>
  <si>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</si>
  <si>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</si>
  <si>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</si>
  <si>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</si>
  <si>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</si>
  <si>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</si>
  <si>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</si>
  <si>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</si>
  <si>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</si>
  <si>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</si>
  <si>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</si>
  <si>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</si>
  <si>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</si>
  <si>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</si>
  <si>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</si>
  <si>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</si>
  <si>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</si>
  <si>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</si>
  <si>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</si>
  <si>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</si>
  <si>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</si>
  <si>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</si>
  <si>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</si>
  <si>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</si>
  <si>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</si>
  <si>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</si>
  <si>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</si>
  <si>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</si>
  <si>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</si>
  <si>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</si>
  <si>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</si>
  <si>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</si>
  <si>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</si>
  <si>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</si>
  <si>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</si>
  <si>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</si>
  <si>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</si>
  <si>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</si>
  <si>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</si>
  <si>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</si>
  <si>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</si>
  <si>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</si>
  <si>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</si>
  <si>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</si>
  <si>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</si>
  <si>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</si>
  <si>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</si>
  <si>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</si>
  <si>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</si>
  <si>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</si>
  <si>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</si>
  <si>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</si>
  <si>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</si>
  <si>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</si>
  <si>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</si>
  <si>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</si>
  <si>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</si>
  <si>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</si>
  <si>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</si>
  <si>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</si>
  <si>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</si>
  <si>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</si>
  <si>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</si>
  <si>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</si>
  <si>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</si>
  <si>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</si>
  <si>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</si>
  <si>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</si>
  <si>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</si>
  <si>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</si>
  <si>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</si>
  <si>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</si>
  <si>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</si>
  <si>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</si>
  <si>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</si>
  <si>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</si>
  <si>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</si>
  <si>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</si>
  <si>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</si>
  <si>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</si>
  <si>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</si>
  <si>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</si>
  <si>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</si>
  <si>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</si>
  <si>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</si>
  <si>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</si>
  <si>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</si>
  <si>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</si>
  <si>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</si>
  <si>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</si>
  <si>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</si>
  <si>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</si>
  <si>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</si>
  <si>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</si>
  <si>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</si>
  <si>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</si>
  <si>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</si>
  <si>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</si>
  <si>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</si>
  <si>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</si>
  <si>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</si>
  <si>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</si>
  <si>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</si>
  <si>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</si>
  <si>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</si>
  <si>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</si>
  <si>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</si>
  <si>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</si>
  <si>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</si>
  <si>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</si>
  <si>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</si>
  <si>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</si>
  <si>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</si>
  <si>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</si>
  <si>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</si>
  <si>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</si>
  <si>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</si>
  <si>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</si>
  <si>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</si>
  <si>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</si>
  <si>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</si>
  <si>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</si>
  <si>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</si>
  <si>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</si>
  <si>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</si>
  <si>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</si>
  <si>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</si>
  <si>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</si>
  <si>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</si>
  <si>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</si>
  <si>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</si>
  <si>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</si>
  <si>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</si>
  <si>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</si>
  <si>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</si>
  <si>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</si>
  <si>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</si>
  <si>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</si>
  <si>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</si>
  <si>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</si>
  <si>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</si>
  <si>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</si>
  <si>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</si>
  <si>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</si>
  <si>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</si>
  <si>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</si>
  <si>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</si>
  <si>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</si>
  <si>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</si>
  <si>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</si>
  <si>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</si>
  <si>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</si>
  <si>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</si>
  <si>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</si>
  <si>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</si>
  <si>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</si>
  <si>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</si>
  <si>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</si>
  <si>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</si>
  <si>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</si>
  <si>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</si>
  <si>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</si>
  <si>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</si>
  <si>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</si>
  <si>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</si>
  <si>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</si>
  <si>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</si>
  <si>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</si>
  <si>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</si>
  <si>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</si>
  <si>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</si>
  <si>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</si>
  <si>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</si>
  <si>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</si>
  <si>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</si>
  <si>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</si>
  <si>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</si>
  <si>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</si>
  <si>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</si>
  <si>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</si>
  <si>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</si>
  <si>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</si>
  <si>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</si>
  <si>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</si>
  <si>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</si>
  <si>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</si>
  <si>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</si>
  <si>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</si>
  <si>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</si>
  <si>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</si>
  <si>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</si>
  <si>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</si>
  <si>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</si>
  <si>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</si>
  <si>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</si>
  <si>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</si>
  <si>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</si>
  <si>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</si>
  <si>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</si>
  <si>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</si>
  <si>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</si>
  <si>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</si>
  <si>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</si>
  <si>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</si>
  <si>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</si>
  <si>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</si>
  <si>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</si>
  <si>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</si>
  <si>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</si>
  <si>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</si>
  <si>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</si>
  <si>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</si>
  <si>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</si>
  <si>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</si>
  <si>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</si>
  <si>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</si>
  <si>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</si>
  <si>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</si>
  <si>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</si>
  <si>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</si>
  <si>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</si>
  <si>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</si>
  <si>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</si>
  <si>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</si>
  <si>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</si>
  <si>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</si>
  <si>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</si>
  <si>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</si>
  <si>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</si>
  <si>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</si>
  <si>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</si>
  <si>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</si>
  <si>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</si>
  <si>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</si>
  <si>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</si>
  <si>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</si>
  <si>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</si>
  <si>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</si>
  <si>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</si>
  <si>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</si>
  <si>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</si>
  <si>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</si>
  <si>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</si>
  <si>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</si>
  <si>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</si>
  <si>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</si>
  <si>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</si>
  <si>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</si>
  <si>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</si>
  <si>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</si>
  <si>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</si>
  <si>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</si>
  <si>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</si>
  <si>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</si>
  <si>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</si>
  <si>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</si>
  <si>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</si>
  <si>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</si>
  <si>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</si>
  <si>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</si>
  <si>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</si>
  <si>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</si>
  <si>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</si>
  <si>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</si>
  <si>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</si>
  <si>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</si>
  <si>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</si>
  <si>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</si>
  <si>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</si>
  <si>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</si>
  <si>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</si>
  <si>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</si>
  <si>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</si>
  <si>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</si>
  <si>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</si>
  <si>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</si>
  <si>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</si>
  <si>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</si>
  <si>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</si>
  <si>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</si>
  <si>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</si>
  <si>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</si>
  <si>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</si>
  <si>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</si>
  <si>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</si>
  <si>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</si>
  <si>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</si>
  <si>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</si>
  <si>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</si>
  <si>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</si>
  <si>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</si>
  <si>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</si>
  <si>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</si>
  <si>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</si>
  <si>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</si>
  <si>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</si>
  <si>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</si>
  <si>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</si>
  <si>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</si>
  <si>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</si>
  <si>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</si>
  <si>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</si>
  <si>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</si>
  <si>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</si>
  <si>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</si>
  <si>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</si>
  <si>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</si>
  <si>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</si>
  <si>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</si>
  <si>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</si>
  <si>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</si>
  <si>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</si>
  <si>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</si>
  <si>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</si>
  <si>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</si>
  <si>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</si>
  <si>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</si>
  <si>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</si>
  <si>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</si>
  <si>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</si>
  <si>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</si>
  <si>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</si>
  <si>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</si>
  <si>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</si>
  <si>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</si>
  <si>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</si>
  <si>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</si>
  <si>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</si>
  <si>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</si>
  <si>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</si>
  <si>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</si>
  <si>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</si>
  <si>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</si>
  <si>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</si>
  <si>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</si>
  <si>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</si>
  <si>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</si>
  <si>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</si>
  <si>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</si>
  <si>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</si>
  <si>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</si>
  <si>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</si>
  <si>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</si>
  <si>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</si>
  <si>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</si>
  <si>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</si>
  <si>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</si>
  <si>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</si>
  <si>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</si>
  <si>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</si>
  <si>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</si>
  <si>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</si>
  <si>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</si>
  <si>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</si>
  <si>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</si>
  <si>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</si>
  <si>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</si>
  <si>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</si>
  <si>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</si>
  <si>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</si>
  <si>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</si>
  <si>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</si>
  <si>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</si>
  <si>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</si>
  <si>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</si>
  <si>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</si>
  <si>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</si>
  <si>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</si>
  <si>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</si>
  <si>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</si>
  <si>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</si>
  <si>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</si>
  <si>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</si>
  <si>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</si>
  <si>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</si>
  <si>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</si>
  <si>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</si>
  <si>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</si>
  <si>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</si>
  <si>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</si>
  <si>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</si>
  <si>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</si>
  <si>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</si>
  <si>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</si>
  <si>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</si>
  <si>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</si>
  <si>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</si>
  <si>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</si>
  <si>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</si>
  <si>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</si>
  <si>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</si>
  <si>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</si>
  <si>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</si>
  <si>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</si>
  <si>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</si>
  <si>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</si>
  <si>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</si>
  <si>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</si>
  <si>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</si>
  <si>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</si>
  <si>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</si>
  <si>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</si>
  <si>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</si>
  <si>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</si>
  <si>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</si>
  <si>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</si>
  <si>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</si>
  <si>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</si>
  <si>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</si>
  <si>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</si>
  <si>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</si>
  <si>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</si>
  <si>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</si>
  <si>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</si>
  <si>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</si>
  <si>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</si>
  <si>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</si>
  <si>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</si>
  <si>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</si>
  <si>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</si>
  <si>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</si>
  <si>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</si>
  <si>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</si>
  <si>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</si>
  <si>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</si>
  <si>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</si>
  <si>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</si>
  <si>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</si>
  <si>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</si>
  <si>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</si>
  <si>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</si>
  <si>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</si>
  <si>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</si>
  <si>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</si>
  <si>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</si>
  <si>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</si>
  <si>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</si>
  <si>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</si>
  <si>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</si>
  <si>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</si>
  <si>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</si>
  <si>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</si>
  <si>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</si>
  <si>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</si>
  <si>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</si>
  <si>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</si>
  <si>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</si>
  <si>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</si>
  <si>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</si>
  <si>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</si>
  <si>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</si>
  <si>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</si>
  <si>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</si>
  <si>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</si>
  <si>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</si>
  <si>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</si>
  <si>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</si>
  <si>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</si>
  <si>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</si>
  <si>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</si>
  <si>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</si>
  <si>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</si>
  <si>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</si>
  <si>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</si>
  <si>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</si>
  <si>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</si>
  <si>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</si>
  <si>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</si>
  <si>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</si>
  <si>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</si>
  <si>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</si>
  <si>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</si>
  <si>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</si>
  <si>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</si>
  <si>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</si>
  <si>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</si>
  <si>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</si>
  <si>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</si>
  <si>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</si>
  <si>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</si>
  <si>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</si>
  <si>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</si>
  <si>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</si>
  <si>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</si>
  <si>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</si>
  <si>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</si>
  <si>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</si>
  <si>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</si>
  <si>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</si>
  <si>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</si>
  <si>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</si>
  <si>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</si>
  <si>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</si>
  <si>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</si>
  <si>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</si>
  <si>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</si>
  <si>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</si>
  <si>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</si>
  <si>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</si>
  <si>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</si>
  <si>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</si>
  <si>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</si>
  <si>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</si>
  <si>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</si>
  <si>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</si>
  <si>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</si>
  <si>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</si>
  <si>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</si>
  <si>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</si>
  <si>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</si>
  <si>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</si>
  <si>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</si>
  <si>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</si>
  <si>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</si>
  <si>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</si>
  <si>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</si>
  <si>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</si>
  <si>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</si>
  <si>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</si>
  <si>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</si>
  <si>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</si>
  <si>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</si>
  <si>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</si>
  <si>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</si>
  <si>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</si>
  <si>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</si>
  <si>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</si>
  <si>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</si>
  <si>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</si>
  <si>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</si>
  <si>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</si>
  <si>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</si>
  <si>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</si>
  <si>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</si>
  <si>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</si>
  <si>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</si>
  <si>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</si>
  <si>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</si>
  <si>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</si>
  <si>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</si>
  <si>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</si>
  <si>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</si>
  <si>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</si>
  <si>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</si>
  <si>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</si>
  <si>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</si>
  <si>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</si>
  <si>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</si>
  <si>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</si>
  <si>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</si>
  <si>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</si>
  <si>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</si>
  <si>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</si>
  <si>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</si>
  <si>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</si>
  <si>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</si>
  <si>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</si>
  <si>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</si>
  <si>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</si>
  <si>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</si>
  <si>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</si>
  <si>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</si>
  <si>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</si>
  <si>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</si>
  <si>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</si>
  <si>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</si>
  <si>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</si>
  <si>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</si>
  <si>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</si>
  <si>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</si>
  <si>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</si>
  <si>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</si>
  <si>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</si>
  <si>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</si>
  <si>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</si>
  <si>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</si>
  <si>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</si>
  <si>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</si>
  <si>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</si>
  <si>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</si>
  <si>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</si>
  <si>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</si>
  <si>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</si>
  <si>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</si>
  <si>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</si>
  <si>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</si>
  <si>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</si>
  <si>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</si>
  <si>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</si>
  <si>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</si>
  <si>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</si>
  <si>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</si>
  <si>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</si>
  <si>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</si>
  <si>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</si>
  <si>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</si>
  <si>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</si>
  <si>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</si>
  <si>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</si>
  <si>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</si>
  <si>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</si>
  <si>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</si>
  <si>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</si>
  <si>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</si>
  <si>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</si>
  <si>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</si>
  <si>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</si>
  <si>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</si>
  <si>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</si>
  <si>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</si>
  <si>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</si>
  <si>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</si>
  <si>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</si>
  <si>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</si>
  <si>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</si>
  <si>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</si>
  <si>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</si>
  <si>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</si>
  <si>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</si>
  <si>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</si>
  <si>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</si>
  <si>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</si>
  <si>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</si>
  <si>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</si>
  <si>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</si>
  <si>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</si>
  <si>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</si>
  <si>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</si>
  <si>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</si>
  <si>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</si>
  <si>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</si>
  <si>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</si>
  <si>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</si>
  <si>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</si>
  <si>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</si>
  <si>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</si>
  <si>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</si>
  <si>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</si>
  <si>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</si>
  <si>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</si>
  <si>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</si>
  <si>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</si>
  <si>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</si>
  <si>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</si>
  <si>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</si>
  <si>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</si>
  <si>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</si>
  <si>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</si>
  <si>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</si>
  <si>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</si>
  <si>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</si>
  <si>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</si>
  <si>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</si>
  <si>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</si>
  <si>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</si>
  <si>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</si>
  <si>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</si>
  <si>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</si>
  <si>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</si>
  <si>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</si>
  <si>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</si>
  <si>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</si>
  <si>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</si>
  <si>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</si>
  <si>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</si>
  <si>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</si>
  <si>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</si>
  <si>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</si>
  <si>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</si>
  <si>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</si>
  <si>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</si>
  <si>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</si>
  <si>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</si>
  <si>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</si>
  <si>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</si>
  <si>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</si>
  <si>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</si>
  <si>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</si>
  <si>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</si>
  <si>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</si>
  <si>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</si>
  <si>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</si>
  <si>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</si>
  <si>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</si>
  <si>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</si>
  <si>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</si>
  <si>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</si>
  <si>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</si>
  <si>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</si>
  <si>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</si>
  <si>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</si>
  <si>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</si>
  <si>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</si>
  <si>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</si>
  <si>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</si>
  <si>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</si>
  <si>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</si>
  <si>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</si>
  <si>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</si>
  <si>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</si>
  <si>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</si>
  <si>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</si>
  <si>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</si>
  <si>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</si>
  <si>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</si>
  <si>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</si>
  <si>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</si>
  <si>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</si>
  <si>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</si>
  <si>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</si>
  <si>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</si>
  <si>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</si>
  <si>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</si>
  <si>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</si>
  <si>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</si>
  <si>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</si>
  <si>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</si>
  <si>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</si>
  <si>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</si>
  <si>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</si>
  <si>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</si>
  <si>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</si>
  <si>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</si>
  <si>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</si>
  <si>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</si>
  <si>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</si>
  <si>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</si>
  <si>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</si>
  <si>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</si>
  <si>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</si>
  <si>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</si>
  <si>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</si>
  <si>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</si>
  <si>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</si>
  <si>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</si>
  <si>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</si>
  <si>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</si>
  <si>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</si>
  <si>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</si>
  <si>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</si>
  <si>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</si>
  <si>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</si>
  <si>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</si>
  <si>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</si>
  <si>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</si>
  <si>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</si>
  <si>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</si>
  <si>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</si>
  <si>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</si>
  <si>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</si>
  <si>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</si>
  <si>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</si>
  <si>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</si>
  <si>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</si>
  <si>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</si>
  <si>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</si>
  <si>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</si>
  <si>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</si>
  <si>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</si>
  <si>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</si>
  <si>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</si>
  <si>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</si>
  <si>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</si>
  <si>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</si>
  <si>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</si>
  <si>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</si>
  <si>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</si>
  <si>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</si>
  <si>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</si>
  <si>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</si>
  <si>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</si>
  <si>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</si>
  <si>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</si>
  <si>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</si>
  <si>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</si>
  <si>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</si>
  <si>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</si>
  <si>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</si>
  <si>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</si>
  <si>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</si>
  <si>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</si>
  <si>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</si>
  <si>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</si>
  <si>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</si>
  <si>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</si>
  <si>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</si>
  <si>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</si>
  <si>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</si>
  <si>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</si>
  <si>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</si>
  <si>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</si>
  <si>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</si>
  <si>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</si>
  <si>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</si>
  <si>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</si>
  <si>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</si>
  <si>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</si>
  <si>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</si>
  <si>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</si>
  <si>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</si>
  <si>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</si>
  <si>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</si>
  <si>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</si>
  <si>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</si>
  <si>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</si>
  <si>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</si>
  <si>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</si>
  <si>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</si>
  <si>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</si>
  <si>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</si>
  <si>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</si>
  <si>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</si>
  <si>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</si>
  <si>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</si>
  <si>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</si>
  <si>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</si>
  <si>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</si>
  <si>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</si>
  <si>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</si>
  <si>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</si>
  <si>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</si>
  <si>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</si>
  <si>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</si>
  <si>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</si>
  <si>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</si>
  <si>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</si>
  <si>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</si>
  <si>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</si>
  <si>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</si>
  <si>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</si>
  <si>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</si>
  <si>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</si>
  <si>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</si>
  <si>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</si>
  <si>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</si>
  <si>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</si>
  <si>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</si>
  <si>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</si>
  <si>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</si>
  <si>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</si>
  <si>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</si>
  <si>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</si>
  <si>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</si>
  <si>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</si>
  <si>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</si>
  <si>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</si>
  <si>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</si>
  <si>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</si>
  <si>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</si>
  <si>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</si>
  <si>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</si>
  <si>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</si>
  <si>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</si>
  <si>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</si>
  <si>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</si>
  <si>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</si>
  <si>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</si>
  <si>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</si>
  <si>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</si>
  <si>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</si>
  <si>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</si>
  <si>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</si>
  <si>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</si>
  <si>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</si>
  <si>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</si>
  <si>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</si>
  <si>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</si>
  <si>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</si>
  <si>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</si>
  <si>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</si>
  <si>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</si>
  <si>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</si>
  <si>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</si>
  <si>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</si>
  <si>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</si>
  <si>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</si>
  <si>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</si>
  <si>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</si>
  <si>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</si>
  <si>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</si>
  <si>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</si>
  <si>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</si>
  <si>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</si>
  <si>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</si>
  <si>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</si>
  <si>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</si>
  <si>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</si>
  <si>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</si>
  <si>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</si>
  <si>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</si>
  <si>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</si>
  <si>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</si>
  <si>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</si>
  <si>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</si>
  <si>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</si>
  <si>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</si>
  <si>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</si>
  <si>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</si>
  <si>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</si>
  <si>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</si>
  <si>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</si>
  <si>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</si>
  <si>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</si>
  <si>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</si>
  <si>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</si>
  <si>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</si>
  <si>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</si>
  <si>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</si>
  <si>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</si>
  <si>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</si>
  <si>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</si>
  <si>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</si>
  <si>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</si>
  <si>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</si>
  <si>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</si>
  <si>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</si>
  <si>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</si>
  <si>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</si>
  <si>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</si>
  <si>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</si>
  <si>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</si>
  <si>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</si>
  <si>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</si>
  <si>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</si>
  <si>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</si>
  <si>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</si>
  <si>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</si>
  <si>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</si>
  <si>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</si>
  <si>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</si>
  <si>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</si>
  <si>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</si>
  <si>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</si>
  <si>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</si>
  <si>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</si>
  <si>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</si>
  <si>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</si>
  <si>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</si>
  <si>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</si>
  <si>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</si>
  <si>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</si>
  <si>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</si>
  <si>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</si>
  <si>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</si>
  <si>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</si>
  <si>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</si>
  <si>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</si>
  <si>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</si>
  <si>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</si>
  <si>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</si>
  <si>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</si>
  <si>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</si>
  <si>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</si>
  <si>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</si>
  <si>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</si>
  <si>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</si>
  <si>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</si>
  <si>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</si>
  <si>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</si>
  <si>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</si>
  <si>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</si>
  <si>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</si>
  <si>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</si>
  <si>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</si>
  <si>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</si>
  <si>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</si>
  <si>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</si>
  <si>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</si>
  <si>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</si>
  <si>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</si>
  <si>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</si>
  <si>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</si>
  <si>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</si>
  <si>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</si>
  <si>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</si>
  <si>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</si>
  <si>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</si>
  <si>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</si>
  <si>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</si>
  <si>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</si>
  <si>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</si>
  <si>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</si>
  <si>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</si>
  <si>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</si>
  <si>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</si>
  <si>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</si>
  <si>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</si>
  <si>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</si>
  <si>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</si>
  <si>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</si>
  <si>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</si>
  <si>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</si>
  <si>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</si>
  <si>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</si>
  <si>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</si>
  <si>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</si>
  <si>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</si>
  <si>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</si>
  <si>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</si>
  <si>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</si>
  <si>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</si>
  <si>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</si>
  <si>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</si>
  <si>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</si>
  <si>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</si>
  <si>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</si>
  <si>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</si>
  <si>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</si>
  <si>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</si>
  <si>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</si>
  <si>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</si>
  <si>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</si>
  <si>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</si>
  <si>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</si>
  <si>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</si>
  <si>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</si>
  <si>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</si>
  <si>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</si>
  <si>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</si>
  <si>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</si>
  <si>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</si>
  <si>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</si>
  <si>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</si>
  <si>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</si>
  <si>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</si>
  <si>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</si>
  <si>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</si>
  <si>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</si>
  <si>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</si>
  <si>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</si>
  <si>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</si>
  <si>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</si>
  <si>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</si>
  <si>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</si>
  <si>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</si>
  <si>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</si>
  <si>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</si>
  <si>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</si>
  <si>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</si>
  <si>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</si>
  <si>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</si>
  <si>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</si>
  <si>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</si>
  <si>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</si>
  <si>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</si>
  <si>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</si>
  <si>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</si>
  <si>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</si>
  <si>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</si>
  <si>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</si>
  <si>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</si>
  <si>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</si>
  <si>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</si>
  <si>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</si>
  <si>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</si>
  <si>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</si>
  <si>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</si>
  <si>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</si>
  <si>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</si>
  <si>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</si>
  <si>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</si>
  <si>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</si>
  <si>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</si>
  <si>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</si>
  <si>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</si>
  <si>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</si>
  <si>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</si>
  <si>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</si>
  <si>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</si>
  <si>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</si>
  <si>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</si>
  <si>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</si>
  <si>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</si>
  <si>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</si>
  <si>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</si>
  <si>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</si>
  <si>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</si>
  <si>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</si>
  <si>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</si>
  <si>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</si>
  <si>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</si>
  <si>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</si>
  <si>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</si>
  <si>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</si>
  <si>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</si>
  <si>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</si>
  <si>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</si>
  <si>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</si>
  <si>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</si>
  <si>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</si>
  <si>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</si>
  <si>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</si>
  <si>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</si>
  <si>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</si>
  <si>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</si>
  <si>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</si>
  <si>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</si>
  <si>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</si>
  <si>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</si>
  <si>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</si>
  <si>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</si>
  <si>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</si>
  <si>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</si>
  <si>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</si>
  <si>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</si>
  <si>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</si>
  <si>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</si>
  <si>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</si>
  <si>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</si>
  <si>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</si>
  <si>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</si>
  <si>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</si>
  <si>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</si>
  <si>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</si>
  <si>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</si>
  <si>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</si>
  <si>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</si>
  <si>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</si>
  <si>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</si>
  <si>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</si>
  <si>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</si>
  <si>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</si>
  <si>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</si>
  <si>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</si>
  <si>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</si>
  <si>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</si>
  <si>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</si>
  <si>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</si>
  <si>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</si>
  <si>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</si>
  <si>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</si>
  <si>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</si>
  <si>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</si>
  <si>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</si>
  <si>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</si>
  <si>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</si>
  <si>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</si>
  <si>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</si>
  <si>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</si>
  <si>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</si>
  <si>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</si>
  <si>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</si>
  <si>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</si>
  <si>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</si>
  <si>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</si>
  <si>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</si>
  <si>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</si>
  <si>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</si>
  <si>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</si>
  <si>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</si>
  <si>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</si>
  <si>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</si>
  <si>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</si>
  <si>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</si>
  <si>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</si>
  <si>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</si>
  <si>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</si>
  <si>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</si>
  <si>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</si>
  <si>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</si>
  <si>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</si>
  <si>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</si>
  <si>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</si>
  <si>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</si>
  <si>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</si>
  <si>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</si>
  <si>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</si>
  <si>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</si>
  <si>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</si>
  <si>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</si>
  <si>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</si>
  <si>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</si>
  <si>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</si>
  <si>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</si>
  <si>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</si>
  <si>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</si>
  <si>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</si>
  <si>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</si>
  <si>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</si>
  <si>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</si>
  <si>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</si>
  <si>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</si>
  <si>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</si>
  <si>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</si>
  <si>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</si>
  <si>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</si>
  <si>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</si>
  <si>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</si>
  <si>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</si>
  <si>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</si>
  <si>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</si>
  <si>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</si>
  <si>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</si>
  <si>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</si>
  <si>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</si>
  <si>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</si>
  <si>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</si>
  <si>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</si>
  <si>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</si>
  <si>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</si>
  <si>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</si>
  <si>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</si>
  <si>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</si>
  <si>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</si>
  <si>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</si>
  <si>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</si>
  <si>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</si>
  <si>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</si>
  <si>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</si>
  <si>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</si>
  <si>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</si>
  <si>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</si>
  <si>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</si>
  <si>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</si>
  <si>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</si>
  <si>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</si>
  <si>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</si>
  <si>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</si>
  <si>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</si>
  <si>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</si>
  <si>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</si>
  <si>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</si>
  <si>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</si>
  <si>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</si>
  <si>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</si>
  <si>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</si>
  <si>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</si>
  <si>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</si>
  <si>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</si>
  <si>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</si>
  <si>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</si>
  <si>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</si>
  <si>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</si>
  <si>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</si>
  <si>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</si>
  <si>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</si>
  <si>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</si>
  <si>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</si>
  <si>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</si>
  <si>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</si>
  <si>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</si>
  <si>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</si>
  <si>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</si>
  <si>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</si>
  <si>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</si>
  <si>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</si>
  <si>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</si>
  <si>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</si>
  <si>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</si>
  <si>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</si>
  <si>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</si>
  <si>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</si>
  <si>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</si>
  <si>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</si>
  <si>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</si>
  <si>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</si>
  <si>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</si>
  <si>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</si>
  <si>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</si>
  <si>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</si>
  <si>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</si>
  <si>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</si>
  <si>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</si>
  <si>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</si>
  <si>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</si>
  <si>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</si>
  <si>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</si>
  <si>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</si>
  <si>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</si>
  <si>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</si>
  <si>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</si>
  <si>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</si>
  <si>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</si>
  <si>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</si>
  <si>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</si>
  <si>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</si>
  <si>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</si>
  <si>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</si>
  <si>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</si>
  <si>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</si>
  <si>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</si>
  <si>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</si>
  <si>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</si>
  <si>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</si>
  <si>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</si>
  <si>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</si>
  <si>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</si>
  <si>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</si>
  <si>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</si>
  <si>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</si>
  <si>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</si>
  <si>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</si>
  <si>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</si>
  <si>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</si>
  <si>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</si>
  <si>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</si>
  <si>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</si>
  <si>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</si>
  <si>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</si>
  <si>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</si>
  <si>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</si>
  <si>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</si>
  <si>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</si>
  <si>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</si>
  <si>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</si>
  <si>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</si>
  <si>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</si>
  <si>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</si>
  <si>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</si>
  <si>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</si>
  <si>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</si>
  <si>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</si>
  <si>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</si>
  <si>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</si>
  <si>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</si>
  <si>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</si>
  <si>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</si>
  <si>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</si>
  <si>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</si>
  <si>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</si>
  <si>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</si>
  <si>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</si>
  <si>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</si>
  <si>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</si>
  <si>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</si>
  <si>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</si>
  <si>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</si>
  <si>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</si>
  <si>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</si>
  <si>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</si>
  <si>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</si>
  <si>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</si>
  <si>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</si>
  <si>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</si>
  <si>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</si>
  <si>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</si>
  <si>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</si>
  <si>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</si>
  <si>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</si>
  <si>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</si>
  <si>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</si>
  <si>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</si>
  <si>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</si>
  <si>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</si>
  <si>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</si>
  <si>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</si>
  <si>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</si>
  <si>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</si>
  <si>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</si>
  <si>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</si>
  <si>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</si>
  <si>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</si>
  <si>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</si>
  <si>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</si>
  <si>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</si>
  <si>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</si>
  <si>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</si>
  <si>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</si>
  <si>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</si>
  <si>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</si>
  <si>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</si>
  <si>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</si>
  <si>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</si>
  <si>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</si>
  <si>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</si>
  <si>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</si>
  <si>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</si>
  <si>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</si>
  <si>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</si>
  <si>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</si>
  <si>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</si>
  <si>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</si>
  <si>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</si>
  <si>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</si>
  <si>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</si>
  <si>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</si>
  <si>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</si>
  <si>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</si>
  <si>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</si>
  <si>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</si>
  <si>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</si>
  <si>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</si>
  <si>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</si>
  <si>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</si>
  <si>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</si>
  <si>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</si>
  <si>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</si>
  <si>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</si>
  <si>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</si>
  <si>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</si>
  <si>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</si>
  <si>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</si>
  <si>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</si>
  <si>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</si>
  <si>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</si>
  <si>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</si>
  <si>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</si>
  <si>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</si>
  <si>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</si>
  <si>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</si>
  <si>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</si>
  <si>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</si>
  <si>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</si>
  <si>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</si>
  <si>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</si>
  <si>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</si>
  <si>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</si>
  <si>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</si>
  <si>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</si>
  <si>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</si>
  <si>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</si>
  <si>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</si>
  <si>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</si>
  <si>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</si>
  <si>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</si>
  <si>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</si>
  <si>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</si>
  <si>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</si>
  <si>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</si>
  <si>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</si>
  <si>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</si>
  <si>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</si>
  <si>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</si>
  <si>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</si>
  <si>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</si>
  <si>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</si>
  <si>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</si>
  <si>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</si>
  <si>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</si>
  <si>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</si>
  <si>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</si>
  <si>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</si>
  <si>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</si>
  <si>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</si>
  <si>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</si>
  <si>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</si>
  <si>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</si>
  <si>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</si>
  <si>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</si>
  <si>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</si>
  <si>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</si>
  <si>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</si>
  <si>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</si>
  <si>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</si>
  <si>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</si>
  <si>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</si>
  <si>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</si>
  <si>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</si>
  <si>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</si>
  <si>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</si>
  <si>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</si>
  <si>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</si>
  <si>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</si>
  <si>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</si>
  <si>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</si>
  <si>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</si>
  <si>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</si>
  <si>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</si>
  <si>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</si>
  <si>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</si>
  <si>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</si>
  <si>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</si>
  <si>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</si>
  <si>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</si>
  <si>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</si>
  <si>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</si>
  <si>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</si>
  <si>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</si>
  <si>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</si>
  <si>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</si>
  <si>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</si>
  <si>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</si>
  <si>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</si>
  <si>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</si>
  <si>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</si>
  <si>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</si>
  <si>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</si>
  <si>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</si>
  <si>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</si>
  <si>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</si>
  <si>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</si>
  <si>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</si>
  <si>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</si>
  <si>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</si>
  <si>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</si>
  <si>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</si>
  <si>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</si>
  <si>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</si>
  <si>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</si>
  <si>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</si>
  <si>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</si>
  <si>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</si>
  <si>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</si>
  <si>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</si>
  <si>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</si>
  <si>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</si>
  <si>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</si>
  <si>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</si>
  <si>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</si>
  <si>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</si>
  <si>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</si>
  <si>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</si>
  <si>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</si>
  <si>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</si>
  <si>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</si>
  <si>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</si>
  <si>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</si>
  <si>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</si>
  <si>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</si>
  <si>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</si>
  <si>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</si>
  <si>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</si>
  <si>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</si>
  <si>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</si>
  <si>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</si>
  <si>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</si>
  <si>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</si>
  <si>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</si>
  <si>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</si>
  <si>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</si>
  <si>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</si>
  <si>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</si>
  <si>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</si>
  <si>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</si>
  <si>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</si>
  <si>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</si>
  <si>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</si>
  <si>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</si>
  <si>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</si>
  <si>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</si>
  <si>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</si>
  <si>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</si>
  <si>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</si>
  <si>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</si>
  <si>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</si>
  <si>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</si>
  <si>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</si>
  <si>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</si>
  <si>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</si>
  <si>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</si>
  <si>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</si>
  <si>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</si>
  <si>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</si>
  <si>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</si>
  <si>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</si>
  <si>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</si>
  <si>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</si>
  <si>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</si>
  <si>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</si>
  <si>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</si>
  <si>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</si>
  <si>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</si>
  <si>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</si>
  <si>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</si>
  <si>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</si>
  <si>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</si>
  <si>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</si>
  <si>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</si>
  <si>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</si>
  <si>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</si>
  <si>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</si>
  <si>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</si>
  <si>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</si>
  <si>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</si>
  <si>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</si>
  <si>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</si>
  <si>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</si>
  <si>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</si>
  <si>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</si>
  <si>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</si>
  <si>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</si>
  <si>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</si>
  <si>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</si>
  <si>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</si>
  <si>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</si>
  <si>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</si>
  <si>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</si>
  <si>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</si>
  <si>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</si>
  <si>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</si>
  <si>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</si>
  <si>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</si>
  <si>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</si>
  <si>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</si>
  <si>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</si>
  <si>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</si>
  <si>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</si>
  <si>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</si>
  <si>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</si>
  <si>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</si>
  <si>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</si>
  <si>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</si>
  <si>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</si>
  <si>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</si>
  <si>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</si>
  <si>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</si>
  <si>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</si>
  <si>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</si>
  <si>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</si>
  <si>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</si>
  <si>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</si>
  <si>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</si>
  <si>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</si>
  <si>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</si>
  <si>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</si>
  <si>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</si>
  <si>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</si>
  <si>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</si>
  <si>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</si>
  <si>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</si>
  <si>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</si>
  <si>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</si>
  <si>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</si>
  <si>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</si>
  <si>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</si>
  <si>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</si>
  <si>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</si>
  <si>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</si>
  <si>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</si>
  <si>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</si>
  <si>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</si>
  <si>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</si>
  <si>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</si>
  <si>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</si>
  <si>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</si>
  <si>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</si>
  <si>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</si>
  <si>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</si>
  <si>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</si>
  <si>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</si>
  <si>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</si>
  <si>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</si>
  <si>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</si>
  <si>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</si>
  <si>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</si>
  <si>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</si>
  <si>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</si>
  <si>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</si>
  <si>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</si>
  <si>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</si>
  <si>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</si>
  <si>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</si>
  <si>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</si>
  <si>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</si>
  <si>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</si>
  <si>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</si>
  <si>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</si>
  <si>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</si>
  <si>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</si>
  <si>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</si>
  <si>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</si>
  <si>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</si>
  <si>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</si>
  <si>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</si>
  <si>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</si>
  <si>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</si>
  <si>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</si>
  <si>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</si>
  <si>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</si>
  <si>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</si>
  <si>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</si>
  <si>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</si>
  <si>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</si>
  <si>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</si>
  <si>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country</t>
  </si>
  <si>
    <t>Row Labels</t>
  </si>
  <si>
    <t>Grand Total</t>
  </si>
  <si>
    <t>Column Labels</t>
  </si>
  <si>
    <t>film &amp; video</t>
  </si>
  <si>
    <t>theater</t>
  </si>
  <si>
    <t>music</t>
  </si>
  <si>
    <t>photography</t>
  </si>
  <si>
    <t>food</t>
  </si>
  <si>
    <t>publishing</t>
  </si>
  <si>
    <t>technology</t>
  </si>
  <si>
    <t>games</t>
  </si>
  <si>
    <t>journalism</t>
  </si>
  <si>
    <t>plays</t>
  </si>
  <si>
    <t>faith</t>
  </si>
  <si>
    <t>small batch</t>
  </si>
  <si>
    <t>spaces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</si>
  <si>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</si>
  <si>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</si>
  <si>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</si>
  <si>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</si>
  <si>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</si>
  <si>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</si>
  <si>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</si>
  <si>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</si>
  <si>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</si>
  <si>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</si>
  <si>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</si>
  <si>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</si>
  <si>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</si>
  <si>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</si>
  <si>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</si>
  <si>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</si>
  <si>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</si>
  <si>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</si>
  <si>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</si>
  <si>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</si>
  <si>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</si>
  <si>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</si>
  <si>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</si>
  <si>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</si>
  <si>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</si>
  <si>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</si>
  <si>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</si>
  <si>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</si>
  <si>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</si>
  <si>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space exploration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</si>
  <si>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</si>
  <si>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</si>
  <si>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</si>
  <si>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</si>
  <si>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</si>
  <si>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</si>
  <si>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</si>
  <si>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</si>
  <si>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</si>
  <si>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</si>
  <si>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</si>
  <si>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</si>
  <si>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</si>
  <si>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</si>
  <si>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</si>
  <si>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</si>
  <si>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</si>
  <si>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</si>
  <si>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</si>
  <si>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</si>
  <si>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</si>
  <si>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</si>
  <si>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</si>
  <si>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</si>
  <si>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</si>
  <si>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</si>
  <si>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</si>
  <si>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</si>
  <si>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</si>
  <si>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</si>
  <si>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</si>
  <si>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</si>
  <si>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</si>
  <si>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</si>
  <si>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</si>
  <si>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</si>
  <si>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</si>
  <si>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</si>
  <si>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</si>
  <si>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</si>
  <si>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</si>
  <si>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</si>
  <si>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Reference Table</t>
  </si>
  <si>
    <t>Outcome:</t>
  </si>
  <si>
    <t>Backer_Count</t>
  </si>
  <si>
    <t>Successful Campaigns</t>
  </si>
  <si>
    <t>Mean:</t>
  </si>
  <si>
    <t>Median:</t>
  </si>
  <si>
    <t>Min</t>
  </si>
  <si>
    <t>Max</t>
  </si>
  <si>
    <t>Variance</t>
  </si>
  <si>
    <t>St Deviation</t>
  </si>
  <si>
    <t>Number Of Backers</t>
  </si>
  <si>
    <t>Unsuccessful Campaigns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</si>
  <si>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</si>
  <si>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</si>
  <si>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</si>
  <si>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</si>
  <si>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</si>
  <si>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</si>
  <si>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</si>
  <si>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</si>
  <si>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</si>
  <si>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</si>
  <si>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</si>
  <si>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</si>
  <si>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</si>
  <si>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Manually Calculated Statistics</t>
  </si>
  <si>
    <t>Successful</t>
  </si>
  <si>
    <t>Unsuccessful</t>
  </si>
  <si>
    <t>Descriptive Statistics Tool</t>
  </si>
  <si>
    <t>Count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</si>
</sst>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[$$-409]* #,##0.00_);_([$$-409]* \(#,##0.00\);_([$$-409]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1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6" xfId="0" applyFont="1" applyBorder="1"/>
    <xf numFmtId="0" fontId="1" fillId="0" borderId="0" xfId="0" applyFont="1" applyBorder="1"/>
    <xf numFmtId="0" fontId="1" fillId="0" borderId="7" xfId="0" applyFont="1" applyBorder="1"/>
    <xf numFmtId="0" fontId="0" fillId="0" borderId="0" xfId="0" applyBorder="1"/>
    <xf numFmtId="0" fontId="0" fillId="0" borderId="7" xfId="0" applyBorder="1"/>
    <xf numFmtId="0" fontId="1" fillId="0" borderId="8" xfId="0" applyFont="1" applyBorder="1"/>
    <xf numFmtId="0" fontId="0" fillId="0" borderId="9" xfId="0" applyBorder="1"/>
    <xf numFmtId="0" fontId="0" fillId="0" borderId="10" xfId="0" applyBorder="1"/>
    <xf numFmtId="0" fontId="0" fillId="0" borderId="6" xfId="0" applyBorder="1"/>
    <xf numFmtId="0" fontId="0" fillId="0" borderId="8" xfId="0" applyBorder="1"/>
    <xf numFmtId="11" fontId="0" fillId="0" borderId="9" xfId="0" applyNumberFormat="1" applyBorder="1"/>
    <xf numFmtId="0" fontId="1" fillId="0" borderId="4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0" fontId="3" fillId="0" borderId="2" xfId="0" applyFont="1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lor theme="4" tint="-0.24994659260841701"/>
      </font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lor theme="4" tint="-0.24994659260841701"/>
      </font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lor theme="4" tint="-0.24994659260841701"/>
      </font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lor theme="4" tint="-0.24994659260841701"/>
      </font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lor theme="4" tint="-0.24994659260841701"/>
      </font>
      <fill>
        <patternFill>
          <bgColor theme="8" tint="0.3999450666829432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1.xlsx]State 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Category'!$C$4:$C$5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Category'!$C$6:$C$15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B-4B46-9BD2-672A10B45541}"/>
            </c:ext>
          </c:extLst>
        </c:ser>
        <c:ser>
          <c:idx val="1"/>
          <c:order val="1"/>
          <c:tx>
            <c:strRef>
              <c:f>'State per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52B-4B46-9BD2-672A10B45541}"/>
            </c:ext>
          </c:extLst>
        </c:ser>
        <c:ser>
          <c:idx val="2"/>
          <c:order val="2"/>
          <c:tx>
            <c:strRef>
              <c:f>'State per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52B-4B46-9BD2-672A10B45541}"/>
            </c:ext>
          </c:extLst>
        </c:ser>
        <c:ser>
          <c:idx val="3"/>
          <c:order val="3"/>
          <c:tx>
            <c:strRef>
              <c:f>'State per Category'!$F$4:$F$5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Category'!$A$6:$B$15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Category'!$F$6:$F$15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52B-4B46-9BD2-672A10B45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2526831"/>
        <c:axId val="1032528511"/>
      </c:barChart>
      <c:catAx>
        <c:axId val="103252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528511"/>
        <c:crosses val="autoZero"/>
        <c:auto val="1"/>
        <c:lblAlgn val="ctr"/>
        <c:lblOffset val="100"/>
        <c:noMultiLvlLbl val="0"/>
      </c:catAx>
      <c:valAx>
        <c:axId val="103252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52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1.xlsx]State per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Per</a:t>
            </a:r>
            <a:r>
              <a:rPr lang="en-US" baseline="0"/>
              <a:t>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6-C748-A394-86E6B6CE7FDA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86-C748-A394-86E6B6CE7FDA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86-C748-A394-86E6B6CE7FDA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86-C748-A394-86E6B6CE7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603858047"/>
        <c:axId val="996638495"/>
      </c:barChart>
      <c:catAx>
        <c:axId val="60385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38495"/>
        <c:crosses val="autoZero"/>
        <c:auto val="1"/>
        <c:lblAlgn val="ctr"/>
        <c:lblOffset val="100"/>
        <c:noMultiLvlLbl val="0"/>
      </c:catAx>
      <c:valAx>
        <c:axId val="99663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5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1.xlsx]State per Date Created!PivotTable2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per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per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15-A847-ACD5-E469B83EDB58}"/>
            </c:ext>
          </c:extLst>
        </c:ser>
        <c:ser>
          <c:idx val="1"/>
          <c:order val="1"/>
          <c:tx>
            <c:strRef>
              <c:f>'State per Date Created'!$C$4:$C$5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per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Date Created'!$C$6:$C$18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15-A847-ACD5-E469B83EDB58}"/>
            </c:ext>
          </c:extLst>
        </c:ser>
        <c:ser>
          <c:idx val="2"/>
          <c:order val="2"/>
          <c:tx>
            <c:strRef>
              <c:f>'State per Date Created'!$D$4:$D$5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per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Date Created'!$D$6:$D$18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15-A847-ACD5-E469B83ED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612431"/>
        <c:axId val="1975732847"/>
      </c:lineChart>
      <c:catAx>
        <c:axId val="197561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732847"/>
        <c:crosses val="autoZero"/>
        <c:auto val="1"/>
        <c:lblAlgn val="ctr"/>
        <c:lblOffset val="100"/>
        <c:noMultiLvlLbl val="0"/>
      </c:catAx>
      <c:valAx>
        <c:axId val="197573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612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CD-4F46-996C-646D6CFB1A52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CD-4F46-996C-646D6CFB1A52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CD-4F46-996C-646D6CFB1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464096"/>
        <c:axId val="249714880"/>
      </c:lineChart>
      <c:catAx>
        <c:axId val="34646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14880"/>
        <c:crosses val="autoZero"/>
        <c:auto val="1"/>
        <c:lblAlgn val="ctr"/>
        <c:lblOffset val="100"/>
        <c:noMultiLvlLbl val="0"/>
      </c:catAx>
      <c:valAx>
        <c:axId val="24971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46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228600</xdr:colOff>
      <xdr:row>5</xdr:row>
      <xdr:rowOff>31750</xdr:rowOff>
    </xdr:from>
    <xdr:to>
      <xdr:col>19</xdr:col>
      <xdr:colOff>177800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3EC0FF-A1FF-C547-B45F-832796F86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4</xdr:row>
      <xdr:rowOff>0</xdr:rowOff>
    </xdr:from>
    <xdr:to>
      <xdr:col>23</xdr:col>
      <xdr:colOff>139700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990E32-45B4-5D4B-9914-701FDE7D4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1</xdr:row>
      <xdr:rowOff>63500</xdr:rowOff>
    </xdr:from>
    <xdr:to>
      <xdr:col>11</xdr:col>
      <xdr:colOff>190500</xdr:colOff>
      <xdr:row>27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48B076-E400-DB4D-BB92-CC3A7F82A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136164</xdr:colOff>
      <xdr:row>14</xdr:row>
      <xdr:rowOff>48966</xdr:rowOff>
    </xdr:from>
    <xdr:to>
      <xdr:col>8</xdr:col>
      <xdr:colOff>0</xdr:colOff>
      <xdr:row>41</xdr:row>
      <xdr:rowOff>104742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CF97B5-5784-C941-98FE-07EDA3EE8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3.873486805554" createdVersion="6" refreshedVersion="6" minRefreshableVersion="3" recordCount="4114" xr:uid="{6FBBB11E-6E8D-BF46-B733-BA87F6AA532C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24.323099305555" createdVersion="6" refreshedVersion="6" minRefreshableVersion="3" recordCount="4114" xr:uid="{9C8F83AD-E81E-2A44-89C5-0514EC1C8E8B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47583-D543-2843-8A33-2793B2EAADF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4:G15" firstHeaderRow="1" firstDataRow="2" firstDataCol="2" rowPageCount="1" colPageCount="1"/>
  <pivotFields count="18">
    <pivotField compact="0" outline="0" showAll="0"/>
    <pivotField axis="axisRow" compact="0" outline="0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1"/>
        <item x="3"/>
        <item t="default"/>
      </items>
    </pivotField>
    <pivotField axis="axisPage" dataField="1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compact="0" outline="0" showAll="0"/>
  </pivotFields>
  <rowFields count="2">
    <field x="16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E2CEF-1A7A-C64A-ADBF-83531E62810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axis="axisRow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</pivotFields>
  <rowFields count="2">
    <field x="17"/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FBF2A3-6F21-4142-A9E6-0F4247DD93C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dataField="1"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goal" fld="3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0" zoomScaleNormal="171" workbookViewId="0">
      <selection activeCell="G13" sqref="G13"/>
    </sheetView>
  </sheetViews>
  <sheetFormatPr baseColWidth="10" defaultColWidth="8.83203125" defaultRowHeight="15" x14ac:dyDescent="0.2"/>
  <cols>
    <col min="1" max="1" width="9" bestFit="1" customWidth="1"/>
    <col min="2" max="2" width="38.5" style="3" customWidth="1"/>
    <col min="3" max="3" width="40.33203125" style="3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.5" customWidth="1"/>
    <col min="16" max="16" width="20.1640625" customWidth="1"/>
    <col min="17" max="17" width="24" customWidth="1"/>
    <col min="18" max="18" width="24.83203125" customWidth="1"/>
    <col min="19" max="19" width="28.83203125" customWidth="1"/>
    <col min="20" max="20" width="22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E2/L2</f>
        <v>63.917582417582416</v>
      </c>
      <c r="Q2" t="str">
        <f t="shared" ref="Q2:Q65" si="2">LEFT(N2, FIND("/", N2) -1)</f>
        <v>film &amp; video</v>
      </c>
      <c r="R2" t="str">
        <f t="shared" ref="R2:R65" si="3">RIGHT(N2,LEN(N2)-FIND("/", N2))</f>
        <v>television</v>
      </c>
      <c r="S2" s="11">
        <f>(J2/86400)+25569+(-6/24)</f>
        <v>42176.757071759261</v>
      </c>
      <c r="T2" s="11">
        <f>(I2/86400)+25569+(-6/24)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ref="S3:S66" si="4">(J3/86400)+25569+(-6/24)</f>
        <v>42766.350497685184</v>
      </c>
      <c r="T3" s="11">
        <f t="shared" ref="T3:T66" si="5">(I3/86400)+25569+(-6/24)</f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42405.452349537038</v>
      </c>
      <c r="T4" s="11">
        <f t="shared" si="5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41828.265127314815</v>
      </c>
      <c r="T5" s="11">
        <f t="shared" si="5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42327.584247685183</v>
      </c>
      <c r="T6" s="11">
        <f t="shared" si="5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0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42563.682951388888</v>
      </c>
      <c r="T7" s="11">
        <f t="shared" si="5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41793.822337962964</v>
      </c>
      <c r="T8" s="11">
        <f t="shared" si="5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42515.797071759254</v>
      </c>
      <c r="T9" s="11">
        <f t="shared" si="5"/>
        <v>42555.797071759254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42468.69458333333</v>
      </c>
      <c r="T10" s="11">
        <f t="shared" si="5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42446.853518518517</v>
      </c>
      <c r="T11" s="11">
        <f t="shared" si="5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41779.818043981482</v>
      </c>
      <c r="T12" s="11">
        <f t="shared" si="5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42572.528495370367</v>
      </c>
      <c r="T13" s="11">
        <f t="shared" si="5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41791.463252314818</v>
      </c>
      <c r="T14" s="11">
        <f t="shared" si="5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42508.427187499998</v>
      </c>
      <c r="T15" s="11">
        <f t="shared" si="5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41807.77648148148</v>
      </c>
      <c r="T16" s="11">
        <f t="shared" si="5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42256.141875000001</v>
      </c>
      <c r="T17" s="11">
        <f t="shared" si="5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41760.546423611115</v>
      </c>
      <c r="T18" s="11">
        <f t="shared" si="5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41917.481736111113</v>
      </c>
      <c r="T19" s="11">
        <f t="shared" si="5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41869.292314814811</v>
      </c>
      <c r="T20" s="11">
        <f t="shared" si="5"/>
        <v>41899.292314814811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42175.566365740742</v>
      </c>
      <c r="T21" s="11">
        <f t="shared" si="5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42200.508240740739</v>
      </c>
      <c r="T22" s="11">
        <f t="shared" si="5"/>
        <v>42260.508240740739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41878.377187500002</v>
      </c>
      <c r="T23" s="11">
        <f t="shared" si="5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41989.66134259259</v>
      </c>
      <c r="T24" s="11">
        <f t="shared" si="5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42097.528946759259</v>
      </c>
      <c r="T25" s="11">
        <f t="shared" si="5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42229.570173611108</v>
      </c>
      <c r="T26" s="11">
        <f t="shared" si="5"/>
        <v>42262.568749999999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42317.775011574078</v>
      </c>
      <c r="T27" s="11">
        <f t="shared" si="5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41828.265555555554</v>
      </c>
      <c r="T28" s="11">
        <f t="shared" si="5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41928.914733796293</v>
      </c>
      <c r="T29" s="11">
        <f t="shared" si="5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42324.71393518518</v>
      </c>
      <c r="T30" s="11">
        <f t="shared" si="5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41812.42324074074</v>
      </c>
      <c r="T31" s="11">
        <f t="shared" si="5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41842.042997685188</v>
      </c>
      <c r="T32" s="11">
        <f t="shared" si="5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42376.54206018518</v>
      </c>
      <c r="T33" s="11">
        <f t="shared" si="5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42461.377511574072</v>
      </c>
      <c r="T34" s="11">
        <f t="shared" si="5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42286.410891203705</v>
      </c>
      <c r="T35" s="11">
        <f t="shared" si="5"/>
        <v>42316.452557870369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41841.071770833332</v>
      </c>
      <c r="T36" s="11">
        <f t="shared" si="5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42098.041828703703</v>
      </c>
      <c r="T37" s="11">
        <f t="shared" si="5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42068.057002314818</v>
      </c>
      <c r="T38" s="11">
        <f t="shared" si="5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42032.443043981482</v>
      </c>
      <c r="T39" s="11">
        <f t="shared" si="5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41374.807222222225</v>
      </c>
      <c r="T40" s="11">
        <f t="shared" si="5"/>
        <v>41404.807222222225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41753.797083333331</v>
      </c>
      <c r="T41" s="11">
        <f t="shared" si="5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41788.96398148148</v>
      </c>
      <c r="T42" s="11">
        <f t="shared" si="5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41887.318912037037</v>
      </c>
      <c r="T43" s="11">
        <f t="shared" si="5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41971.389189814814</v>
      </c>
      <c r="T44" s="11">
        <f t="shared" si="5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41802.540347222224</v>
      </c>
      <c r="T45" s="11">
        <f t="shared" si="5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41873.848807870367</v>
      </c>
      <c r="T46" s="11">
        <f t="shared" si="5"/>
        <v>41918.848807870367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42457.373923611114</v>
      </c>
      <c r="T47" s="11">
        <f t="shared" si="5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42323.71497685185</v>
      </c>
      <c r="T48" s="11">
        <f t="shared" si="5"/>
        <v>42353.71497685185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41932.569525462961</v>
      </c>
      <c r="T49" s="11">
        <f t="shared" si="5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42033.266898148147</v>
      </c>
      <c r="T50" s="11">
        <f t="shared" si="5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42270.926446759258</v>
      </c>
      <c r="T51" s="11">
        <f t="shared" si="5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41995.502986111111</v>
      </c>
      <c r="T52" s="11">
        <f t="shared" si="5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42196.678668981476</v>
      </c>
      <c r="T53" s="11">
        <f t="shared" si="5"/>
        <v>42226.678668981476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41807.451921296299</v>
      </c>
      <c r="T54" s="11">
        <f t="shared" si="5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41719.299131944441</v>
      </c>
      <c r="T55" s="11">
        <f t="shared" si="5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42333.463206018518</v>
      </c>
      <c r="T56" s="11">
        <f t="shared" si="5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42496.718935185185</v>
      </c>
      <c r="T57" s="11">
        <f t="shared" si="5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42149.298888888894</v>
      </c>
      <c r="T58" s="11">
        <f t="shared" si="5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42089.58289351852</v>
      </c>
      <c r="T59" s="11">
        <f t="shared" si="5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41932.495046296295</v>
      </c>
      <c r="T60" s="11">
        <f t="shared" si="5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42229.985833333332</v>
      </c>
      <c r="T61" s="11">
        <f t="shared" si="5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41701.651817129634</v>
      </c>
      <c r="T62" s="11">
        <f t="shared" si="5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41409.564317129625</v>
      </c>
      <c r="T63" s="11">
        <f t="shared" si="5"/>
        <v>41431.564317129625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41311.549513888887</v>
      </c>
      <c r="T64" s="11">
        <f t="shared" si="5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41612.662187499998</v>
      </c>
      <c r="T65" s="11">
        <f t="shared" si="5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ref="P66:P129" si="7">E66/L66</f>
        <v>86.666666666666671</v>
      </c>
      <c r="Q66" t="str">
        <f t="shared" ref="Q66:Q129" si="8">LEFT(N66, FIND("/", N66) -1)</f>
        <v>film &amp; video</v>
      </c>
      <c r="R66" t="str">
        <f t="shared" ref="R66:R129" si="9">RIGHT(N66,LEN(N66)-FIND("/", N66))</f>
        <v>shorts</v>
      </c>
      <c r="S66" s="11">
        <f t="shared" si="4"/>
        <v>41432.76829861111</v>
      </c>
      <c r="T66" s="11">
        <f t="shared" si="5"/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ref="S67:S130" si="10">(J67/86400)+25569+(-6/24)</f>
        <v>41835.571226851855</v>
      </c>
      <c r="T67" s="11">
        <f t="shared" ref="T67:T130" si="11">(I67/86400)+25569+(-6/24)</f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42539.599768518514</v>
      </c>
      <c r="T68" s="11">
        <f t="shared" si="11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41075.333379629628</v>
      </c>
      <c r="T69" s="11">
        <f t="shared" si="11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41663.319340277776</v>
      </c>
      <c r="T70" s="11">
        <f t="shared" si="11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40785.937789351854</v>
      </c>
      <c r="T71" s="11">
        <f t="shared" si="11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40730.646354166667</v>
      </c>
      <c r="T72" s="11">
        <f t="shared" si="11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40997.021493055552</v>
      </c>
      <c r="T73" s="11">
        <f t="shared" si="11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41207.760196759264</v>
      </c>
      <c r="T74" s="11">
        <f t="shared" si="11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40587.50675925926</v>
      </c>
      <c r="T75" s="11">
        <f t="shared" si="11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42360.237210648149</v>
      </c>
      <c r="T76" s="11">
        <f t="shared" si="11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41356.959166666667</v>
      </c>
      <c r="T77" s="11">
        <f t="shared" si="11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40844.441643518519</v>
      </c>
      <c r="T78" s="11">
        <f t="shared" si="11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40996.894872685181</v>
      </c>
      <c r="T79" s="11">
        <f t="shared" si="11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42604.480567129634</v>
      </c>
      <c r="T80" s="11">
        <f t="shared" si="11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41724.526539351849</v>
      </c>
      <c r="T81" s="11">
        <f t="shared" si="11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41582.833981481483</v>
      </c>
      <c r="T82" s="11">
        <f t="shared" si="11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41099.908877314811</v>
      </c>
      <c r="T83" s="11">
        <f t="shared" si="11"/>
        <v>41103.876388888893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40795.570150462961</v>
      </c>
      <c r="T84" s="11">
        <f t="shared" si="11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42042.365613425922</v>
      </c>
      <c r="T85" s="11">
        <f t="shared" si="11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40648.507939814815</v>
      </c>
      <c r="T86" s="11">
        <f t="shared" si="11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40778.875428240739</v>
      </c>
      <c r="T87" s="11">
        <f t="shared" si="11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42291.306076388893</v>
      </c>
      <c r="T88" s="11">
        <f t="shared" si="11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40322.289386574077</v>
      </c>
      <c r="T89" s="11">
        <f t="shared" si="11"/>
        <v>40331.820138888885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41786.40892361111</v>
      </c>
      <c r="T90" s="11">
        <f t="shared" si="11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41402.502222222218</v>
      </c>
      <c r="T91" s="11">
        <f t="shared" si="11"/>
        <v>41427.502222222218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40706.047442129631</v>
      </c>
      <c r="T92" s="11">
        <f t="shared" si="11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40619.152361111112</v>
      </c>
      <c r="T93" s="11">
        <f t="shared" si="11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42720.948877314819</v>
      </c>
      <c r="T94" s="11">
        <f t="shared" si="11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41065.608067129629</v>
      </c>
      <c r="T95" s="11">
        <f t="shared" si="11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41716.467847222222</v>
      </c>
      <c r="T96" s="11">
        <f t="shared" si="11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40934.755104166667</v>
      </c>
      <c r="T97" s="11">
        <f t="shared" si="11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40324.412511574075</v>
      </c>
      <c r="T98" s="11">
        <f t="shared" si="11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40705.885208333333</v>
      </c>
      <c r="T99" s="11">
        <f t="shared" si="11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41214.544837962967</v>
      </c>
      <c r="T100" s="11">
        <f t="shared" si="11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41631.652766203704</v>
      </c>
      <c r="T101" s="11">
        <f t="shared" si="11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41197.503310185188</v>
      </c>
      <c r="T102" s="11">
        <f t="shared" si="11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41274.526736111111</v>
      </c>
      <c r="T103" s="11">
        <f t="shared" si="11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40504.881168981483</v>
      </c>
      <c r="T104" s="11">
        <f t="shared" si="11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41682.555902777778</v>
      </c>
      <c r="T105" s="11">
        <f t="shared" si="11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40612.445208333331</v>
      </c>
      <c r="T106" s="11">
        <f t="shared" si="11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42485.474768518514</v>
      </c>
      <c r="T107" s="11">
        <f t="shared" si="11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40987.526631944442</v>
      </c>
      <c r="T108" s="11">
        <f t="shared" si="11"/>
        <v>41001.526631944442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40635.732488425929</v>
      </c>
      <c r="T109" s="11">
        <f t="shared" si="11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41365.363078703704</v>
      </c>
      <c r="T110" s="11">
        <f t="shared" si="11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40569.775810185187</v>
      </c>
      <c r="T111" s="11">
        <f t="shared" si="11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41557.699687500004</v>
      </c>
      <c r="T112" s="11">
        <f t="shared" si="11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42125.083182870367</v>
      </c>
      <c r="T113" s="11">
        <f t="shared" si="11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41717.793032407411</v>
      </c>
      <c r="T114" s="11">
        <f t="shared" si="11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40753.508425925924</v>
      </c>
      <c r="T115" s="11">
        <f t="shared" si="11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40861.02416666667</v>
      </c>
      <c r="T116" s="11">
        <f t="shared" si="11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40918.488935185189</v>
      </c>
      <c r="T117" s="11">
        <f t="shared" si="11"/>
        <v>40943.488935185189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40595.247164351851</v>
      </c>
      <c r="T118" s="11">
        <f t="shared" si="11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40248.584999999999</v>
      </c>
      <c r="T119" s="11">
        <f t="shared" si="11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40722.803657407407</v>
      </c>
      <c r="T120" s="11">
        <f t="shared" si="11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40738.819282407407</v>
      </c>
      <c r="T121" s="11">
        <f t="shared" si="11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42615.799849537041</v>
      </c>
      <c r="T122" s="11">
        <f t="shared" si="11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42096.454976851848</v>
      </c>
      <c r="T123" s="11">
        <f t="shared" si="11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42593.181793981479</v>
      </c>
      <c r="T124" s="11">
        <f t="shared" si="11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41904.531990740739</v>
      </c>
      <c r="T125" s="11">
        <f t="shared" si="11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42114.678726851853</v>
      </c>
      <c r="T126" s="11">
        <f t="shared" si="11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42709.743981481486</v>
      </c>
      <c r="T127" s="11">
        <f t="shared" si="11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42135.339548611111</v>
      </c>
      <c r="T128" s="11">
        <f t="shared" si="11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42067.37431712963</v>
      </c>
      <c r="T129" s="11">
        <f t="shared" si="11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ref="P130:P193" si="13">E130/L130</f>
        <v>311.16666666666669</v>
      </c>
      <c r="Q130" t="str">
        <f t="shared" ref="Q130:Q193" si="14">LEFT(N130, FIND("/", N130) -1)</f>
        <v>film &amp; video</v>
      </c>
      <c r="R130" t="str">
        <f t="shared" ref="R130:R193" si="15">RIGHT(N130,LEN(N130)-FIND("/", N130))</f>
        <v>science fiction</v>
      </c>
      <c r="S130" s="11">
        <f t="shared" si="10"/>
        <v>42627.97792824074</v>
      </c>
      <c r="T130" s="11">
        <f t="shared" si="11"/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si="13"/>
        <v>#DIV/0!</v>
      </c>
      <c r="Q131" t="str">
        <f t="shared" si="14"/>
        <v>film &amp; video</v>
      </c>
      <c r="R131" t="str">
        <f t="shared" si="15"/>
        <v>science fiction</v>
      </c>
      <c r="S131" s="11">
        <f t="shared" ref="S131:S194" si="16">(J131/86400)+25569+(-6/24)</f>
        <v>41882.687303240738</v>
      </c>
      <c r="T131" s="11">
        <f t="shared" ref="T131:T194" si="17">(I131/86400)+25569+(-6/24)</f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41778.66541666667</v>
      </c>
      <c r="T132" s="11">
        <f t="shared" si="17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42541.587511574078</v>
      </c>
      <c r="T133" s="11">
        <f t="shared" si="17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41905.562581018516</v>
      </c>
      <c r="T134" s="11">
        <f t="shared" si="17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42491.55768518518</v>
      </c>
      <c r="T135" s="11">
        <f t="shared" si="17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42221.659930555557</v>
      </c>
      <c r="T136" s="11">
        <f t="shared" si="17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41788.131909722222</v>
      </c>
      <c r="T137" s="11">
        <f t="shared" si="17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42096.160115740742</v>
      </c>
      <c r="T138" s="11">
        <f t="shared" si="17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42239.323993055557</v>
      </c>
      <c r="T139" s="11">
        <f t="shared" si="17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42186.007418981477</v>
      </c>
      <c r="T140" s="11">
        <f t="shared" si="17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42187.670972222222</v>
      </c>
      <c r="T141" s="11">
        <f t="shared" si="17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42052.948287037041</v>
      </c>
      <c r="T142" s="11">
        <f t="shared" si="17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42109.903043981481</v>
      </c>
      <c r="T143" s="11">
        <f t="shared" si="17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41938.643263888887</v>
      </c>
      <c r="T144" s="11">
        <f t="shared" si="17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42558.814143518517</v>
      </c>
      <c r="T145" s="11">
        <f t="shared" si="17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42047.512407407412</v>
      </c>
      <c r="T146" s="11">
        <f t="shared" si="17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42200.292268518519</v>
      </c>
      <c r="T147" s="11">
        <f t="shared" si="17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42692.766180555554</v>
      </c>
      <c r="T148" s="11">
        <f t="shared" si="17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41969.517824074079</v>
      </c>
      <c r="T149" s="11">
        <f t="shared" si="17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42397.031666666662</v>
      </c>
      <c r="T150" s="11">
        <f t="shared" si="17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41967.922106481477</v>
      </c>
      <c r="T151" s="11">
        <f t="shared" si="17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42089.911828703705</v>
      </c>
      <c r="T152" s="11">
        <f t="shared" si="17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42113.300821759258</v>
      </c>
      <c r="T153" s="11">
        <f t="shared" si="17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41874.827546296292</v>
      </c>
      <c r="T154" s="11">
        <f t="shared" si="17"/>
        <v>41904.827546296292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41933.336157407408</v>
      </c>
      <c r="T155" s="11">
        <f t="shared" si="17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42115.297395833331</v>
      </c>
      <c r="T156" s="11">
        <f t="shared" si="17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42168.309432870374</v>
      </c>
      <c r="T157" s="11">
        <f t="shared" si="17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41793.874953703707</v>
      </c>
      <c r="T158" s="11">
        <f t="shared" si="17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42396.661712962959</v>
      </c>
      <c r="T159" s="11">
        <f t="shared" si="17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41903.82671296296</v>
      </c>
      <c r="T160" s="11">
        <f t="shared" si="17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42514.184548611112</v>
      </c>
      <c r="T161" s="11">
        <f t="shared" si="17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42171.663090277776</v>
      </c>
      <c r="T162" s="11">
        <f t="shared" si="17"/>
        <v>42231.663090277776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41792.437442129631</v>
      </c>
      <c r="T163" s="11">
        <f t="shared" si="17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41834.876805555556</v>
      </c>
      <c r="T164" s="11">
        <f t="shared" si="17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42243.711273148147</v>
      </c>
      <c r="T165" s="11">
        <f t="shared" si="17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41841.512743055559</v>
      </c>
      <c r="T166" s="11">
        <f t="shared" si="17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42351.408842592587</v>
      </c>
      <c r="T167" s="11">
        <f t="shared" si="17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42720.825949074075</v>
      </c>
      <c r="T168" s="11">
        <f t="shared" si="17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42160.677488425921</v>
      </c>
      <c r="T169" s="11">
        <f t="shared" si="17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42052.58530092593</v>
      </c>
      <c r="T170" s="11">
        <f t="shared" si="17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41900.255312499998</v>
      </c>
      <c r="T171" s="11">
        <f t="shared" si="17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42216.727812500001</v>
      </c>
      <c r="T172" s="11">
        <f t="shared" si="17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42533.930717592593</v>
      </c>
      <c r="T173" s="11">
        <f t="shared" si="17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42047.144942129627</v>
      </c>
      <c r="T174" s="11">
        <f t="shared" si="17"/>
        <v>42082.103275462963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42033.323009259257</v>
      </c>
      <c r="T175" s="11">
        <f t="shared" si="17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42072.508981481486</v>
      </c>
      <c r="T176" s="11">
        <f t="shared" si="17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41855.527905092589</v>
      </c>
      <c r="T177" s="11">
        <f t="shared" si="17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42191.574062500003</v>
      </c>
      <c r="T178" s="11">
        <f t="shared" si="17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42069.797754629632</v>
      </c>
      <c r="T179" s="11">
        <f t="shared" si="17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42304.705381944441</v>
      </c>
      <c r="T180" s="11">
        <f t="shared" si="17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42402.830497685187</v>
      </c>
      <c r="T181" s="11">
        <f t="shared" si="17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42067.741238425922</v>
      </c>
      <c r="T182" s="11">
        <f t="shared" si="17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42147.491840277777</v>
      </c>
      <c r="T183" s="11">
        <f t="shared" si="17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42711.761944444443</v>
      </c>
      <c r="T184" s="11">
        <f t="shared" si="17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41939.560300925928</v>
      </c>
      <c r="T185" s="11">
        <f t="shared" si="17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41825.541226851856</v>
      </c>
      <c r="T186" s="11">
        <f t="shared" si="17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42570.66133101852</v>
      </c>
      <c r="T187" s="11">
        <f t="shared" si="17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42767.562893518523</v>
      </c>
      <c r="T188" s="11">
        <f t="shared" si="17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42181.984456018516</v>
      </c>
      <c r="T189" s="11">
        <f t="shared" si="17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41856.93304398148</v>
      </c>
      <c r="T190" s="11">
        <f t="shared" si="17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42556.440706018519</v>
      </c>
      <c r="T191" s="11">
        <f t="shared" si="17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42527.400995370372</v>
      </c>
      <c r="T192" s="11">
        <f t="shared" si="17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42239.191412037035</v>
      </c>
      <c r="T193" s="11">
        <f t="shared" si="17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ref="P194:P257" si="19">E194/L194</f>
        <v>5.666666666666667</v>
      </c>
      <c r="Q194" t="str">
        <f t="shared" ref="Q194:Q257" si="20">LEFT(N194, FIND("/", N194) -1)</f>
        <v>film &amp; video</v>
      </c>
      <c r="R194" t="str">
        <f t="shared" ref="R194:R257" si="21">RIGHT(N194,LEN(N194)-FIND("/", N194))</f>
        <v>drama</v>
      </c>
      <c r="S194" s="11">
        <f t="shared" si="16"/>
        <v>41899.542037037041</v>
      </c>
      <c r="T194" s="11">
        <f t="shared" si="17"/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si="19"/>
        <v>#DIV/0!</v>
      </c>
      <c r="Q195" t="str">
        <f t="shared" si="20"/>
        <v>film &amp; video</v>
      </c>
      <c r="R195" t="str">
        <f t="shared" si="21"/>
        <v>drama</v>
      </c>
      <c r="S195" s="11">
        <f t="shared" ref="S195:S258" si="22">(J195/86400)+25569+(-6/24)</f>
        <v>41911.684791666667</v>
      </c>
      <c r="T195" s="11">
        <f t="shared" ref="T195:T258" si="23">(I195/86400)+25569+(-6/24)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42375.746886574074</v>
      </c>
      <c r="T196" s="11">
        <f t="shared" si="23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42135.42050925926</v>
      </c>
      <c r="T197" s="11">
        <f t="shared" si="23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42259.292800925927</v>
      </c>
      <c r="T198" s="11">
        <f t="shared" si="23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42741.598379629635</v>
      </c>
      <c r="T199" s="11">
        <f t="shared" si="23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41887.133356481485</v>
      </c>
      <c r="T200" s="11">
        <f t="shared" si="23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42583.873865740738</v>
      </c>
      <c r="T201" s="11">
        <f t="shared" si="23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41866.833368055552</v>
      </c>
      <c r="T202" s="11">
        <f t="shared" si="23"/>
        <v>41896.833368055552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42023.568622685183</v>
      </c>
      <c r="T203" s="11">
        <f t="shared" si="23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42255.677824074075</v>
      </c>
      <c r="T204" s="11">
        <f t="shared" si="23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41973.597962962958</v>
      </c>
      <c r="T205" s="11">
        <f t="shared" si="23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42556.333368055552</v>
      </c>
      <c r="T206" s="11">
        <f t="shared" si="23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42248.382199074069</v>
      </c>
      <c r="T207" s="11">
        <f t="shared" si="23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42566.754432870366</v>
      </c>
      <c r="T208" s="11">
        <f t="shared" si="23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41977.947199074071</v>
      </c>
      <c r="T209" s="11">
        <f t="shared" si="23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41959.119988425926</v>
      </c>
      <c r="T210" s="11">
        <f t="shared" si="23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42165.672858796301</v>
      </c>
      <c r="T211" s="11">
        <f t="shared" si="23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42248.814722222218</v>
      </c>
      <c r="T212" s="11">
        <f t="shared" si="23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42235.909918981481</v>
      </c>
      <c r="T213" s="11">
        <f t="shared" si="23"/>
        <v>42265.909918981481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42416.631018518514</v>
      </c>
      <c r="T214" s="11">
        <f t="shared" si="23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42202.344293981485</v>
      </c>
      <c r="T215" s="11">
        <f t="shared" si="23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42009.39061342593</v>
      </c>
      <c r="T216" s="11">
        <f t="shared" si="23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42374.980115740742</v>
      </c>
      <c r="T217" s="11">
        <f t="shared" si="23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42066.708761574075</v>
      </c>
      <c r="T218" s="11">
        <f t="shared" si="23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41970.39061342593</v>
      </c>
      <c r="T219" s="11">
        <f t="shared" si="23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42079.378344907411</v>
      </c>
      <c r="T220" s="11">
        <f t="shared" si="23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42429.076678240745</v>
      </c>
      <c r="T221" s="11">
        <f t="shared" si="23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42195.393865740742</v>
      </c>
      <c r="T222" s="11">
        <f t="shared" si="23"/>
        <v>42236.587500000001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42031.587546296301</v>
      </c>
      <c r="T223" s="11">
        <f t="shared" si="23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42031.519884259258</v>
      </c>
      <c r="T224" s="11">
        <f t="shared" si="23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42481.798032407409</v>
      </c>
      <c r="T225" s="11">
        <f t="shared" si="23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42134.985254629632</v>
      </c>
      <c r="T226" s="11">
        <f t="shared" si="23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42438.711273148147</v>
      </c>
      <c r="T227" s="11">
        <f t="shared" si="23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42106.416018518517</v>
      </c>
      <c r="T228" s="11">
        <f t="shared" si="23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42164.643993055557</v>
      </c>
      <c r="T229" s="11">
        <f t="shared" si="23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42096.436400462961</v>
      </c>
      <c r="T230" s="11">
        <f t="shared" si="23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42383.683993055558</v>
      </c>
      <c r="T231" s="11">
        <f t="shared" si="23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42129.52721064815</v>
      </c>
      <c r="T232" s="11">
        <f t="shared" si="23"/>
        <v>42159.52721064815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42341.708923611106</v>
      </c>
      <c r="T233" s="11">
        <f t="shared" si="23"/>
        <v>42371.708923611106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42032.57576388889</v>
      </c>
      <c r="T234" s="11">
        <f t="shared" si="23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42612.661712962959</v>
      </c>
      <c r="T235" s="11">
        <f t="shared" si="23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42135.785405092596</v>
      </c>
      <c r="T236" s="11">
        <f t="shared" si="23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42164.658530092594</v>
      </c>
      <c r="T237" s="11">
        <f t="shared" si="23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42320.834479166668</v>
      </c>
      <c r="T238" s="11">
        <f t="shared" si="23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42377.327187499999</v>
      </c>
      <c r="T239" s="11">
        <f t="shared" si="23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42713.712500000001</v>
      </c>
      <c r="T240" s="11">
        <f t="shared" si="23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42296.860300925924</v>
      </c>
      <c r="T241" s="11">
        <f t="shared" si="23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41354.458460648151</v>
      </c>
      <c r="T242" s="11">
        <f t="shared" si="23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41949.447962962964</v>
      </c>
      <c r="T243" s="11">
        <f t="shared" si="23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40862.242939814816</v>
      </c>
      <c r="T244" s="11">
        <f t="shared" si="23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41661.797500000001</v>
      </c>
      <c r="T245" s="11">
        <f t="shared" si="23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40213.073599537034</v>
      </c>
      <c r="T246" s="11">
        <f t="shared" si="23"/>
        <v>40253.045833333337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41106.803067129629</v>
      </c>
      <c r="T247" s="11">
        <f t="shared" si="23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40480.113483796296</v>
      </c>
      <c r="T248" s="11">
        <f t="shared" si="23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40430.354328703703</v>
      </c>
      <c r="T249" s="11">
        <f t="shared" si="23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40870.524409722224</v>
      </c>
      <c r="T250" s="11">
        <f t="shared" si="23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40332.673842592594</v>
      </c>
      <c r="T251" s="11">
        <f t="shared" si="23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41401.315868055557</v>
      </c>
      <c r="T252" s="11">
        <f t="shared" si="23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41013.537569444445</v>
      </c>
      <c r="T253" s="11">
        <f t="shared" si="23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40266.41270833333</v>
      </c>
      <c r="T254" s="11">
        <f t="shared" si="23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40924.400868055556</v>
      </c>
      <c r="T255" s="11">
        <f t="shared" si="23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42263.702662037038</v>
      </c>
      <c r="T256" s="11">
        <f t="shared" si="23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40588.276412037041</v>
      </c>
      <c r="T257" s="11">
        <f t="shared" si="23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ref="P258:P321" si="25">E258/L258</f>
        <v>65.756363636363631</v>
      </c>
      <c r="Q258" t="str">
        <f t="shared" ref="Q258:Q321" si="26">LEFT(N258, FIND("/", N258) -1)</f>
        <v>film &amp; video</v>
      </c>
      <c r="R258" t="str">
        <f t="shared" ref="R258:R321" si="27">RIGHT(N258,LEN(N258)-FIND("/", N258))</f>
        <v>documentary</v>
      </c>
      <c r="S258" s="11">
        <f t="shared" si="22"/>
        <v>41319.519293981481</v>
      </c>
      <c r="T258" s="11">
        <f t="shared" si="23"/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ref="S259:S322" si="28">(J259/86400)+25569+(-6/24)</f>
        <v>42479.376875000002</v>
      </c>
      <c r="T259" s="11">
        <f t="shared" ref="T259:T322" si="29">(I259/86400)+25569+(-6/24)</f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40681.801689814813</v>
      </c>
      <c r="T260" s="11">
        <f t="shared" si="2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42072.488067129627</v>
      </c>
      <c r="T261" s="11">
        <f t="shared" si="2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40330.505543981482</v>
      </c>
      <c r="T262" s="11">
        <f t="shared" si="2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41017.635462962964</v>
      </c>
      <c r="T263" s="11">
        <f t="shared" si="2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40554.99800925926</v>
      </c>
      <c r="T264" s="11">
        <f t="shared" si="2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41149.704791666663</v>
      </c>
      <c r="T265" s="11">
        <f t="shared" si="2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41010.370312500003</v>
      </c>
      <c r="T266" s="11">
        <f t="shared" si="2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40266.995717592596</v>
      </c>
      <c r="T267" s="11">
        <f t="shared" si="2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40204.924849537041</v>
      </c>
      <c r="T268" s="11">
        <f t="shared" si="2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41785.202534722222</v>
      </c>
      <c r="T269" s="11">
        <f t="shared" si="2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40808.90252314815</v>
      </c>
      <c r="T270" s="11">
        <f t="shared" si="2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42757.947013888886</v>
      </c>
      <c r="T271" s="11">
        <f t="shared" si="2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40637.61655092593</v>
      </c>
      <c r="T272" s="11">
        <f t="shared" si="2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41611.850243055553</v>
      </c>
      <c r="T273" s="11">
        <f t="shared" si="2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40235.650358796294</v>
      </c>
      <c r="T274" s="11">
        <f t="shared" si="2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40697.248449074075</v>
      </c>
      <c r="T275" s="11">
        <f t="shared" si="2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40969.662372685183</v>
      </c>
      <c r="T276" s="11">
        <f t="shared" si="2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41192.782013888893</v>
      </c>
      <c r="T277" s="11">
        <f t="shared" si="2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40966.831875000003</v>
      </c>
      <c r="T278" s="11">
        <f t="shared" si="2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42117.641423611116</v>
      </c>
      <c r="T279" s="11">
        <f t="shared" si="2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41163.790960648148</v>
      </c>
      <c r="T280" s="11">
        <f t="shared" si="2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42758.994166666671</v>
      </c>
      <c r="T281" s="11">
        <f t="shared" si="2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41744.340682870374</v>
      </c>
      <c r="T282" s="11">
        <f t="shared" si="29"/>
        <v>41789.340682870374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39949.913344907407</v>
      </c>
      <c r="T283" s="11">
        <f t="shared" si="2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40194.670046296298</v>
      </c>
      <c r="T284" s="11">
        <f t="shared" si="2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40675.46</v>
      </c>
      <c r="T285" s="11">
        <f t="shared" si="2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40904.488194444442</v>
      </c>
      <c r="T286" s="11">
        <f t="shared" si="2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41506.506111111114</v>
      </c>
      <c r="T287" s="11">
        <f t="shared" si="2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41313.566250000003</v>
      </c>
      <c r="T288" s="11">
        <f t="shared" si="2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41184.027986111112</v>
      </c>
      <c r="T289" s="11">
        <f t="shared" si="2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41050.918900462959</v>
      </c>
      <c r="T290" s="11">
        <f t="shared" si="2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41550.206412037034</v>
      </c>
      <c r="T291" s="11">
        <f t="shared" si="2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40526.11917824074</v>
      </c>
      <c r="T292" s="11">
        <f t="shared" si="2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41376.519050925926</v>
      </c>
      <c r="T293" s="11">
        <f t="shared" si="2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40812.553229166668</v>
      </c>
      <c r="T294" s="11">
        <f t="shared" si="2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41719.417986111112</v>
      </c>
      <c r="T295" s="11">
        <f t="shared" si="2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40342.834421296298</v>
      </c>
      <c r="T296" s="11">
        <f t="shared" si="2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41518.754733796297</v>
      </c>
      <c r="T297" s="11">
        <f t="shared" si="2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41134.225497685184</v>
      </c>
      <c r="T298" s="11">
        <f t="shared" si="2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42089.478020833332</v>
      </c>
      <c r="T299" s="11">
        <f t="shared" si="2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41709.213518518518</v>
      </c>
      <c r="T300" s="11">
        <f t="shared" si="2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40468.975231481483</v>
      </c>
      <c r="T301" s="11">
        <f t="shared" si="2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40626.709930555553</v>
      </c>
      <c r="T302" s="11">
        <f t="shared" si="2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41312.487673611111</v>
      </c>
      <c r="T303" s="11">
        <f t="shared" si="2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40933.606921296298</v>
      </c>
      <c r="T304" s="11">
        <f t="shared" si="2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41031.821134259255</v>
      </c>
      <c r="T305" s="11">
        <f t="shared" si="29"/>
        <v>41061.821134259255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41113.844872685186</v>
      </c>
      <c r="T306" s="11">
        <f t="shared" si="2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40948.380196759259</v>
      </c>
      <c r="T307" s="11">
        <f t="shared" si="2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41333.587187500001</v>
      </c>
      <c r="T308" s="11">
        <f t="shared" si="29"/>
        <v>41353.54552083333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41282.694456018522</v>
      </c>
      <c r="T309" s="11">
        <f t="shared" si="29"/>
        <v>41312.694456018522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40567.444560185184</v>
      </c>
      <c r="T310" s="11">
        <f t="shared" si="2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41134.501550925925</v>
      </c>
      <c r="T311" s="11">
        <f t="shared" si="2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40820.933136574073</v>
      </c>
      <c r="T312" s="11">
        <f t="shared" si="2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40867.969814814816</v>
      </c>
      <c r="T313" s="11">
        <f t="shared" si="29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41348.627685185187</v>
      </c>
      <c r="T314" s="11">
        <f t="shared" si="2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40356.977939814817</v>
      </c>
      <c r="T315" s="11">
        <f t="shared" si="2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41304.583194444444</v>
      </c>
      <c r="T316" s="11">
        <f t="shared" si="2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41113.52238425926</v>
      </c>
      <c r="T317" s="11">
        <f t="shared" si="2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41950.673576388886</v>
      </c>
      <c r="T318" s="11">
        <f t="shared" si="2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41589.426886574074</v>
      </c>
      <c r="T319" s="11">
        <f t="shared" si="2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41329.788784722223</v>
      </c>
      <c r="T320" s="11">
        <f t="shared" si="2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40123.58829861111</v>
      </c>
      <c r="T321" s="11">
        <f t="shared" si="2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ref="P322:P385" si="31">E322/L322</f>
        <v>134.91139240506328</v>
      </c>
      <c r="Q322" t="str">
        <f t="shared" ref="Q322:Q385" si="32">LEFT(N322, FIND("/", N322) -1)</f>
        <v>film &amp; video</v>
      </c>
      <c r="R322" t="str">
        <f t="shared" ref="R322:R385" si="33">RIGHT(N322,LEN(N322)-FIND("/", N322))</f>
        <v>documentary</v>
      </c>
      <c r="S322" s="11">
        <f t="shared" si="28"/>
        <v>42331.301307870366</v>
      </c>
      <c r="T322" s="11">
        <f t="shared" si="29"/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ref="S323:S386" si="34">(J323/86400)+25569+(-6/24)</f>
        <v>42647.196597222224</v>
      </c>
      <c r="T323" s="11">
        <f t="shared" ref="T323:T386" si="35">(I323/86400)+25569+(-6/24)</f>
        <v>42682.238263888888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42473.32</v>
      </c>
      <c r="T324" s="11">
        <f t="shared" si="35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42697.07136574074</v>
      </c>
      <c r="T325" s="11">
        <f t="shared" si="35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42184.376250000001</v>
      </c>
      <c r="T326" s="11">
        <f t="shared" si="35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42688.937881944439</v>
      </c>
      <c r="T327" s="11">
        <f t="shared" si="35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42775.064884259264</v>
      </c>
      <c r="T328" s="11">
        <f t="shared" si="35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42057.985289351855</v>
      </c>
      <c r="T329" s="11">
        <f t="shared" si="35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42278.696620370371</v>
      </c>
      <c r="T330" s="11">
        <f t="shared" si="35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42291.21674768519</v>
      </c>
      <c r="T331" s="11">
        <f t="shared" si="35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41379.265775462962</v>
      </c>
      <c r="T332" s="11">
        <f t="shared" si="35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42507.331412037034</v>
      </c>
      <c r="T333" s="11">
        <f t="shared" si="35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42263.430289351847</v>
      </c>
      <c r="T334" s="11">
        <f t="shared" si="35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42437.386469907404</v>
      </c>
      <c r="T335" s="11">
        <f t="shared" si="35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42101.432372685187</v>
      </c>
      <c r="T336" s="11">
        <f t="shared" si="35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42101.487442129626</v>
      </c>
      <c r="T337" s="11">
        <f t="shared" si="35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42291.346273148149</v>
      </c>
      <c r="T338" s="11">
        <f t="shared" si="35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42046.878564814819</v>
      </c>
      <c r="T339" s="11">
        <f t="shared" si="35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42559.505671296298</v>
      </c>
      <c r="T340" s="11">
        <f t="shared" si="35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42093.510046296295</v>
      </c>
      <c r="T341" s="11">
        <f t="shared" si="35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42772.419062500005</v>
      </c>
      <c r="T342" s="11">
        <f t="shared" si="35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41894.629606481481</v>
      </c>
      <c r="T343" s="11">
        <f t="shared" si="35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42459.530844907407</v>
      </c>
      <c r="T344" s="11">
        <f t="shared" si="35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41926.48778935185</v>
      </c>
      <c r="T345" s="11">
        <f t="shared" si="35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42111.720995370371</v>
      </c>
      <c r="T346" s="11">
        <f t="shared" si="35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42114.694328703699</v>
      </c>
      <c r="T347" s="11">
        <f t="shared" si="35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42261.250243055554</v>
      </c>
      <c r="T348" s="11">
        <f t="shared" si="35"/>
        <v>42291.250243055554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42292.245474537034</v>
      </c>
      <c r="T349" s="11">
        <f t="shared" si="35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42207.33699074074</v>
      </c>
      <c r="T350" s="11">
        <f t="shared" si="35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42760.248935185184</v>
      </c>
      <c r="T351" s="11">
        <f t="shared" si="35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42585.816076388888</v>
      </c>
      <c r="T352" s="11">
        <f t="shared" si="35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42427.714745370366</v>
      </c>
      <c r="T353" s="11">
        <f t="shared" si="35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41889.917453703703</v>
      </c>
      <c r="T354" s="11">
        <f t="shared" si="35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42297.541886574079</v>
      </c>
      <c r="T355" s="11">
        <f t="shared" si="35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42438.577789351853</v>
      </c>
      <c r="T356" s="11">
        <f t="shared" si="35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41943.043912037036</v>
      </c>
      <c r="T357" s="11">
        <f t="shared" si="35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42415.553159722222</v>
      </c>
      <c r="T358" s="11">
        <f t="shared" si="35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42077.972187499996</v>
      </c>
      <c r="T359" s="11">
        <f t="shared" si="35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42507.610196759255</v>
      </c>
      <c r="T360" s="11">
        <f t="shared" si="35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41934.820486111115</v>
      </c>
      <c r="T361" s="11">
        <f t="shared" si="35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42163.647916666669</v>
      </c>
      <c r="T362" s="11">
        <f t="shared" si="35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41935.751226851848</v>
      </c>
      <c r="T363" s="11">
        <f t="shared" si="35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41836.960543981484</v>
      </c>
      <c r="T364" s="11">
        <f t="shared" si="35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40255.494629629626</v>
      </c>
      <c r="T365" s="11">
        <f t="shared" si="35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41780.609629629631</v>
      </c>
      <c r="T366" s="11">
        <f t="shared" si="35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41668.356469907405</v>
      </c>
      <c r="T367" s="11">
        <f t="shared" si="35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41019.543032407411</v>
      </c>
      <c r="T368" s="11">
        <f t="shared" si="35"/>
        <v>41049.543032407411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41355.327291666668</v>
      </c>
      <c r="T369" s="11">
        <f t="shared" si="35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42043.355578703704</v>
      </c>
      <c r="T370" s="11">
        <f t="shared" si="35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40893.301724537036</v>
      </c>
      <c r="T371" s="11">
        <f t="shared" si="35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42711.545138888891</v>
      </c>
      <c r="T372" s="11">
        <f t="shared" si="35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41261.517812500002</v>
      </c>
      <c r="T373" s="11">
        <f t="shared" si="35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42425.326898148152</v>
      </c>
      <c r="T374" s="11">
        <f t="shared" si="35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41078.66201388889</v>
      </c>
      <c r="T375" s="11">
        <f t="shared" si="35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40757.639247685183</v>
      </c>
      <c r="T376" s="11">
        <f t="shared" si="35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41657.735081018516</v>
      </c>
      <c r="T377" s="11">
        <f t="shared" si="35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42576.202731481477</v>
      </c>
      <c r="T378" s="11">
        <f t="shared" si="35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42292.000787037032</v>
      </c>
      <c r="T379" s="11">
        <f t="shared" si="35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42370.321851851855</v>
      </c>
      <c r="T380" s="11">
        <f t="shared" si="35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40987.438333333332</v>
      </c>
      <c r="T381" s="11">
        <f t="shared" si="35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42367.469814814816</v>
      </c>
      <c r="T382" s="11">
        <f t="shared" si="35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41085.448113425926</v>
      </c>
      <c r="T383" s="11">
        <f t="shared" si="35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41144.459490740745</v>
      </c>
      <c r="T384" s="11">
        <f t="shared" si="35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41754.867581018516</v>
      </c>
      <c r="T385" s="11">
        <f t="shared" si="35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ref="P386:P449" si="37">E386/L386</f>
        <v>58.540469973890339</v>
      </c>
      <c r="Q386" t="str">
        <f t="shared" ref="Q386:Q449" si="38">LEFT(N386, FIND("/", N386) -1)</f>
        <v>film &amp; video</v>
      </c>
      <c r="R386" t="str">
        <f t="shared" ref="R386:R449" si="39">RIGHT(N386,LEN(N386)-FIND("/", N386))</f>
        <v>documentary</v>
      </c>
      <c r="S386" s="11">
        <f t="shared" si="34"/>
        <v>41980.531793981485</v>
      </c>
      <c r="T386" s="11">
        <f t="shared" si="35"/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ref="S387:S450" si="40">(J387/86400)+25569+(-6/24)</f>
        <v>41934.334502314814</v>
      </c>
      <c r="T387" s="11">
        <f t="shared" ref="T387:T450" si="41">(I387/86400)+25569+(-6/24)</f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42211.701284722221</v>
      </c>
      <c r="T388" s="11">
        <f t="shared" si="41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42200.42659722222</v>
      </c>
      <c r="T389" s="11">
        <f t="shared" si="41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42548.826157407406</v>
      </c>
      <c r="T390" s="11">
        <f t="shared" si="41"/>
        <v>42578.826157407406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41673.813078703708</v>
      </c>
      <c r="T391" s="11">
        <f t="shared" si="41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42111.786712962959</v>
      </c>
      <c r="T392" s="11">
        <f t="shared" si="41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40864.792256944442</v>
      </c>
      <c r="T393" s="11">
        <f t="shared" si="41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40763.467256944445</v>
      </c>
      <c r="T394" s="11">
        <f t="shared" si="41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41526.458935185183</v>
      </c>
      <c r="T395" s="11">
        <f t="shared" si="41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42417.568078703705</v>
      </c>
      <c r="T396" s="11">
        <f t="shared" si="41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40990.659259259257</v>
      </c>
      <c r="T397" s="11">
        <f t="shared" si="41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41082.314884259264</v>
      </c>
      <c r="T398" s="11">
        <f t="shared" si="41"/>
        <v>41097.314884259264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40379.526435185187</v>
      </c>
      <c r="T399" s="11">
        <f t="shared" si="41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42078.543124999997</v>
      </c>
      <c r="T400" s="11">
        <f t="shared" si="41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42687.625775462962</v>
      </c>
      <c r="T401" s="11">
        <f t="shared" si="41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41745.385960648149</v>
      </c>
      <c r="T402" s="11">
        <f t="shared" si="41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40732.592245370368</v>
      </c>
      <c r="T403" s="11">
        <f t="shared" si="41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42292.289548611108</v>
      </c>
      <c r="T404" s="11">
        <f t="shared" si="41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40718.060659722221</v>
      </c>
      <c r="T405" s="11">
        <f t="shared" si="41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41646.378032407403</v>
      </c>
      <c r="T406" s="11">
        <f t="shared" si="41"/>
        <v>41675.711111111115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41673.83494212963</v>
      </c>
      <c r="T407" s="11">
        <f t="shared" si="41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40637.912465277775</v>
      </c>
      <c r="T408" s="11">
        <f t="shared" si="41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40806.620949074073</v>
      </c>
      <c r="T409" s="11">
        <f t="shared" si="41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41543.485995370371</v>
      </c>
      <c r="T410" s="11">
        <f t="shared" si="41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42543.612777777773</v>
      </c>
      <c r="T411" s="11">
        <f t="shared" si="41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42113.731446759259</v>
      </c>
      <c r="T412" s="11">
        <f t="shared" si="41"/>
        <v>42173.731446759259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41597.92597222222</v>
      </c>
      <c r="T413" s="11">
        <f t="shared" si="41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41099.492800925924</v>
      </c>
      <c r="T414" s="11">
        <f t="shared" si="41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41079.627442129626</v>
      </c>
      <c r="T415" s="11">
        <f t="shared" si="41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41528.813252314816</v>
      </c>
      <c r="T416" s="11">
        <f t="shared" si="41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41904.601875</v>
      </c>
      <c r="T417" s="11">
        <f t="shared" si="41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41648.146192129629</v>
      </c>
      <c r="T418" s="11">
        <f t="shared" si="41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41360.720601851848</v>
      </c>
      <c r="T419" s="11">
        <f t="shared" si="41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42178.032372685186</v>
      </c>
      <c r="T420" s="11">
        <f t="shared" si="41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41394.592442129629</v>
      </c>
      <c r="T421" s="11">
        <f t="shared" si="41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41681.98646990741</v>
      </c>
      <c r="T422" s="11">
        <f t="shared" si="41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42177.241388888884</v>
      </c>
      <c r="T423" s="11">
        <f t="shared" si="41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41863.010381944448</v>
      </c>
      <c r="T424" s="11">
        <f t="shared" si="41"/>
        <v>41893.010381944448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41400.67627314815</v>
      </c>
      <c r="T425" s="11">
        <f t="shared" si="41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40934.126145833332</v>
      </c>
      <c r="T426" s="11">
        <f t="shared" si="41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42275.611157407402</v>
      </c>
      <c r="T427" s="11">
        <f t="shared" si="41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42400.461967592593</v>
      </c>
      <c r="T428" s="11">
        <f t="shared" si="41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42285.65902777778</v>
      </c>
      <c r="T429" s="11">
        <f t="shared" si="41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41778.516724537039</v>
      </c>
      <c r="T430" s="11">
        <f t="shared" si="41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40070.651412037041</v>
      </c>
      <c r="T431" s="11">
        <f t="shared" si="41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41512.857256944444</v>
      </c>
      <c r="T432" s="11">
        <f t="shared" si="41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42526.621331018519</v>
      </c>
      <c r="T433" s="11">
        <f t="shared" si="41"/>
        <v>42556.621331018519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42238.476631944446</v>
      </c>
      <c r="T434" s="11">
        <f t="shared" si="41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42228.379884259259</v>
      </c>
      <c r="T435" s="11">
        <f t="shared" si="41"/>
        <v>42288.379884259259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41576.584513888891</v>
      </c>
      <c r="T436" s="11">
        <f t="shared" si="41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41500.497453703705</v>
      </c>
      <c r="T437" s="11">
        <f t="shared" si="41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41456.11241898148</v>
      </c>
      <c r="T438" s="11">
        <f t="shared" si="41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42591.06858796296</v>
      </c>
      <c r="T439" s="11">
        <f t="shared" si="41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42296.011087962965</v>
      </c>
      <c r="T440" s="11">
        <f t="shared" si="41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41919.511782407411</v>
      </c>
      <c r="T441" s="11">
        <f t="shared" si="41"/>
        <v>41929.511782407411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42423.735567129625</v>
      </c>
      <c r="T442" s="11">
        <f t="shared" si="41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41550.543935185182</v>
      </c>
      <c r="T443" s="11">
        <f t="shared" si="41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42024.638692129629</v>
      </c>
      <c r="T444" s="11">
        <f t="shared" si="41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41649.765057870369</v>
      </c>
      <c r="T445" s="11">
        <f t="shared" si="41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40894.656956018516</v>
      </c>
      <c r="T446" s="11">
        <f t="shared" si="41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42130.085358796292</v>
      </c>
      <c r="T447" s="11">
        <f t="shared" si="41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42036.833564814813</v>
      </c>
      <c r="T448" s="11">
        <f t="shared" si="41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41331.305127314816</v>
      </c>
      <c r="T449" s="11">
        <f t="shared" si="41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ref="P450:P513" si="43">E450/L450</f>
        <v>20.502500000000001</v>
      </c>
      <c r="Q450" t="str">
        <f t="shared" ref="Q450:Q513" si="44">LEFT(N450, FIND("/", N450) -1)</f>
        <v>film &amp; video</v>
      </c>
      <c r="R450" t="str">
        <f t="shared" ref="R450:R513" si="45">RIGHT(N450,LEN(N450)-FIND("/", N450))</f>
        <v>animation</v>
      </c>
      <c r="S450" s="11">
        <f t="shared" si="40"/>
        <v>41753.508043981477</v>
      </c>
      <c r="T450" s="11">
        <f t="shared" si="41"/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ref="S451:S514" si="46">(J451/86400)+25569+(-6/24)</f>
        <v>41534.318113425928</v>
      </c>
      <c r="T451" s="11">
        <f t="shared" ref="T451:T514" si="47">(I451/86400)+25569+(-6/24)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41654.696759259255</v>
      </c>
      <c r="T452" s="11">
        <f t="shared" si="47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41634.465173611112</v>
      </c>
      <c r="T453" s="11">
        <f t="shared" si="47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42107.453877314816</v>
      </c>
      <c r="T454" s="11">
        <f t="shared" si="47"/>
        <v>42137.453877314816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42038.574988425928</v>
      </c>
      <c r="T455" s="11">
        <f t="shared" si="47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41938.467256944445</v>
      </c>
      <c r="T456" s="11">
        <f t="shared" si="47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40970.752569444448</v>
      </c>
      <c r="T457" s="11">
        <f t="shared" si="47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41547.444456018522</v>
      </c>
      <c r="T458" s="11">
        <f t="shared" si="47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41837.517500000002</v>
      </c>
      <c r="T459" s="11">
        <f t="shared" si="47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41378.44976851852</v>
      </c>
      <c r="T460" s="11">
        <f t="shared" si="47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40800.3903587963</v>
      </c>
      <c r="T461" s="11">
        <f t="shared" si="47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41759.292534722219</v>
      </c>
      <c r="T462" s="11">
        <f t="shared" si="47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41407.59684027778</v>
      </c>
      <c r="T463" s="11">
        <f t="shared" si="47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40704.87663194444</v>
      </c>
      <c r="T464" s="11">
        <f t="shared" si="47"/>
        <v>40764.87663194444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40750.460104166668</v>
      </c>
      <c r="T465" s="11">
        <f t="shared" si="47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42488.59878472222</v>
      </c>
      <c r="T466" s="11">
        <f t="shared" si="47"/>
        <v>42508.59878472222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41800.870069444441</v>
      </c>
      <c r="T467" s="11">
        <f t="shared" si="47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41129.692870370374</v>
      </c>
      <c r="T468" s="11">
        <f t="shared" si="47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41135.429791666669</v>
      </c>
      <c r="T469" s="11">
        <f t="shared" si="47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41040.917627314819</v>
      </c>
      <c r="T470" s="11">
        <f t="shared" si="47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41827.739861111113</v>
      </c>
      <c r="T471" s="11">
        <f t="shared" si="47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41604.917696759258</v>
      </c>
      <c r="T472" s="11">
        <f t="shared" si="47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41703.471979166665</v>
      </c>
      <c r="T473" s="11">
        <f t="shared" si="47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41844.672662037039</v>
      </c>
      <c r="T474" s="11">
        <f t="shared" si="47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41869.448136574072</v>
      </c>
      <c r="T475" s="11">
        <f t="shared" si="47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42753.079039351855</v>
      </c>
      <c r="T476" s="11">
        <f t="shared" si="47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42099.836145833338</v>
      </c>
      <c r="T477" s="11">
        <f t="shared" si="47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41757.725011574075</v>
      </c>
      <c r="T478" s="11">
        <f t="shared" si="47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40987.58488425926</v>
      </c>
      <c r="T479" s="11">
        <f t="shared" si="47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42065.660983796297</v>
      </c>
      <c r="T480" s="11">
        <f t="shared" si="47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41904.157812500001</v>
      </c>
      <c r="T481" s="11">
        <f t="shared" si="47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41465.250173611115</v>
      </c>
      <c r="T482" s="11">
        <f t="shared" si="47"/>
        <v>41495.250173611115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41162.422326388885</v>
      </c>
      <c r="T483" s="11">
        <f t="shared" si="47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42447.646874999999</v>
      </c>
      <c r="T484" s="11">
        <f t="shared" si="47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41242.947592592594</v>
      </c>
      <c r="T485" s="11">
        <f t="shared" si="47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42272.68949074074</v>
      </c>
      <c r="T486" s="11">
        <f t="shared" si="47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41381.255775462967</v>
      </c>
      <c r="T487" s="11">
        <f t="shared" si="47"/>
        <v>41411.255775462967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41761.69258101852</v>
      </c>
      <c r="T488" s="11">
        <f t="shared" si="47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42669.344837962963</v>
      </c>
      <c r="T489" s="11">
        <f t="shared" si="47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42713.804398148146</v>
      </c>
      <c r="T490" s="11">
        <f t="shared" si="47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40882.231666666667</v>
      </c>
      <c r="T491" s="11">
        <f t="shared" si="47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41113.718576388885</v>
      </c>
      <c r="T492" s="11">
        <f t="shared" si="47"/>
        <v>41143.718576388885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42366.732627314814</v>
      </c>
      <c r="T493" s="11">
        <f t="shared" si="47"/>
        <v>42396.732627314814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42595.78506944445</v>
      </c>
      <c r="T494" s="11">
        <f t="shared" si="47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42114.476134259261</v>
      </c>
      <c r="T495" s="11">
        <f t="shared" si="47"/>
        <v>42144.476134259261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41799.580613425926</v>
      </c>
      <c r="T496" s="11">
        <f t="shared" si="47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42171.577604166669</v>
      </c>
      <c r="T497" s="11">
        <f t="shared" si="47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41620.68141203704</v>
      </c>
      <c r="T498" s="11">
        <f t="shared" si="47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41944.787789351853</v>
      </c>
      <c r="T499" s="11">
        <f t="shared" si="47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40858.512141203704</v>
      </c>
      <c r="T500" s="11">
        <f t="shared" si="47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40043.645462962959</v>
      </c>
      <c r="T501" s="11">
        <f t="shared" si="47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40247.636006944442</v>
      </c>
      <c r="T502" s="11">
        <f t="shared" si="47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40702.984386574077</v>
      </c>
      <c r="T503" s="11">
        <f t="shared" si="47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40956.303530092591</v>
      </c>
      <c r="T504" s="11">
        <f t="shared" si="47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41991.276655092588</v>
      </c>
      <c r="T505" s="11">
        <f t="shared" si="47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40949.73364583333</v>
      </c>
      <c r="T506" s="11">
        <f t="shared" si="47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42317.848217592589</v>
      </c>
      <c r="T507" s="11">
        <f t="shared" si="47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41466.302314814813</v>
      </c>
      <c r="T508" s="11">
        <f t="shared" si="47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41156.708993055552</v>
      </c>
      <c r="T509" s="11">
        <f t="shared" si="47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40994.774317129632</v>
      </c>
      <c r="T510" s="11">
        <f t="shared" si="47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42153.381597222222</v>
      </c>
      <c r="T511" s="11">
        <f t="shared" si="47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42399.926377314812</v>
      </c>
      <c r="T512" s="11">
        <f t="shared" si="47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41340.053032407406</v>
      </c>
      <c r="T513" s="11">
        <f t="shared" si="47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ref="P514:P577" si="49">E514/L514</f>
        <v>5.5</v>
      </c>
      <c r="Q514" t="str">
        <f t="shared" ref="Q514:Q577" si="50">LEFT(N514, FIND("/", N514) -1)</f>
        <v>film &amp; video</v>
      </c>
      <c r="R514" t="str">
        <f t="shared" ref="R514:R577" si="51">RIGHT(N514,LEN(N514)-FIND("/", N514))</f>
        <v>animation</v>
      </c>
      <c r="S514" s="11">
        <f t="shared" si="46"/>
        <v>42649.492210648154</v>
      </c>
      <c r="T514" s="11">
        <f t="shared" si="47"/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ref="S515:S578" si="52">(J515/86400)+25569+(-6/24)</f>
        <v>42552.403993055559</v>
      </c>
      <c r="T515" s="11">
        <f t="shared" ref="T515:T578" si="53">(I515/86400)+25569+(-6/24)</f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41830.363969907405</v>
      </c>
      <c r="T516" s="11">
        <f t="shared" si="53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42327.240752314814</v>
      </c>
      <c r="T517" s="11">
        <f t="shared" si="53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42091.528703703705</v>
      </c>
      <c r="T518" s="11">
        <f t="shared" si="53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42738.365289351852</v>
      </c>
      <c r="T519" s="11">
        <f t="shared" si="53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42223.366018518514</v>
      </c>
      <c r="T520" s="11">
        <f t="shared" si="53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41218.141446759255</v>
      </c>
      <c r="T521" s="11">
        <f t="shared" si="53"/>
        <v>41248.141446759255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42318.452094907407</v>
      </c>
      <c r="T522" s="11">
        <f t="shared" si="53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42645.842812499999</v>
      </c>
      <c r="T523" s="11">
        <f t="shared" si="53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42429.790798611109</v>
      </c>
      <c r="T524" s="11">
        <f t="shared" si="53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42237.88282407407</v>
      </c>
      <c r="T525" s="11">
        <f t="shared" si="53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42492.467233796298</v>
      </c>
      <c r="T526" s="11">
        <f t="shared" si="53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41850.150937500002</v>
      </c>
      <c r="T527" s="11">
        <f t="shared" si="53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42192.341944444444</v>
      </c>
      <c r="T528" s="11">
        <f t="shared" si="53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42752.955625000002</v>
      </c>
      <c r="T529" s="11">
        <f t="shared" si="53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42155.670219907406</v>
      </c>
      <c r="T530" s="11">
        <f t="shared" si="53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42724.781180555554</v>
      </c>
      <c r="T531" s="11">
        <f t="shared" si="53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42157.341064814813</v>
      </c>
      <c r="T532" s="11">
        <f t="shared" si="53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42675.815150462964</v>
      </c>
      <c r="T533" s="11">
        <f t="shared" si="53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42472.757037037038</v>
      </c>
      <c r="T534" s="11">
        <f t="shared" si="53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42482.18478009259</v>
      </c>
      <c r="T535" s="11">
        <f t="shared" si="53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42270.560995370368</v>
      </c>
      <c r="T536" s="11">
        <f t="shared" si="53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42711.29519675926</v>
      </c>
      <c r="T537" s="11">
        <f t="shared" si="53"/>
        <v>42741.29519675926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42179.094988425924</v>
      </c>
      <c r="T538" s="11">
        <f t="shared" si="53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42282.518414351856</v>
      </c>
      <c r="T539" s="11">
        <f t="shared" si="53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42473.544710648144</v>
      </c>
      <c r="T540" s="11">
        <f t="shared" si="53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42534.799849537041</v>
      </c>
      <c r="T541" s="11">
        <f t="shared" si="53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42009.567199074074</v>
      </c>
      <c r="T542" s="11">
        <f t="shared" si="53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42275.796689814815</v>
      </c>
      <c r="T543" s="11">
        <f t="shared" si="53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42433.487453703703</v>
      </c>
      <c r="T544" s="11">
        <f t="shared" si="53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41913.842152777775</v>
      </c>
      <c r="T545" s="11">
        <f t="shared" si="53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42525.406944444447</v>
      </c>
      <c r="T546" s="11">
        <f t="shared" si="53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42283.342465277776</v>
      </c>
      <c r="T547" s="11">
        <f t="shared" si="53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42249.417997685188</v>
      </c>
      <c r="T548" s="11">
        <f t="shared" si="53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42380.446342592593</v>
      </c>
      <c r="T549" s="11">
        <f t="shared" si="53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42276.653333333335</v>
      </c>
      <c r="T550" s="11">
        <f t="shared" si="53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42163.386828703704</v>
      </c>
      <c r="T551" s="11">
        <f t="shared" si="53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42753.428761574076</v>
      </c>
      <c r="T552" s="11">
        <f t="shared" si="53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42173.025740740741</v>
      </c>
      <c r="T553" s="11">
        <f t="shared" si="53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42318.366851851853</v>
      </c>
      <c r="T554" s="11">
        <f t="shared" si="53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41927.46980324074</v>
      </c>
      <c r="T555" s="11">
        <f t="shared" si="53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41901.434861111113</v>
      </c>
      <c r="T556" s="11">
        <f t="shared" si="53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42503.103506944448</v>
      </c>
      <c r="T557" s="11">
        <f t="shared" si="53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42345.610150462962</v>
      </c>
      <c r="T558" s="11">
        <f t="shared" si="53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42676.692164351851</v>
      </c>
      <c r="T559" s="11">
        <f t="shared" si="53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42057.633159722223</v>
      </c>
      <c r="T560" s="11">
        <f t="shared" si="53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42321.033101851848</v>
      </c>
      <c r="T561" s="11">
        <f t="shared" si="53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41960.521354166667</v>
      </c>
      <c r="T562" s="11">
        <f t="shared" si="53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42268.408715277779</v>
      </c>
      <c r="T563" s="11">
        <f t="shared" si="53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42692.139062499999</v>
      </c>
      <c r="T564" s="11">
        <f t="shared" si="53"/>
        <v>42722.139062499999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42021.819988425923</v>
      </c>
      <c r="T565" s="11">
        <f t="shared" si="53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42411.692997685182</v>
      </c>
      <c r="T566" s="11">
        <f t="shared" si="53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42165.53528935185</v>
      </c>
      <c r="T567" s="11">
        <f t="shared" si="53"/>
        <v>42195.53528935185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42535.43440972222</v>
      </c>
      <c r="T568" s="11">
        <f t="shared" si="53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41975.592523148152</v>
      </c>
      <c r="T569" s="11">
        <f t="shared" si="53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42348.6715625</v>
      </c>
      <c r="T570" s="11">
        <f t="shared" si="53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42340.597361111111</v>
      </c>
      <c r="T571" s="11">
        <f t="shared" si="53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42388.548252314809</v>
      </c>
      <c r="T572" s="11">
        <f t="shared" si="53"/>
        <v>42418.548252314809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42192.566238425927</v>
      </c>
      <c r="T573" s="11">
        <f t="shared" si="53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42282.466296296298</v>
      </c>
      <c r="T574" s="11">
        <f t="shared" si="53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41962.800127314811</v>
      </c>
      <c r="T575" s="11">
        <f t="shared" si="53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42632.193368055552</v>
      </c>
      <c r="T576" s="11">
        <f t="shared" si="53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42138.442627314813</v>
      </c>
      <c r="T577" s="11">
        <f t="shared" si="53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ref="P578:P641" si="55">E578/L578</f>
        <v>1</v>
      </c>
      <c r="Q578" t="str">
        <f t="shared" ref="Q578:Q641" si="56">LEFT(N578, FIND("/", N578) -1)</f>
        <v>technology</v>
      </c>
      <c r="R578" t="str">
        <f t="shared" ref="R578:R641" si="57">RIGHT(N578,LEN(N578)-FIND("/", N578))</f>
        <v>web</v>
      </c>
      <c r="S578" s="11">
        <f t="shared" si="52"/>
        <v>42031.221666666665</v>
      </c>
      <c r="T578" s="11">
        <f t="shared" si="53"/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ref="S579:S642" si="58">(J579/86400)+25569+(-6/24)</f>
        <v>42450.339143518519</v>
      </c>
      <c r="T579" s="11">
        <f t="shared" ref="T579:T642" si="59">(I579/86400)+25569+(-6/24)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42230.328622685185</v>
      </c>
      <c r="T580" s="11">
        <f t="shared" si="5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41968.602118055554</v>
      </c>
      <c r="T581" s="11">
        <f t="shared" si="5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42605.658182870371</v>
      </c>
      <c r="T582" s="11">
        <f t="shared" si="5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42187.762777777782</v>
      </c>
      <c r="T583" s="11">
        <f t="shared" si="5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42055.489803240736</v>
      </c>
      <c r="T584" s="11">
        <f t="shared" si="5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42052.68850694444</v>
      </c>
      <c r="T585" s="11">
        <f t="shared" si="5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42049.466620370367</v>
      </c>
      <c r="T586" s="11">
        <f t="shared" si="5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42283.1409375</v>
      </c>
      <c r="T587" s="11">
        <f t="shared" si="5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42020.604247685187</v>
      </c>
      <c r="T588" s="11">
        <f t="shared" si="5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42080.507326388892</v>
      </c>
      <c r="T589" s="11">
        <f t="shared" si="5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42631.519513888888</v>
      </c>
      <c r="T590" s="11">
        <f t="shared" si="5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42178.364571759259</v>
      </c>
      <c r="T591" s="11">
        <f t="shared" si="5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42377.304756944446</v>
      </c>
      <c r="T592" s="11">
        <f t="shared" si="5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42177.293171296296</v>
      </c>
      <c r="T593" s="11">
        <f t="shared" si="5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41945.982175925928</v>
      </c>
      <c r="T594" s="11">
        <f t="shared" si="5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42070.427604166667</v>
      </c>
      <c r="T595" s="11">
        <f t="shared" si="5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42446.530162037037</v>
      </c>
      <c r="T596" s="11">
        <f t="shared" si="5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42082.819884259261</v>
      </c>
      <c r="T597" s="11">
        <f t="shared" si="59"/>
        <v>42127.819884259261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42646.646898148145</v>
      </c>
      <c r="T598" s="11">
        <f t="shared" si="5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42545.455266203702</v>
      </c>
      <c r="T599" s="11">
        <f t="shared" si="5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41947.75209490741</v>
      </c>
      <c r="T600" s="11">
        <f t="shared" si="5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42047.562523148154</v>
      </c>
      <c r="T601" s="11">
        <f t="shared" si="5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42073.548171296294</v>
      </c>
      <c r="T602" s="11">
        <f t="shared" si="5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41969.608090277776</v>
      </c>
      <c r="T603" s="11">
        <f t="shared" si="5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42143.54415509259</v>
      </c>
      <c r="T604" s="11">
        <f t="shared" si="5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41835.389155092591</v>
      </c>
      <c r="T605" s="11">
        <f t="shared" si="5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41848.785370370373</v>
      </c>
      <c r="T606" s="11">
        <f t="shared" si="5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42194.107731481483</v>
      </c>
      <c r="T607" s="11">
        <f t="shared" si="59"/>
        <v>42239.107731481483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42102.400567129633</v>
      </c>
      <c r="T608" s="11">
        <f t="shared" si="5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42300.575648148151</v>
      </c>
      <c r="T609" s="11">
        <f t="shared" si="5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42140.671064814815</v>
      </c>
      <c r="T610" s="11">
        <f t="shared" si="5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42306.784074074079</v>
      </c>
      <c r="T611" s="11">
        <f t="shared" si="5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42086.58085648148</v>
      </c>
      <c r="T612" s="11">
        <f t="shared" si="5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42328.310613425929</v>
      </c>
      <c r="T613" s="11">
        <f t="shared" si="5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42584.781782407408</v>
      </c>
      <c r="T614" s="11">
        <f t="shared" si="59"/>
        <v>42614.781782407408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42247.246759259258</v>
      </c>
      <c r="T615" s="11">
        <f t="shared" si="5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42514.811805555553</v>
      </c>
      <c r="T616" s="11">
        <f t="shared" si="5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42241.872210648144</v>
      </c>
      <c r="T617" s="11">
        <f t="shared" si="59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42761.126238425924</v>
      </c>
      <c r="T618" s="11">
        <f t="shared" si="59"/>
        <v>42791.126238425924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42087.093090277776</v>
      </c>
      <c r="T619" s="11">
        <f t="shared" si="5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42317.560219907406</v>
      </c>
      <c r="T620" s="11">
        <f t="shared" si="5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41908.400347222225</v>
      </c>
      <c r="T621" s="11">
        <f t="shared" si="5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41831.466874999998</v>
      </c>
      <c r="T622" s="11">
        <f t="shared" si="5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42528.737696759257</v>
      </c>
      <c r="T623" s="11">
        <f t="shared" si="5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42532.524745370371</v>
      </c>
      <c r="T624" s="11">
        <f t="shared" si="5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42121.759224537032</v>
      </c>
      <c r="T625" s="11">
        <f t="shared" si="5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42108.738900462966</v>
      </c>
      <c r="T626" s="11">
        <f t="shared" si="5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42790.645567129628</v>
      </c>
      <c r="T627" s="11">
        <f t="shared" si="5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42198.309479166666</v>
      </c>
      <c r="T628" s="11">
        <f t="shared" si="5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42384.056840277779</v>
      </c>
      <c r="T629" s="11">
        <f t="shared" si="5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41803.442789351851</v>
      </c>
      <c r="T630" s="11">
        <f t="shared" si="5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42474.387824074074</v>
      </c>
      <c r="T631" s="11">
        <f t="shared" si="5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42223.369456018518</v>
      </c>
      <c r="T632" s="11">
        <f t="shared" si="5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42489.522326388891</v>
      </c>
      <c r="T633" s="11">
        <f t="shared" si="5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42303.409317129626</v>
      </c>
      <c r="T634" s="11">
        <f t="shared" si="5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42507.049328703702</v>
      </c>
      <c r="T635" s="11">
        <f t="shared" si="5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42031.678576388891</v>
      </c>
      <c r="T636" s="11">
        <f t="shared" si="5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42075.842152777783</v>
      </c>
      <c r="T637" s="11">
        <f t="shared" si="5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42131.205439814818</v>
      </c>
      <c r="T638" s="11">
        <f t="shared" si="5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42762.712013888886</v>
      </c>
      <c r="T639" s="11">
        <f t="shared" si="5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42759.343310185184</v>
      </c>
      <c r="T640" s="11">
        <f t="shared" si="5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41865.333275462966</v>
      </c>
      <c r="T641" s="11">
        <f t="shared" si="5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ref="P642:P705" si="61">E642/L642</f>
        <v>50.5</v>
      </c>
      <c r="Q642" t="str">
        <f t="shared" ref="Q642:Q705" si="62">LEFT(N642, FIND("/", N642) -1)</f>
        <v>technology</v>
      </c>
      <c r="R642" t="str">
        <f t="shared" ref="R642:R705" si="63">RIGHT(N642,LEN(N642)-FIND("/", N642))</f>
        <v>wearables</v>
      </c>
      <c r="S642" s="11">
        <f t="shared" si="58"/>
        <v>42683.170312499999</v>
      </c>
      <c r="T642" s="11">
        <f t="shared" si="59"/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ref="S643:S706" si="64">(J643/86400)+25569+(-6/24)</f>
        <v>42199.32</v>
      </c>
      <c r="T643" s="11">
        <f t="shared" ref="T643:T706" si="65">(I643/86400)+25569+(-6/24)</f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42199.401319444441</v>
      </c>
      <c r="T644" s="11">
        <f t="shared" si="65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42100.392071759255</v>
      </c>
      <c r="T645" s="11">
        <f t="shared" si="65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41898.415960648148</v>
      </c>
      <c r="T646" s="11">
        <f t="shared" si="65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42563.776319444441</v>
      </c>
      <c r="T647" s="11">
        <f t="shared" si="65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41832.602627314816</v>
      </c>
      <c r="T648" s="11">
        <f t="shared" si="65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42416.517928240741</v>
      </c>
      <c r="T649" s="11">
        <f t="shared" si="65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41891.443379629629</v>
      </c>
      <c r="T650" s="11">
        <f t="shared" si="65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41877.662187499998</v>
      </c>
      <c r="T651" s="11">
        <f t="shared" si="65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41931.786851851852</v>
      </c>
      <c r="T652" s="11">
        <f t="shared" si="65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41955.767488425925</v>
      </c>
      <c r="T653" s="11">
        <f t="shared" si="65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42675.440393518518</v>
      </c>
      <c r="T654" s="11">
        <f t="shared" si="65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42199.368518518517</v>
      </c>
      <c r="T655" s="11">
        <f t="shared" si="65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42163.707326388889</v>
      </c>
      <c r="T656" s="11">
        <f t="shared" si="65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42045.707314814819</v>
      </c>
      <c r="T657" s="11">
        <f t="shared" si="65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42417.554618055554</v>
      </c>
      <c r="T658" s="11">
        <f t="shared" si="65"/>
        <v>42477.51295138889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42331.59574074074</v>
      </c>
      <c r="T659" s="11">
        <f t="shared" si="65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42178.910752314812</v>
      </c>
      <c r="T660" s="11">
        <f t="shared" si="65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42209.343692129631</v>
      </c>
      <c r="T661" s="11">
        <f t="shared" si="65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41922.491655092592</v>
      </c>
      <c r="T662" s="11">
        <f t="shared" si="65"/>
        <v>41952.533321759256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42636.395358796297</v>
      </c>
      <c r="T663" s="11">
        <f t="shared" si="65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41990.188043981485</v>
      </c>
      <c r="T664" s="11">
        <f t="shared" si="65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42173.593240740738</v>
      </c>
      <c r="T665" s="11">
        <f t="shared" si="65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42077.416377314818</v>
      </c>
      <c r="T666" s="11">
        <f t="shared" si="65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42688.461354166662</v>
      </c>
      <c r="T667" s="11">
        <f t="shared" si="65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41838.582152777773</v>
      </c>
      <c r="T668" s="11">
        <f t="shared" si="65"/>
        <v>41868.582152777773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42632.123414351852</v>
      </c>
      <c r="T669" s="11">
        <f t="shared" si="65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42090.581273148149</v>
      </c>
      <c r="T670" s="11">
        <f t="shared" si="65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42527.375671296293</v>
      </c>
      <c r="T671" s="11">
        <f t="shared" si="65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42506.459722222222</v>
      </c>
      <c r="T672" s="11">
        <f t="shared" si="65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41984.442731481482</v>
      </c>
      <c r="T673" s="11">
        <f t="shared" si="65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41973.969490740739</v>
      </c>
      <c r="T674" s="11">
        <f t="shared" si="65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41838.590474537035</v>
      </c>
      <c r="T675" s="11">
        <f t="shared" si="65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41802.866053240738</v>
      </c>
      <c r="T676" s="11">
        <f t="shared" si="65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41975.680601851855</v>
      </c>
      <c r="T677" s="11">
        <f t="shared" si="65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42012.51829861111</v>
      </c>
      <c r="T678" s="11">
        <f t="shared" si="65"/>
        <v>42042.51829861111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42504.153877314813</v>
      </c>
      <c r="T679" s="11">
        <f t="shared" si="65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42481.126597222217</v>
      </c>
      <c r="T680" s="11">
        <f t="shared" si="65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42556.445706018523</v>
      </c>
      <c r="T681" s="11">
        <f t="shared" si="65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41864.251516203702</v>
      </c>
      <c r="T682" s="11">
        <f t="shared" si="65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42639.555601851855</v>
      </c>
      <c r="T683" s="11">
        <f t="shared" si="65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42778.515300925923</v>
      </c>
      <c r="T684" s="11">
        <f t="shared" si="65"/>
        <v>42808.473634259259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42634.650046296301</v>
      </c>
      <c r="T685" s="11">
        <f t="shared" si="65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41809.223275462966</v>
      </c>
      <c r="T686" s="11">
        <f t="shared" si="65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41971.616574074069</v>
      </c>
      <c r="T687" s="11">
        <f t="shared" si="65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42189.423263888893</v>
      </c>
      <c r="T688" s="11">
        <f t="shared" si="65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42711.500613425931</v>
      </c>
      <c r="T689" s="11">
        <f t="shared" si="65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42261.854780092588</v>
      </c>
      <c r="T690" s="11">
        <f t="shared" si="65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42675.41778935185</v>
      </c>
      <c r="T691" s="11">
        <f t="shared" si="65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42579.384733796294</v>
      </c>
      <c r="T692" s="11">
        <f t="shared" si="65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42157.778310185182</v>
      </c>
      <c r="T693" s="11">
        <f t="shared" si="65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42696.12572916667</v>
      </c>
      <c r="T694" s="11">
        <f t="shared" si="65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42094.558182870373</v>
      </c>
      <c r="T695" s="11">
        <f t="shared" si="65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42737.413877314815</v>
      </c>
      <c r="T696" s="11">
        <f t="shared" si="65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41913.271064814813</v>
      </c>
      <c r="T697" s="11">
        <f t="shared" si="65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41815.677106481482</v>
      </c>
      <c r="T698" s="11">
        <f t="shared" si="65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42388.273020833338</v>
      </c>
      <c r="T699" s="11">
        <f t="shared" si="65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41866.681076388893</v>
      </c>
      <c r="T700" s="11">
        <f t="shared" si="65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41563.235509259262</v>
      </c>
      <c r="T701" s="11">
        <f t="shared" si="65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42715.438437500001</v>
      </c>
      <c r="T702" s="11">
        <f t="shared" si="65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41813.412962962961</v>
      </c>
      <c r="T703" s="11">
        <f t="shared" si="65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42668.476701388892</v>
      </c>
      <c r="T704" s="11">
        <f t="shared" si="65"/>
        <v>42698.518368055556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42711.700798611113</v>
      </c>
      <c r="T705" s="11">
        <f t="shared" si="65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ref="P706:P769" si="67">E706/L706</f>
        <v>120.25</v>
      </c>
      <c r="Q706" t="str">
        <f t="shared" ref="Q706:Q769" si="68">LEFT(N706, FIND("/", N706) -1)</f>
        <v>technology</v>
      </c>
      <c r="R706" t="str">
        <f t="shared" ref="R706:R769" si="69">RIGHT(N706,LEN(N706)-FIND("/", N706))</f>
        <v>wearables</v>
      </c>
      <c r="S706" s="11">
        <f t="shared" si="64"/>
        <v>42725.942916666667</v>
      </c>
      <c r="T706" s="11">
        <f t="shared" si="65"/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ref="S707:S770" si="70">(J707/86400)+25569+(-6/24)</f>
        <v>42726.241643518515</v>
      </c>
      <c r="T707" s="11">
        <f t="shared" ref="T707:T770" si="71">(I707/86400)+25569+(-6/24)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42676.745173611111</v>
      </c>
      <c r="T708" s="11">
        <f t="shared" si="71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42696.413506944446</v>
      </c>
      <c r="T709" s="11">
        <f t="shared" si="71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41835.331018518518</v>
      </c>
      <c r="T710" s="11">
        <f t="shared" si="71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41947.791192129633</v>
      </c>
      <c r="T711" s="11">
        <f t="shared" si="71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41837.734976851854</v>
      </c>
      <c r="T712" s="11">
        <f t="shared" si="71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42678.209120370375</v>
      </c>
      <c r="T713" s="11">
        <f t="shared" si="71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42384.430925925924</v>
      </c>
      <c r="T714" s="11">
        <f t="shared" si="71"/>
        <v>42414.430925925924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42496.279305555552</v>
      </c>
      <c r="T715" s="11">
        <f t="shared" si="71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42734.537986111114</v>
      </c>
      <c r="T716" s="11">
        <f t="shared" si="71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42272.840740740736</v>
      </c>
      <c r="T717" s="11">
        <f t="shared" si="71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41940.408645833333</v>
      </c>
      <c r="T718" s="11">
        <f t="shared" si="71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41857.604189814811</v>
      </c>
      <c r="T719" s="11">
        <f t="shared" si="71"/>
        <v>41887.604189814811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42752.595451388886</v>
      </c>
      <c r="T720" s="11">
        <f t="shared" si="71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42408.790231481486</v>
      </c>
      <c r="T721" s="11">
        <f t="shared" si="71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40909.399201388893</v>
      </c>
      <c r="T722" s="11">
        <f t="shared" si="71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41807.321840277778</v>
      </c>
      <c r="T723" s="11">
        <f t="shared" si="71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40977.555300925924</v>
      </c>
      <c r="T724" s="11">
        <f t="shared" si="71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42184.56653935185</v>
      </c>
      <c r="T725" s="11">
        <f t="shared" si="71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40694.388460648144</v>
      </c>
      <c r="T726" s="11">
        <f t="shared" si="71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42321.376296296294</v>
      </c>
      <c r="T727" s="11">
        <f t="shared" si="71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41345.792673611111</v>
      </c>
      <c r="T728" s="11">
        <f t="shared" si="71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41246.770243055558</v>
      </c>
      <c r="T729" s="11">
        <f t="shared" si="71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40731.587465277778</v>
      </c>
      <c r="T730" s="11">
        <f t="shared" si="71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41110.935891203706</v>
      </c>
      <c r="T731" s="11">
        <f t="shared" si="71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40854.495266203703</v>
      </c>
      <c r="T732" s="11">
        <f t="shared" si="71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40879.545682870368</v>
      </c>
      <c r="T733" s="11">
        <f t="shared" si="71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41486.174317129626</v>
      </c>
      <c r="T734" s="11">
        <f t="shared" si="71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41598.170046296298</v>
      </c>
      <c r="T735" s="11">
        <f t="shared" si="71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42101.914583333331</v>
      </c>
      <c r="T736" s="11">
        <f t="shared" si="71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41945.779467592591</v>
      </c>
      <c r="T737" s="11">
        <f t="shared" si="71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41579.484259259261</v>
      </c>
      <c r="T738" s="11">
        <f t="shared" si="71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41667.025312500002</v>
      </c>
      <c r="T739" s="11">
        <f t="shared" si="71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41943.354097222225</v>
      </c>
      <c r="T740" s="11">
        <f t="shared" si="71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41829.252650462964</v>
      </c>
      <c r="T741" s="11">
        <f t="shared" si="71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42161.896782407406</v>
      </c>
      <c r="T742" s="11">
        <f t="shared" si="71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41401.398217592592</v>
      </c>
      <c r="T743" s="11">
        <f t="shared" si="71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41689.667962962965</v>
      </c>
      <c r="T744" s="11">
        <f t="shared" si="71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40990.459317129629</v>
      </c>
      <c r="T745" s="11">
        <f t="shared" si="71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41226.70721064815</v>
      </c>
      <c r="T746" s="11">
        <f t="shared" si="71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41367.322280092594</v>
      </c>
      <c r="T747" s="11">
        <f t="shared" si="71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41156.792928240742</v>
      </c>
      <c r="T748" s="11">
        <f t="shared" si="71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41988.298831018517</v>
      </c>
      <c r="T749" s="11">
        <f t="shared" si="71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41831.596828703703</v>
      </c>
      <c r="T750" s="11">
        <f t="shared" si="71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42733.69131944445</v>
      </c>
      <c r="T751" s="11">
        <f t="shared" si="71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41299.628148148149</v>
      </c>
      <c r="T752" s="11">
        <f t="shared" si="71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40713.380497685182</v>
      </c>
      <c r="T753" s="11">
        <f t="shared" si="71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42639.171493055561</v>
      </c>
      <c r="T754" s="11">
        <f t="shared" si="71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42019.340173611112</v>
      </c>
      <c r="T755" s="11">
        <f t="shared" si="71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41249.499085648145</v>
      </c>
      <c r="T756" s="11">
        <f t="shared" si="71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41383.355057870373</v>
      </c>
      <c r="T757" s="11">
        <f t="shared" si="71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40590.516886574071</v>
      </c>
      <c r="T758" s="11">
        <f t="shared" si="71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41234.804560185185</v>
      </c>
      <c r="T759" s="11">
        <f t="shared" si="71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40429.586435185185</v>
      </c>
      <c r="T760" s="11">
        <f t="shared" si="71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41789.080312500002</v>
      </c>
      <c r="T761" s="11">
        <f t="shared" si="71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42670.514039351852</v>
      </c>
      <c r="T762" s="11">
        <f t="shared" si="71"/>
        <v>42700.555706018524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41642.501458333332</v>
      </c>
      <c r="T763" s="11">
        <f t="shared" si="71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42690.608449074076</v>
      </c>
      <c r="T764" s="11">
        <f t="shared" si="71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41471.196851851855</v>
      </c>
      <c r="T765" s="11">
        <f t="shared" si="71"/>
        <v>41501.196851851855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42226.923159722224</v>
      </c>
      <c r="T766" s="11">
        <f t="shared" si="71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41901.292638888888</v>
      </c>
      <c r="T767" s="11">
        <f t="shared" si="71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42021.533368055556</v>
      </c>
      <c r="T768" s="11">
        <f t="shared" si="71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42114.893634259264</v>
      </c>
      <c r="T769" s="11">
        <f t="shared" si="71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 t="e">
        <f t="shared" ref="P770:P833" si="73">E770/L770</f>
        <v>#DIV/0!</v>
      </c>
      <c r="Q770" t="str">
        <f t="shared" ref="Q770:Q833" si="74">LEFT(N770, FIND("/", N770) -1)</f>
        <v>publishing</v>
      </c>
      <c r="R770" t="str">
        <f t="shared" ref="R770:R833" si="75">RIGHT(N770,LEN(N770)-FIND("/", N770))</f>
        <v>fiction</v>
      </c>
      <c r="S770" s="11">
        <f t="shared" si="70"/>
        <v>41593.957060185188</v>
      </c>
      <c r="T770" s="11">
        <f t="shared" si="71"/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ref="S771:S834" si="76">(J771/86400)+25569+(-6/24)</f>
        <v>41604.746458333335</v>
      </c>
      <c r="T771" s="11">
        <f t="shared" ref="T771:T834" si="77">(I771/86400)+25569+(-6/24)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41289.7496412037</v>
      </c>
      <c r="T772" s="11">
        <f t="shared" si="77"/>
        <v>41329.7496412037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42349.574097222227</v>
      </c>
      <c r="T773" s="11">
        <f t="shared" si="77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40067.806932870371</v>
      </c>
      <c r="T774" s="11">
        <f t="shared" si="77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42100.485937500001</v>
      </c>
      <c r="T775" s="11">
        <f t="shared" si="77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41663.530300925922</v>
      </c>
      <c r="T776" s="11">
        <f t="shared" si="77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40862.810127314813</v>
      </c>
      <c r="T777" s="11">
        <f t="shared" si="77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42250.435706018514</v>
      </c>
      <c r="T778" s="11">
        <f t="shared" si="77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41456.731215277774</v>
      </c>
      <c r="T779" s="11">
        <f t="shared" si="77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41729.452314814815</v>
      </c>
      <c r="T780" s="11">
        <f t="shared" si="77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40436.43408564815</v>
      </c>
      <c r="T781" s="11">
        <f t="shared" si="77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40636.423900462964</v>
      </c>
      <c r="T782" s="11">
        <f t="shared" si="77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41402.750856481478</v>
      </c>
      <c r="T783" s="11">
        <f t="shared" si="77"/>
        <v>41432.750856481478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41116.508125</v>
      </c>
      <c r="T784" s="11">
        <f t="shared" si="77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40987.523715277777</v>
      </c>
      <c r="T785" s="11">
        <f t="shared" si="77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41674.899525462963</v>
      </c>
      <c r="T786" s="11">
        <f t="shared" si="77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41303.343923611115</v>
      </c>
      <c r="T787" s="11">
        <f t="shared" si="77"/>
        <v>41333.343923611115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40982.805949074071</v>
      </c>
      <c r="T788" s="11">
        <f t="shared" si="77"/>
        <v>41040.407638888893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41549.377615740741</v>
      </c>
      <c r="T789" s="11">
        <f t="shared" si="77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41058.756805555553</v>
      </c>
      <c r="T790" s="11">
        <f t="shared" si="77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41276.936111111107</v>
      </c>
      <c r="T791" s="11">
        <f t="shared" si="77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41275.797905092593</v>
      </c>
      <c r="T792" s="11">
        <f t="shared" si="77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41557.530624999999</v>
      </c>
      <c r="T793" s="11">
        <f t="shared" si="77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41555.62364583333</v>
      </c>
      <c r="T794" s="11">
        <f t="shared" si="77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41442.491249999999</v>
      </c>
      <c r="T795" s="11">
        <f t="shared" si="77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40735.865011574075</v>
      </c>
      <c r="T796" s="11">
        <f t="shared" si="77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40963.363032407404</v>
      </c>
      <c r="T797" s="11">
        <f t="shared" si="77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41502.632928240739</v>
      </c>
      <c r="T798" s="11">
        <f t="shared" si="77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40996.744074074071</v>
      </c>
      <c r="T799" s="11">
        <f t="shared" si="77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41882.340127314819</v>
      </c>
      <c r="T800" s="11">
        <f t="shared" si="77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40996.417199074072</v>
      </c>
      <c r="T801" s="11">
        <f t="shared" si="77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41863.183495370373</v>
      </c>
      <c r="T802" s="11">
        <f t="shared" si="77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40695.545370370368</v>
      </c>
      <c r="T803" s="11">
        <f t="shared" si="77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41122.772268518514</v>
      </c>
      <c r="T804" s="11">
        <f t="shared" si="77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40665.699976851851</v>
      </c>
      <c r="T805" s="11">
        <f t="shared" si="77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40729.855624999997</v>
      </c>
      <c r="T806" s="11">
        <f t="shared" si="77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40690.573055555556</v>
      </c>
      <c r="T807" s="11">
        <f t="shared" si="77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40763.441423611112</v>
      </c>
      <c r="T808" s="11">
        <f t="shared" si="77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42759.378599537042</v>
      </c>
      <c r="T809" s="11">
        <f t="shared" si="77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41961.850532407407</v>
      </c>
      <c r="T810" s="11">
        <f t="shared" si="77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41628.583680555559</v>
      </c>
      <c r="T811" s="11">
        <f t="shared" si="77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41122.806273148148</v>
      </c>
      <c r="T812" s="11">
        <f t="shared" si="77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41443.393541666665</v>
      </c>
      <c r="T813" s="11">
        <f t="shared" si="77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41281.767962962964</v>
      </c>
      <c r="T814" s="11">
        <f t="shared" si="77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41080.710243055553</v>
      </c>
      <c r="T815" s="11">
        <f t="shared" si="77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40679.493067129632</v>
      </c>
      <c r="T816" s="11">
        <f t="shared" si="77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41914.667858796296</v>
      </c>
      <c r="T817" s="11">
        <f t="shared" si="77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41341.620868055557</v>
      </c>
      <c r="T818" s="11">
        <f t="shared" si="77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40925.349664351852</v>
      </c>
      <c r="T819" s="11">
        <f t="shared" si="77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41120.632881944446</v>
      </c>
      <c r="T820" s="11">
        <f t="shared" si="77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41619.748310185183</v>
      </c>
      <c r="T821" s="11">
        <f t="shared" si="77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41768.591921296298</v>
      </c>
      <c r="T822" s="11">
        <f t="shared" si="77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42093.672048611115</v>
      </c>
      <c r="T823" s="11">
        <f t="shared" si="77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41157.697337962964</v>
      </c>
      <c r="T824" s="11">
        <f t="shared" si="77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42055.722824074073</v>
      </c>
      <c r="T825" s="11">
        <f t="shared" si="77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40249.992106481484</v>
      </c>
      <c r="T826" s="11">
        <f t="shared" si="77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41186.056527777779</v>
      </c>
      <c r="T827" s="11">
        <f t="shared" si="77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40972.788541666669</v>
      </c>
      <c r="T828" s="11">
        <f t="shared" si="77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40927.223460648151</v>
      </c>
      <c r="T829" s="11">
        <f t="shared" si="77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41072.800717592589</v>
      </c>
      <c r="T830" s="11">
        <f t="shared" si="77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42504.551388888889</v>
      </c>
      <c r="T831" s="11">
        <f t="shared" si="77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41325.275752314818</v>
      </c>
      <c r="T832" s="11">
        <f t="shared" si="77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40996.396921296298</v>
      </c>
      <c r="T833" s="11">
        <f t="shared" si="77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ref="P834:P897" si="79">E834/L834</f>
        <v>97.993896103896105</v>
      </c>
      <c r="Q834" t="str">
        <f t="shared" ref="Q834:Q897" si="80">LEFT(N834, FIND("/", N834) -1)</f>
        <v>music</v>
      </c>
      <c r="R834" t="str">
        <f t="shared" ref="R834:R897" si="81">RIGHT(N834,LEN(N834)-FIND("/", N834))</f>
        <v>rock</v>
      </c>
      <c r="S834" s="11">
        <f t="shared" si="76"/>
        <v>40869.425173611111</v>
      </c>
      <c r="T834" s="11">
        <f t="shared" si="77"/>
        <v>40929.092361111107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ref="S835:S898" si="82">(J835/86400)+25569+(-6/24)</f>
        <v>41718.628182870372</v>
      </c>
      <c r="T835" s="11">
        <f t="shared" ref="T835:T898" si="83">(I835/86400)+25569+(-6/24)</f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41422.572824074072</v>
      </c>
      <c r="T836" s="11">
        <f t="shared" si="83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41005.20784722222</v>
      </c>
      <c r="T837" s="11">
        <f t="shared" si="83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41523.806921296295</v>
      </c>
      <c r="T838" s="11">
        <f t="shared" si="83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41730.748402777775</v>
      </c>
      <c r="T839" s="11">
        <f t="shared" si="83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40895.647974537038</v>
      </c>
      <c r="T840" s="11">
        <f t="shared" si="83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41144.513379629629</v>
      </c>
      <c r="T841" s="11">
        <f t="shared" si="83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42606.976701388892</v>
      </c>
      <c r="T842" s="11">
        <f t="shared" si="83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41923.588692129633</v>
      </c>
      <c r="T843" s="11">
        <f t="shared" si="83"/>
        <v>41953.630358796298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41526.34239583333</v>
      </c>
      <c r="T844" s="11">
        <f t="shared" si="83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42695.007870370369</v>
      </c>
      <c r="T845" s="11">
        <f t="shared" si="83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41905.434629629628</v>
      </c>
      <c r="T846" s="11">
        <f t="shared" si="83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42577.955972222218</v>
      </c>
      <c r="T847" s="11">
        <f t="shared" si="83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41694.141840277778</v>
      </c>
      <c r="T848" s="11">
        <f t="shared" si="83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42165.548333333332</v>
      </c>
      <c r="T849" s="11">
        <f t="shared" si="83"/>
        <v>42195.548333333332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42078.542048611111</v>
      </c>
      <c r="T850" s="11">
        <f t="shared" si="83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42050.898888888885</v>
      </c>
      <c r="T851" s="11">
        <f t="shared" si="83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42452.577743055561</v>
      </c>
      <c r="T852" s="11">
        <f t="shared" si="83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42522.630243055552</v>
      </c>
      <c r="T853" s="11">
        <f t="shared" si="83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42656.555497685185</v>
      </c>
      <c r="T854" s="11">
        <f t="shared" si="83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42021.582280092596</v>
      </c>
      <c r="T855" s="11">
        <f t="shared" si="83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42701.962337962963</v>
      </c>
      <c r="T856" s="11">
        <f t="shared" si="83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42544.875196759254</v>
      </c>
      <c r="T857" s="11">
        <f t="shared" si="83"/>
        <v>42574.875196759254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42609.061990740738</v>
      </c>
      <c r="T858" s="11">
        <f t="shared" si="83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42291.331377314811</v>
      </c>
      <c r="T859" s="11">
        <f t="shared" si="83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42079.495578703703</v>
      </c>
      <c r="T860" s="11">
        <f t="shared" si="83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42128.570231481484</v>
      </c>
      <c r="T861" s="11">
        <f t="shared" si="83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41570.232789351852</v>
      </c>
      <c r="T862" s="11">
        <f t="shared" si="83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42599.715324074074</v>
      </c>
      <c r="T863" s="11">
        <f t="shared" si="83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41559.3049537037</v>
      </c>
      <c r="T864" s="11">
        <f t="shared" si="83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40920.867662037039</v>
      </c>
      <c r="T865" s="11">
        <f t="shared" si="83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41540.856921296298</v>
      </c>
      <c r="T866" s="11">
        <f t="shared" si="83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41230.523113425923</v>
      </c>
      <c r="T867" s="11">
        <f t="shared" si="83"/>
        <v>41290.523113425923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42025.387939814813</v>
      </c>
      <c r="T868" s="11">
        <f t="shared" si="83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40087.855393518519</v>
      </c>
      <c r="T869" s="11">
        <f t="shared" si="83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41615.777754629627</v>
      </c>
      <c r="T870" s="11">
        <f t="shared" si="83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41342.595567129625</v>
      </c>
      <c r="T871" s="11">
        <f t="shared" si="83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41487.772256944445</v>
      </c>
      <c r="T872" s="11">
        <f t="shared" si="83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41577.311284722222</v>
      </c>
      <c r="T873" s="11">
        <f t="shared" si="83"/>
        <v>41607.352951388893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40567.575543981482</v>
      </c>
      <c r="T874" s="11">
        <f t="shared" si="83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41183.917129629626</v>
      </c>
      <c r="T875" s="11">
        <f t="shared" si="83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41368.333726851852</v>
      </c>
      <c r="T876" s="11">
        <f t="shared" si="83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42248.473738425921</v>
      </c>
      <c r="T877" s="11">
        <f t="shared" si="83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41276.246840277774</v>
      </c>
      <c r="T878" s="11">
        <f t="shared" si="83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41597.538888888885</v>
      </c>
      <c r="T879" s="11">
        <f t="shared" si="83"/>
        <v>41627.538888888885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40504.982916666668</v>
      </c>
      <c r="T880" s="11">
        <f t="shared" si="83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41037.579918981479</v>
      </c>
      <c r="T881" s="11">
        <f t="shared" si="83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41179.07104166667</v>
      </c>
      <c r="T882" s="11">
        <f t="shared" si="83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40877.00099537037</v>
      </c>
      <c r="T883" s="11">
        <f t="shared" si="83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40759.610532407409</v>
      </c>
      <c r="T884" s="11">
        <f t="shared" si="83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42371.685590277775</v>
      </c>
      <c r="T885" s="11">
        <f t="shared" si="83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40981.552615740744</v>
      </c>
      <c r="T886" s="11">
        <f t="shared" si="83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42713.691099537042</v>
      </c>
      <c r="T887" s="11">
        <f t="shared" si="83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42603.620520833334</v>
      </c>
      <c r="T888" s="11">
        <f t="shared" si="83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41026.708969907406</v>
      </c>
      <c r="T889" s="11">
        <f t="shared" si="83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40751.503298611111</v>
      </c>
      <c r="T890" s="11">
        <f t="shared" si="83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41887.534062500003</v>
      </c>
      <c r="T891" s="11">
        <f t="shared" si="83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41569.448831018519</v>
      </c>
      <c r="T892" s="11">
        <f t="shared" si="83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41841.781597222223</v>
      </c>
      <c r="T893" s="11">
        <f t="shared" si="83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40303.95003472222</v>
      </c>
      <c r="T894" s="11">
        <f t="shared" si="83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42065.647719907407</v>
      </c>
      <c r="T895" s="11">
        <f t="shared" si="83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42496.73159722222</v>
      </c>
      <c r="T896" s="11">
        <f t="shared" si="83"/>
        <v>42526.73159722222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40430.877650462964</v>
      </c>
      <c r="T897" s="11">
        <f t="shared" si="83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ref="P898:P961" si="85">E898/L898</f>
        <v>44.444444444444443</v>
      </c>
      <c r="Q898" t="str">
        <f t="shared" ref="Q898:Q961" si="86">LEFT(N898, FIND("/", N898) -1)</f>
        <v>music</v>
      </c>
      <c r="R898" t="str">
        <f t="shared" ref="R898:R961" si="87">RIGHT(N898,LEN(N898)-FIND("/", N898))</f>
        <v>indie rock</v>
      </c>
      <c r="S898" s="11">
        <f t="shared" si="82"/>
        <v>42218.622986111106</v>
      </c>
      <c r="T898" s="11">
        <f t="shared" si="83"/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si="85"/>
        <v>#DIV/0!</v>
      </c>
      <c r="Q899" t="str">
        <f t="shared" si="86"/>
        <v>music</v>
      </c>
      <c r="R899" t="str">
        <f t="shared" si="87"/>
        <v>indie rock</v>
      </c>
      <c r="S899" s="11">
        <f t="shared" ref="S899:S962" si="88">(J899/86400)+25569+(-6/24)</f>
        <v>41211.438750000001</v>
      </c>
      <c r="T899" s="11">
        <f t="shared" ref="T899:T962" si="89">(I899/86400)+25569+(-6/24)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40878.508217592593</v>
      </c>
      <c r="T900" s="11">
        <f t="shared" si="8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40645.849097222221</v>
      </c>
      <c r="T901" s="11">
        <f t="shared" si="8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42429.59956018519</v>
      </c>
      <c r="T902" s="11">
        <f t="shared" si="8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40291.56150462963</v>
      </c>
      <c r="T903" s="11">
        <f t="shared" si="8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41829.715532407405</v>
      </c>
      <c r="T904" s="11">
        <f t="shared" si="8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41149.546064814815</v>
      </c>
      <c r="T905" s="11">
        <f t="shared" si="8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42341.830289351856</v>
      </c>
      <c r="T906" s="11">
        <f t="shared" si="8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40506.989884259259</v>
      </c>
      <c r="T907" s="11">
        <f t="shared" si="8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41680.939699074072</v>
      </c>
      <c r="T908" s="11">
        <f t="shared" si="8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40766.942395833335</v>
      </c>
      <c r="T909" s="11">
        <f t="shared" si="8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40340.551562499997</v>
      </c>
      <c r="T910" s="11">
        <f t="shared" si="8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41081.44027777778</v>
      </c>
      <c r="T911" s="11">
        <f t="shared" si="8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42737.295358796298</v>
      </c>
      <c r="T912" s="11">
        <f t="shared" si="8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41641.755150462966</v>
      </c>
      <c r="T913" s="11">
        <f t="shared" si="8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41193.859340277777</v>
      </c>
      <c r="T914" s="11">
        <f t="shared" si="89"/>
        <v>41253.901006944448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41003.889108796298</v>
      </c>
      <c r="T915" s="11">
        <f t="shared" si="8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41116.513275462959</v>
      </c>
      <c r="T916" s="11">
        <f t="shared" si="89"/>
        <v>41146.513275462959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40937.429560185185</v>
      </c>
      <c r="T917" s="11">
        <f t="shared" si="8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40434.603402777779</v>
      </c>
      <c r="T918" s="11">
        <f t="shared" si="8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41802.69363425926</v>
      </c>
      <c r="T919" s="11">
        <f t="shared" si="89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41944.666215277779</v>
      </c>
      <c r="T920" s="11">
        <f t="shared" si="8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41227.391724537039</v>
      </c>
      <c r="T921" s="11">
        <f t="shared" si="8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41562.421550925923</v>
      </c>
      <c r="T922" s="11">
        <f t="shared" si="8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40846.921018518522</v>
      </c>
      <c r="T923" s="11">
        <f t="shared" si="8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41878.280011574076</v>
      </c>
      <c r="T924" s="11">
        <f t="shared" si="8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41934.709756944445</v>
      </c>
      <c r="T925" s="11">
        <f t="shared" si="8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41288.692928240736</v>
      </c>
      <c r="T926" s="11">
        <f t="shared" si="89"/>
        <v>41318.692928240736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41575.630914351852</v>
      </c>
      <c r="T927" s="11">
        <f t="shared" si="8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40337.77002314815</v>
      </c>
      <c r="T928" s="11">
        <f t="shared" si="8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41013.572858796295</v>
      </c>
      <c r="T929" s="11">
        <f t="shared" si="8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41180.61241898148</v>
      </c>
      <c r="T930" s="11">
        <f t="shared" si="8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40977.988067129627</v>
      </c>
      <c r="T931" s="11">
        <f t="shared" si="8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40312.665578703702</v>
      </c>
      <c r="T932" s="11">
        <f t="shared" si="8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41680.109976851854</v>
      </c>
      <c r="T933" s="11">
        <f t="shared" si="8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41310.719270833331</v>
      </c>
      <c r="T934" s="11">
        <f t="shared" si="8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41710.919085648144</v>
      </c>
      <c r="T935" s="11">
        <f t="shared" si="89"/>
        <v>41770.919085648144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41733.487083333333</v>
      </c>
      <c r="T936" s="11">
        <f t="shared" si="8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42368.083668981482</v>
      </c>
      <c r="T937" s="11">
        <f t="shared" si="8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40882.774178240739</v>
      </c>
      <c r="T938" s="11">
        <f t="shared" si="8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41551.548113425924</v>
      </c>
      <c r="T939" s="11">
        <f t="shared" si="89"/>
        <v>41581.589780092589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41124.229722222226</v>
      </c>
      <c r="T940" s="11">
        <f t="shared" si="8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41416.513171296298</v>
      </c>
      <c r="T941" s="11">
        <f t="shared" si="8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42181.758402777778</v>
      </c>
      <c r="T942" s="11">
        <f t="shared" si="8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42745.846585648149</v>
      </c>
      <c r="T943" s="11">
        <f t="shared" si="8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42382.593287037038</v>
      </c>
      <c r="T944" s="11">
        <f t="shared" si="89"/>
        <v>42418.593287037038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42673.41788194445</v>
      </c>
      <c r="T945" s="11">
        <f t="shared" si="8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42444.333912037036</v>
      </c>
      <c r="T946" s="11">
        <f t="shared" si="8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42732.622986111106</v>
      </c>
      <c r="T947" s="11">
        <f t="shared" si="8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42592.500555555554</v>
      </c>
      <c r="T948" s="11">
        <f t="shared" si="8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42491.531319444446</v>
      </c>
      <c r="T949" s="11">
        <f t="shared" si="8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42411.578287037039</v>
      </c>
      <c r="T950" s="11">
        <f t="shared" si="89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42360.793703703705</v>
      </c>
      <c r="T951" s="11">
        <f t="shared" si="8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42356.500706018516</v>
      </c>
      <c r="T952" s="11">
        <f t="shared" si="8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42480.403611111113</v>
      </c>
      <c r="T953" s="11">
        <f t="shared" si="89"/>
        <v>42525.403611111113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42662.363564814819</v>
      </c>
      <c r="T954" s="11">
        <f t="shared" si="89"/>
        <v>42692.405231481476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41998.914340277777</v>
      </c>
      <c r="T955" s="11">
        <f t="shared" si="8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42194.583784722221</v>
      </c>
      <c r="T956" s="11">
        <f t="shared" si="8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42586.045138888891</v>
      </c>
      <c r="T957" s="11">
        <f t="shared" si="8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42060.663877314815</v>
      </c>
      <c r="T958" s="11">
        <f t="shared" si="8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42660.302465277782</v>
      </c>
      <c r="T959" s="11">
        <f t="shared" si="8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42082.552812499998</v>
      </c>
      <c r="T960" s="11">
        <f t="shared" si="8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41992.924363425926</v>
      </c>
      <c r="T961" s="11">
        <f t="shared" si="8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ref="P962:P1025" si="91">E962/L962</f>
        <v>136.46276595744681</v>
      </c>
      <c r="Q962" t="str">
        <f t="shared" ref="Q962:Q1025" si="92">LEFT(N962, FIND("/", N962) -1)</f>
        <v>technology</v>
      </c>
      <c r="R962" t="str">
        <f t="shared" ref="R962:R1025" si="93">RIGHT(N962,LEN(N962)-FIND("/", N962))</f>
        <v>wearables</v>
      </c>
      <c r="S962" s="11">
        <f t="shared" si="88"/>
        <v>42766.376793981486</v>
      </c>
      <c r="T962" s="11">
        <f t="shared" si="89"/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ref="S963:S1026" si="94">(J963/86400)+25569+(-6/24)</f>
        <v>42740.443692129629</v>
      </c>
      <c r="T963" s="11">
        <f t="shared" ref="T963:T1026" si="95">(I963/86400)+25569+(-6/24)</f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42373.462418981479</v>
      </c>
      <c r="T964" s="11">
        <f t="shared" si="95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42625.385636574079</v>
      </c>
      <c r="T965" s="11">
        <f t="shared" si="95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42208.378692129627</v>
      </c>
      <c r="T966" s="11">
        <f t="shared" si="95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42636.766736111109</v>
      </c>
      <c r="T967" s="11">
        <f t="shared" si="95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42619.385787037041</v>
      </c>
      <c r="T968" s="11">
        <f t="shared" si="95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42422.004328703704</v>
      </c>
      <c r="T969" s="11">
        <f t="shared" si="95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41836.597615740742</v>
      </c>
      <c r="T970" s="11">
        <f t="shared" si="95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42742.05332175926</v>
      </c>
      <c r="T971" s="11">
        <f t="shared" si="95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42720.970520833333</v>
      </c>
      <c r="T972" s="11">
        <f t="shared" si="95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42111.459027777775</v>
      </c>
      <c r="T973" s="11">
        <f t="shared" si="95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41856.615717592591</v>
      </c>
      <c r="T974" s="11">
        <f t="shared" si="95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42256.764965277776</v>
      </c>
      <c r="T975" s="11">
        <f t="shared" si="95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42424.499490740738</v>
      </c>
      <c r="T976" s="11">
        <f t="shared" si="95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42489.446585648147</v>
      </c>
      <c r="T977" s="11">
        <f t="shared" si="95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42184.808993055558</v>
      </c>
      <c r="T978" s="11">
        <f t="shared" si="95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42391.692094907412</v>
      </c>
      <c r="T979" s="11">
        <f t="shared" si="95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42395.059039351851</v>
      </c>
      <c r="T980" s="11">
        <f t="shared" si="95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42506.166990740741</v>
      </c>
      <c r="T981" s="11">
        <f t="shared" si="95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41928.654189814813</v>
      </c>
      <c r="T982" s="11">
        <f t="shared" si="95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41830.697013888886</v>
      </c>
      <c r="T983" s="11">
        <f t="shared" si="95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42615.503310185188</v>
      </c>
      <c r="T984" s="11">
        <f t="shared" si="95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42574.417650462958</v>
      </c>
      <c r="T985" s="11">
        <f t="shared" si="95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42060.86583333333</v>
      </c>
      <c r="T986" s="11">
        <f t="shared" si="95"/>
        <v>42090.824166666665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42339.717708333337</v>
      </c>
      <c r="T987" s="11">
        <f t="shared" si="95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42324.517361111109</v>
      </c>
      <c r="T988" s="11">
        <f t="shared" si="95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41773.044560185182</v>
      </c>
      <c r="T989" s="11">
        <f t="shared" si="95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42614.106770833328</v>
      </c>
      <c r="T990" s="11">
        <f t="shared" si="95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42611.683969907404</v>
      </c>
      <c r="T991" s="11">
        <f t="shared" si="95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41855.534305555557</v>
      </c>
      <c r="T992" s="11">
        <f t="shared" si="95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42538.50680555556</v>
      </c>
      <c r="T993" s="11">
        <f t="shared" si="95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42437.674988425926</v>
      </c>
      <c r="T994" s="11">
        <f t="shared" si="95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42652.714907407411</v>
      </c>
      <c r="T995" s="11">
        <f t="shared" si="95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41921.013078703705</v>
      </c>
      <c r="T996" s="11">
        <f t="shared" si="95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41947.690740740742</v>
      </c>
      <c r="T997" s="11">
        <f t="shared" si="95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41817.616435185184</v>
      </c>
      <c r="T998" s="11">
        <f t="shared" si="95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41940.85297453704</v>
      </c>
      <c r="T999" s="11">
        <f t="shared" si="95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42281.918993055559</v>
      </c>
      <c r="T1000" s="11">
        <f t="shared" si="95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41926.04965277778</v>
      </c>
      <c r="T1001" s="11">
        <f t="shared" si="95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42748.80972222222</v>
      </c>
      <c r="T1002" s="11">
        <f t="shared" si="95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42720.470057870371</v>
      </c>
      <c r="T1003" s="11">
        <f t="shared" si="95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42325.434189814812</v>
      </c>
      <c r="T1004" s="11">
        <f t="shared" si="95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42780.459039351852</v>
      </c>
      <c r="T1005" s="11">
        <f t="shared" si="95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42388.458645833336</v>
      </c>
      <c r="T1006" s="11">
        <f t="shared" si="95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42276.374803240746</v>
      </c>
      <c r="T1007" s="11">
        <f t="shared" si="95"/>
        <v>42307.374803240746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41976.790185185186</v>
      </c>
      <c r="T1008" s="11">
        <f t="shared" si="95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42676.333599537036</v>
      </c>
      <c r="T1009" s="11">
        <f t="shared" si="95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42702.559201388889</v>
      </c>
      <c r="T1010" s="11">
        <f t="shared" si="95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42510.354699074072</v>
      </c>
      <c r="T1011" s="11">
        <f t="shared" si="95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42561.579421296294</v>
      </c>
      <c r="T1012" s="11">
        <f t="shared" si="95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41946.648090277777</v>
      </c>
      <c r="T1013" s="11">
        <f t="shared" si="95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42714.190416666665</v>
      </c>
      <c r="T1014" s="11">
        <f t="shared" si="95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42339.583981481483</v>
      </c>
      <c r="T1015" s="11">
        <f t="shared" si="95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41954.752488425926</v>
      </c>
      <c r="T1016" s="11">
        <f t="shared" si="95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42303.628414351857</v>
      </c>
      <c r="T1017" s="11">
        <f t="shared" si="95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42421.857129629629</v>
      </c>
      <c r="T1018" s="11">
        <f t="shared" si="95"/>
        <v>42466.815462962964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42289.425173611111</v>
      </c>
      <c r="T1019" s="11">
        <f t="shared" si="95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42535.242280092592</v>
      </c>
      <c r="T1020" s="11">
        <f t="shared" si="95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42009.723946759259</v>
      </c>
      <c r="T1021" s="11">
        <f t="shared" si="95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42126.819548611107</v>
      </c>
      <c r="T1022" s="11">
        <f t="shared" si="95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42271.001979166671</v>
      </c>
      <c r="T1023" s="11">
        <f t="shared" si="95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42111.396724537037</v>
      </c>
      <c r="T1024" s="11">
        <f t="shared" si="95"/>
        <v>42141.396724537037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42145.669687500005</v>
      </c>
      <c r="T1025" s="11">
        <f t="shared" si="95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ref="P1026:P1089" si="97">E1026/L1026</f>
        <v>388.9762295081967</v>
      </c>
      <c r="Q1026" t="str">
        <f t="shared" ref="Q1026:Q1089" si="98">LEFT(N1026, FIND("/", N1026) -1)</f>
        <v>music</v>
      </c>
      <c r="R1026" t="str">
        <f t="shared" ref="R1026:R1089" si="99">RIGHT(N1026,LEN(N1026)-FIND("/", N1026))</f>
        <v>electronic music</v>
      </c>
      <c r="S1026" s="11">
        <f t="shared" si="94"/>
        <v>42370.330590277779</v>
      </c>
      <c r="T1026" s="11">
        <f t="shared" si="95"/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ref="S1027:S1090" si="100">(J1027/86400)+25569+(-6/24)</f>
        <v>42049.583761574075</v>
      </c>
      <c r="T1027" s="11">
        <f t="shared" ref="T1027:T1090" si="101">(I1027/86400)+25569+(-6/24)</f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42426.157592592594</v>
      </c>
      <c r="T1028" s="11">
        <f t="shared" si="101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41904.784108796295</v>
      </c>
      <c r="T1029" s="11">
        <f t="shared" si="101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42755.377372685187</v>
      </c>
      <c r="T1030" s="11">
        <f t="shared" si="101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42044.461886574078</v>
      </c>
      <c r="T1031" s="11">
        <f t="shared" si="101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42611.233206018514</v>
      </c>
      <c r="T1032" s="11">
        <f t="shared" si="101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42324.514004629629</v>
      </c>
      <c r="T1033" s="11">
        <f t="shared" si="101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42514.416956018518</v>
      </c>
      <c r="T1034" s="11">
        <f t="shared" si="101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42688.482407407406</v>
      </c>
      <c r="T1035" s="11">
        <f t="shared" si="101"/>
        <v>42716.482407407406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42554.916712962964</v>
      </c>
      <c r="T1036" s="11">
        <f t="shared" si="101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42016.391435185185</v>
      </c>
      <c r="T1037" s="11">
        <f t="shared" si="101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41249.198958333334</v>
      </c>
      <c r="T1038" s="11">
        <f t="shared" si="101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42119.572476851856</v>
      </c>
      <c r="T1039" s="11">
        <f t="shared" si="101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42417.981747685189</v>
      </c>
      <c r="T1040" s="11">
        <f t="shared" si="101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42691.859328703707</v>
      </c>
      <c r="T1041" s="11">
        <f t="shared" si="101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42579.458437499998</v>
      </c>
      <c r="T1042" s="11">
        <f t="shared" si="101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41830.81009259259</v>
      </c>
      <c r="T1043" s="11">
        <f t="shared" si="101"/>
        <v>41850.81009259259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41851.446157407408</v>
      </c>
      <c r="T1044" s="11">
        <f t="shared" si="101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42114.002951388888</v>
      </c>
      <c r="T1045" s="11">
        <f t="shared" si="101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42011.675937499997</v>
      </c>
      <c r="T1046" s="11">
        <f t="shared" si="101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41844.624421296292</v>
      </c>
      <c r="T1047" s="11">
        <f t="shared" si="101"/>
        <v>41874.624421296292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42319.601388888885</v>
      </c>
      <c r="T1048" s="11">
        <f t="shared" si="101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41918.568460648152</v>
      </c>
      <c r="T1049" s="11">
        <f t="shared" si="101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42597.803113425922</v>
      </c>
      <c r="T1050" s="11">
        <f t="shared" si="101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42382.181076388893</v>
      </c>
      <c r="T1051" s="11">
        <f t="shared" si="101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42231.5471875</v>
      </c>
      <c r="T1052" s="11">
        <f t="shared" si="101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41849.764178240745</v>
      </c>
      <c r="T1053" s="11">
        <f t="shared" si="101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42483.547395833331</v>
      </c>
      <c r="T1054" s="11">
        <f t="shared" si="101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42774.922824074078</v>
      </c>
      <c r="T1055" s="11">
        <f t="shared" si="101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41831.601840277777</v>
      </c>
      <c r="T1056" s="11">
        <f t="shared" si="101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42406.742418981477</v>
      </c>
      <c r="T1057" s="11">
        <f t="shared" si="101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42058.469641203701</v>
      </c>
      <c r="T1058" s="11">
        <f t="shared" si="101"/>
        <v>42118.427974537037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42678.621331018519</v>
      </c>
      <c r="T1059" s="11">
        <f t="shared" si="101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42047.650960648149</v>
      </c>
      <c r="T1060" s="11">
        <f t="shared" si="101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42046.54</v>
      </c>
      <c r="T1061" s="11">
        <f t="shared" si="101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42079.663113425922</v>
      </c>
      <c r="T1062" s="11">
        <f t="shared" si="101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42432.026712962965</v>
      </c>
      <c r="T1063" s="11">
        <f t="shared" si="101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42556.557187500002</v>
      </c>
      <c r="T1064" s="11">
        <f t="shared" si="101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42582.780810185184</v>
      </c>
      <c r="T1065" s="11">
        <f t="shared" si="101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41416.978043981479</v>
      </c>
      <c r="T1066" s="11">
        <f t="shared" si="101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41661.131041666667</v>
      </c>
      <c r="T1067" s="11">
        <f t="shared" si="101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41445.712754629625</v>
      </c>
      <c r="T1068" s="11">
        <f t="shared" si="101"/>
        <v>41490.712754629625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41599.605682870373</v>
      </c>
      <c r="T1069" s="11">
        <f t="shared" si="101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42440.121111111112</v>
      </c>
      <c r="T1070" s="11">
        <f t="shared" si="101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41571.979849537034</v>
      </c>
      <c r="T1071" s="11">
        <f t="shared" si="101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41162.761828703704</v>
      </c>
      <c r="T1072" s="11">
        <f t="shared" si="101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42295.503391203703</v>
      </c>
      <c r="T1073" s="11">
        <f t="shared" si="101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41645.582141203704</v>
      </c>
      <c r="T1074" s="11">
        <f t="shared" si="101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40802.714594907404</v>
      </c>
      <c r="T1075" s="11">
        <f t="shared" si="101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41612.922974537039</v>
      </c>
      <c r="T1076" s="11">
        <f t="shared" si="101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41005.654120370367</v>
      </c>
      <c r="T1077" s="11">
        <f t="shared" si="101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41838.127893518518</v>
      </c>
      <c r="T1078" s="11">
        <f t="shared" si="101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42352.91679398148</v>
      </c>
      <c r="T1079" s="11">
        <f t="shared" si="101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40700.945844907408</v>
      </c>
      <c r="T1080" s="11">
        <f t="shared" si="101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42479.316388888888</v>
      </c>
      <c r="T1081" s="11">
        <f t="shared" si="101"/>
        <v>42504.316388888888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41739.888113425928</v>
      </c>
      <c r="T1082" s="11">
        <f t="shared" si="101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42002.676990740743</v>
      </c>
      <c r="T1083" s="11">
        <f t="shared" si="101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41101.656111111108</v>
      </c>
      <c r="T1084" s="11">
        <f t="shared" si="101"/>
        <v>41131.656111111108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41793.409525462965</v>
      </c>
      <c r="T1085" s="11">
        <f t="shared" si="101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41829.662083333329</v>
      </c>
      <c r="T1086" s="11">
        <f t="shared" si="101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42413.421006944445</v>
      </c>
      <c r="T1087" s="11">
        <f t="shared" si="101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41845.616793981484</v>
      </c>
      <c r="T1088" s="11">
        <f t="shared" si="101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41775.463969907403</v>
      </c>
      <c r="T1089" s="11">
        <f t="shared" si="101"/>
        <v>41805.463969907403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ref="P1090:P1153" si="103">E1090/L1090</f>
        <v>43.41727891156463</v>
      </c>
      <c r="Q1090" t="str">
        <f t="shared" ref="Q1090:Q1153" si="104">LEFT(N1090, FIND("/", N1090) -1)</f>
        <v>games</v>
      </c>
      <c r="R1090" t="str">
        <f t="shared" ref="R1090:R1153" si="105">RIGHT(N1090,LEN(N1090)-FIND("/", N1090))</f>
        <v>video games</v>
      </c>
      <c r="S1090" s="11">
        <f t="shared" si="100"/>
        <v>41723.549386574072</v>
      </c>
      <c r="T1090" s="11">
        <f t="shared" si="101"/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ref="S1091:S1154" si="106">(J1091/86400)+25569+(-6/24)</f>
        <v>42150.939525462964</v>
      </c>
      <c r="T1091" s="11">
        <f t="shared" ref="T1091:T1154" si="107">(I1091/86400)+25569+(-6/24)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42122.935798611114</v>
      </c>
      <c r="T1092" s="11">
        <f t="shared" si="107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42440.570277777777</v>
      </c>
      <c r="T1093" s="11">
        <f t="shared" si="107"/>
        <v>42470.528611111113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41249.775902777779</v>
      </c>
      <c r="T1094" s="11">
        <f t="shared" si="107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42396.723807870367</v>
      </c>
      <c r="T1095" s="11">
        <f t="shared" si="107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40795.46334490741</v>
      </c>
      <c r="T1096" s="11">
        <f t="shared" si="107"/>
        <v>40825.46334490741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41486.287268518521</v>
      </c>
      <c r="T1097" s="11">
        <f t="shared" si="107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41885.26798611111</v>
      </c>
      <c r="T1098" s="11">
        <f t="shared" si="107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41660.542557870373</v>
      </c>
      <c r="T1099" s="11">
        <f t="shared" si="107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41712.512673611112</v>
      </c>
      <c r="T1100" s="11">
        <f t="shared" si="107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42107.586435185185</v>
      </c>
      <c r="T1101" s="11">
        <f t="shared" si="107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42383.860775462963</v>
      </c>
      <c r="T1102" s="11">
        <f t="shared" si="107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42538.52243055556</v>
      </c>
      <c r="T1103" s="11">
        <f t="shared" si="107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41576.795428240745</v>
      </c>
      <c r="T1104" s="11">
        <f t="shared" si="107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42478.97210648148</v>
      </c>
      <c r="T1105" s="11">
        <f t="shared" si="107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41771.15996527778</v>
      </c>
      <c r="T1106" s="11">
        <f t="shared" si="107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41691.885729166665</v>
      </c>
      <c r="T1107" s="11">
        <f t="shared" si="107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40973.490451388891</v>
      </c>
      <c r="T1108" s="11">
        <f t="shared" si="107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41813.611388888887</v>
      </c>
      <c r="T1109" s="11">
        <f t="shared" si="107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40952.386979166666</v>
      </c>
      <c r="T1110" s="11">
        <f t="shared" si="107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42662.502199074079</v>
      </c>
      <c r="T1111" s="11">
        <f t="shared" si="107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41220.683124999996</v>
      </c>
      <c r="T1112" s="11">
        <f t="shared" si="107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42346.953587962962</v>
      </c>
      <c r="T1113" s="11">
        <f t="shared" si="107"/>
        <v>42376.953587962962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41963.509386574078</v>
      </c>
      <c r="T1114" s="11">
        <f t="shared" si="107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41835.727083333331</v>
      </c>
      <c r="T1115" s="11">
        <f t="shared" si="107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41526.095914351856</v>
      </c>
      <c r="T1116" s="11">
        <f t="shared" si="107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42429.445543981477</v>
      </c>
      <c r="T1117" s="11">
        <f t="shared" si="107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41009.597314814819</v>
      </c>
      <c r="T1118" s="11">
        <f t="shared" si="107"/>
        <v>41069.597314814819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42333.348530092597</v>
      </c>
      <c r="T1119" s="11">
        <f t="shared" si="107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41703.91642361111</v>
      </c>
      <c r="T1120" s="11">
        <f t="shared" si="107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41722.542407407411</v>
      </c>
      <c r="T1121" s="11">
        <f t="shared" si="107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40799.622685185182</v>
      </c>
      <c r="T1122" s="11">
        <f t="shared" si="107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42412.684212962966</v>
      </c>
      <c r="T1123" s="11">
        <f t="shared" si="107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41410.453993055555</v>
      </c>
      <c r="T1124" s="11">
        <f t="shared" si="107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41718.2737037037</v>
      </c>
      <c r="T1125" s="11">
        <f t="shared" si="107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42094.417256944449</v>
      </c>
      <c r="T1126" s="11">
        <f t="shared" si="107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42212.374189814815</v>
      </c>
      <c r="T1127" s="11">
        <f t="shared" si="107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42535.077476851853</v>
      </c>
      <c r="T1128" s="11">
        <f t="shared" si="107"/>
        <v>42565.077476851853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41926.604166666664</v>
      </c>
      <c r="T1129" s="11">
        <f t="shared" si="107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41828.399502314816</v>
      </c>
      <c r="T1130" s="11">
        <f t="shared" si="107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42496.014965277776</v>
      </c>
      <c r="T1131" s="11">
        <f t="shared" si="107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41908.746527777781</v>
      </c>
      <c r="T1132" s="11">
        <f t="shared" si="107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42332.658194444448</v>
      </c>
      <c r="T1133" s="11">
        <f t="shared" si="107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42705.865405092598</v>
      </c>
      <c r="T1134" s="11">
        <f t="shared" si="107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41821.157187500001</v>
      </c>
      <c r="T1135" s="11">
        <f t="shared" si="107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41958.035046296296</v>
      </c>
      <c r="T1136" s="11">
        <f t="shared" si="107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42558.73951388889</v>
      </c>
      <c r="T1137" s="11">
        <f t="shared" si="107"/>
        <v>42588.73951388889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42327.421631944446</v>
      </c>
      <c r="T1138" s="11">
        <f t="shared" si="107"/>
        <v>42357.421631944446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42453.569687499999</v>
      </c>
      <c r="T1139" s="11">
        <f t="shared" si="107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42736.6566087963</v>
      </c>
      <c r="T1140" s="11">
        <f t="shared" si="107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41975.09752314815</v>
      </c>
      <c r="T1141" s="11">
        <f t="shared" si="107"/>
        <v>42005.09752314815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42192.212048611109</v>
      </c>
      <c r="T1142" s="11">
        <f t="shared" si="107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42164.449652777781</v>
      </c>
      <c r="T1143" s="11">
        <f t="shared" si="107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42021.756099537037</v>
      </c>
      <c r="T1144" s="11">
        <f t="shared" si="107"/>
        <v>42051.756099537037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42324.94358796296</v>
      </c>
      <c r="T1145" s="11">
        <f t="shared" si="107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42092.931944444441</v>
      </c>
      <c r="T1146" s="11">
        <f t="shared" si="107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41854.49759259259</v>
      </c>
      <c r="T1147" s="11">
        <f t="shared" si="107"/>
        <v>41914.49759259259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41723.7033912037</v>
      </c>
      <c r="T1148" s="11">
        <f t="shared" si="107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41871.722025462965</v>
      </c>
      <c r="T1149" s="11">
        <f t="shared" si="107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42674.921076388884</v>
      </c>
      <c r="T1150" s="11">
        <f t="shared" si="107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42507.46025462963</v>
      </c>
      <c r="T1151" s="11">
        <f t="shared" si="107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42317.704571759255</v>
      </c>
      <c r="T1152" s="11">
        <f t="shared" si="107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42223.852581018524</v>
      </c>
      <c r="T1153" s="11">
        <f t="shared" si="107"/>
        <v>42253.852581018524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ref="P1154:P1217" si="109">E1154/L1154</f>
        <v>60.733333333333334</v>
      </c>
      <c r="Q1154" t="str">
        <f t="shared" ref="Q1154:Q1217" si="110">LEFT(N1154, FIND("/", N1154) -1)</f>
        <v>food</v>
      </c>
      <c r="R1154" t="str">
        <f t="shared" ref="R1154:R1217" si="111">RIGHT(N1154,LEN(N1154)-FIND("/", N1154))</f>
        <v>food trucks</v>
      </c>
      <c r="S1154" s="11">
        <f t="shared" si="106"/>
        <v>42109.459629629629</v>
      </c>
      <c r="T1154" s="11">
        <f t="shared" si="107"/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ref="S1155:S1218" si="112">(J1155/86400)+25569+(-6/24)</f>
        <v>42143.464178240742</v>
      </c>
      <c r="T1155" s="11">
        <f t="shared" ref="T1155:T1218" si="113">(I1155/86400)+25569+(-6/24)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42222.858865740738</v>
      </c>
      <c r="T1156" s="11">
        <f t="shared" si="113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41835.513981481483</v>
      </c>
      <c r="T1157" s="11">
        <f t="shared" si="113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42028.82131944444</v>
      </c>
      <c r="T1158" s="11">
        <f t="shared" si="113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41918.378240740742</v>
      </c>
      <c r="T1159" s="11">
        <f t="shared" si="113"/>
        <v>41978.419907407406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41951.84175925926</v>
      </c>
      <c r="T1160" s="11">
        <f t="shared" si="113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42154.476446759261</v>
      </c>
      <c r="T1161" s="11">
        <f t="shared" si="113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42060.904930555553</v>
      </c>
      <c r="T1162" s="11">
        <f t="shared" si="113"/>
        <v>42090.863263888888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42122.379502314812</v>
      </c>
      <c r="T1163" s="11">
        <f t="shared" si="113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41876.433611111112</v>
      </c>
      <c r="T1164" s="11">
        <f t="shared" si="113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41830.473611111112</v>
      </c>
      <c r="T1165" s="11">
        <f t="shared" si="113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42509.474328703705</v>
      </c>
      <c r="T1166" s="11">
        <f t="shared" si="113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41791.964467592596</v>
      </c>
      <c r="T1167" s="11">
        <f t="shared" si="113"/>
        <v>41825.964467592596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42150.235439814816</v>
      </c>
      <c r="T1168" s="11">
        <f t="shared" si="113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41863.484895833331</v>
      </c>
      <c r="T1169" s="11">
        <f t="shared" si="113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42604.803993055553</v>
      </c>
      <c r="T1170" s="11">
        <f t="shared" si="113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42027.103738425925</v>
      </c>
      <c r="T1171" s="11">
        <f t="shared" si="113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42124.643182870372</v>
      </c>
      <c r="T1172" s="11">
        <f t="shared" si="113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41938.554710648146</v>
      </c>
      <c r="T1173" s="11">
        <f t="shared" si="113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41841.432314814811</v>
      </c>
      <c r="T1174" s="11">
        <f t="shared" si="113"/>
        <v>41871.432314814811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42183.935844907406</v>
      </c>
      <c r="T1175" s="11">
        <f t="shared" si="113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42468.59174768519</v>
      </c>
      <c r="T1176" s="11">
        <f t="shared" si="113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42170.478460648148</v>
      </c>
      <c r="T1177" s="11">
        <f t="shared" si="113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42745.769652777773</v>
      </c>
      <c r="T1178" s="11">
        <f t="shared" si="113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41897.410833333335</v>
      </c>
      <c r="T1179" s="11">
        <f t="shared" si="113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41837.655694444446</v>
      </c>
      <c r="T1180" s="11">
        <f t="shared" si="113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42275.470219907409</v>
      </c>
      <c r="T1181" s="11">
        <f t="shared" si="113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41781.556875000002</v>
      </c>
      <c r="T1182" s="11">
        <f t="shared" si="113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42034.089363425926</v>
      </c>
      <c r="T1183" s="11">
        <f t="shared" si="113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42728.577407407407</v>
      </c>
      <c r="T1184" s="11">
        <f t="shared" si="113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42656.61137731481</v>
      </c>
      <c r="T1185" s="11">
        <f t="shared" si="113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42741.349664351852</v>
      </c>
      <c r="T1186" s="11">
        <f t="shared" si="113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42130.615150462967</v>
      </c>
      <c r="T1187" s="11">
        <f t="shared" si="113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42123.61336805555</v>
      </c>
      <c r="T1188" s="11">
        <f t="shared" si="113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42109.644942129627</v>
      </c>
      <c r="T1189" s="11">
        <f t="shared" si="113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42711.450694444444</v>
      </c>
      <c r="T1190" s="11">
        <f t="shared" si="113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42529.729108796295</v>
      </c>
      <c r="T1191" s="11">
        <f t="shared" si="113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41852.415798611109</v>
      </c>
      <c r="T1192" s="11">
        <f t="shared" si="113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42419.353703703702</v>
      </c>
      <c r="T1193" s="11">
        <f t="shared" si="113"/>
        <v>42449.312037037038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42747.256689814814</v>
      </c>
      <c r="T1194" s="11">
        <f t="shared" si="113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42409.526076388887</v>
      </c>
      <c r="T1195" s="11">
        <f t="shared" si="113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42072.238182870366</v>
      </c>
      <c r="T1196" s="11">
        <f t="shared" si="113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42298.09783564815</v>
      </c>
      <c r="T1197" s="11">
        <f t="shared" si="113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42326.568738425922</v>
      </c>
      <c r="T1198" s="11">
        <f t="shared" si="113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42503.41474537037</v>
      </c>
      <c r="T1199" s="11">
        <f t="shared" si="113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42333.369050925925</v>
      </c>
      <c r="T1200" s="11">
        <f t="shared" si="113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42161.520833333328</v>
      </c>
      <c r="T1201" s="11">
        <f t="shared" si="113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42089.227500000001</v>
      </c>
      <c r="T1202" s="11">
        <f t="shared" si="113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42536.35701388889</v>
      </c>
      <c r="T1203" s="11">
        <f t="shared" si="113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42152.038819444446</v>
      </c>
      <c r="T1204" s="11">
        <f t="shared" si="113"/>
        <v>42182.038819444446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42125.364895833336</v>
      </c>
      <c r="T1205" s="11">
        <f t="shared" si="113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42297.498067129629</v>
      </c>
      <c r="T1206" s="11">
        <f t="shared" si="113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42138.256377314814</v>
      </c>
      <c r="T1207" s="11">
        <f t="shared" si="113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42772.526076388887</v>
      </c>
      <c r="T1208" s="11">
        <f t="shared" si="113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42430.180243055554</v>
      </c>
      <c r="T1209" s="11">
        <f t="shared" si="113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42423.459074074075</v>
      </c>
      <c r="T1210" s="11">
        <f t="shared" si="113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42761.596122685187</v>
      </c>
      <c r="T1211" s="11">
        <f t="shared" si="113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42132.691805555558</v>
      </c>
      <c r="T1212" s="11">
        <f t="shared" si="113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42515.616446759261</v>
      </c>
      <c r="T1213" s="11">
        <f t="shared" si="113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42318.700173611112</v>
      </c>
      <c r="T1214" s="11">
        <f t="shared" si="113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42731.505787037036</v>
      </c>
      <c r="T1215" s="11">
        <f t="shared" si="113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42104.590335648143</v>
      </c>
      <c r="T1216" s="11">
        <f t="shared" si="113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41759.673101851848</v>
      </c>
      <c r="T1217" s="11">
        <f t="shared" si="113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ref="P1218:P1281" si="115">E1218/L1218</f>
        <v>91.882882882882882</v>
      </c>
      <c r="Q1218" t="str">
        <f t="shared" ref="Q1218:Q1281" si="116">LEFT(N1218, FIND("/", N1218) -1)</f>
        <v>photography</v>
      </c>
      <c r="R1218" t="str">
        <f t="shared" ref="R1218:R1281" si="117">RIGHT(N1218,LEN(N1218)-FIND("/", N1218))</f>
        <v>photobooks</v>
      </c>
      <c r="S1218" s="11">
        <f t="shared" si="112"/>
        <v>42247.366400462968</v>
      </c>
      <c r="T1218" s="11">
        <f t="shared" si="113"/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ref="S1219:S1282" si="118">(J1219/86400)+25569+(-6/24)</f>
        <v>42535.559490740736</v>
      </c>
      <c r="T1219" s="11">
        <f t="shared" ref="T1219:T1282" si="119">(I1219/86400)+25569+(-6/24)</f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42278.412037037036</v>
      </c>
      <c r="T1220" s="11">
        <f t="shared" si="11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42633.211956018524</v>
      </c>
      <c r="T1221" s="11">
        <f t="shared" si="119"/>
        <v>42663.211956018524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42211.378611111111</v>
      </c>
      <c r="T1222" s="11">
        <f t="shared" si="11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42680.22555555556</v>
      </c>
      <c r="T1223" s="11">
        <f t="shared" si="11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42430.470451388886</v>
      </c>
      <c r="T1224" s="11">
        <f t="shared" si="11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42653.927187499998</v>
      </c>
      <c r="T1225" s="11">
        <f t="shared" si="11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41736.299791666665</v>
      </c>
      <c r="T1226" s="11">
        <f t="shared" si="11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41509.655995370369</v>
      </c>
      <c r="T1227" s="11">
        <f t="shared" si="11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41715.624780092592</v>
      </c>
      <c r="T1228" s="11">
        <f t="shared" si="11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41827.669166666667</v>
      </c>
      <c r="T1229" s="11">
        <f t="shared" si="11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40754.479259259257</v>
      </c>
      <c r="T1230" s="11">
        <f t="shared" si="11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40985.209803240738</v>
      </c>
      <c r="T1231" s="11">
        <f t="shared" si="11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40568.722569444442</v>
      </c>
      <c r="T1232" s="11">
        <f t="shared" si="11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42193.691759259258</v>
      </c>
      <c r="T1233" s="11">
        <f t="shared" si="11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41506.598032407404</v>
      </c>
      <c r="T1234" s="11">
        <f t="shared" si="119"/>
        <v>41553.598032407404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40939.698773148149</v>
      </c>
      <c r="T1235" s="11">
        <f t="shared" si="11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42007.538680555561</v>
      </c>
      <c r="T1236" s="11">
        <f t="shared" si="11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41582.885405092595</v>
      </c>
      <c r="T1237" s="11">
        <f t="shared" si="11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41110.430138888885</v>
      </c>
      <c r="T1238" s="11">
        <f t="shared" si="11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41125.033159722225</v>
      </c>
      <c r="T1239" s="11">
        <f t="shared" si="11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40731.36037037037</v>
      </c>
      <c r="T1240" s="11">
        <f t="shared" si="11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40883.712581018517</v>
      </c>
      <c r="T1241" s="11">
        <f t="shared" si="11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41408.790011574078</v>
      </c>
      <c r="T1242" s="11">
        <f t="shared" si="11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41923.587731481479</v>
      </c>
      <c r="T1243" s="11">
        <f t="shared" si="11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40781.915532407409</v>
      </c>
      <c r="T1244" s="11">
        <f t="shared" si="11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40671.629293981481</v>
      </c>
      <c r="T1245" s="11">
        <f t="shared" si="11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41355.575497685189</v>
      </c>
      <c r="T1246" s="11">
        <f t="shared" si="11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41774.34993055556</v>
      </c>
      <c r="T1247" s="11">
        <f t="shared" si="119"/>
        <v>41804.34993055556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40837.793391203704</v>
      </c>
      <c r="T1248" s="11">
        <f t="shared" si="11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41370.042303240742</v>
      </c>
      <c r="T1249" s="11">
        <f t="shared" si="11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41767.406863425924</v>
      </c>
      <c r="T1250" s="11">
        <f t="shared" si="11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41067.490868055553</v>
      </c>
      <c r="T1251" s="11">
        <f t="shared" si="119"/>
        <v>41097.490868055553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41843.39271990741</v>
      </c>
      <c r="T1252" s="11">
        <f t="shared" si="11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40751.564432870371</v>
      </c>
      <c r="T1253" s="11">
        <f t="shared" si="11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41543.738067129627</v>
      </c>
      <c r="T1254" s="11">
        <f t="shared" si="11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41855.533645833333</v>
      </c>
      <c r="T1255" s="11">
        <f t="shared" si="11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40487.371365740742</v>
      </c>
      <c r="T1256" s="11">
        <f t="shared" si="11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41579.595509259263</v>
      </c>
      <c r="T1257" s="11">
        <f t="shared" si="11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40921.669340277775</v>
      </c>
      <c r="T1258" s="11">
        <f t="shared" si="119"/>
        <v>40951.669340277775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40586.835532407407</v>
      </c>
      <c r="T1259" s="11">
        <f t="shared" si="11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41487.361250000002</v>
      </c>
      <c r="T1260" s="11">
        <f t="shared" si="11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41766.720648148148</v>
      </c>
      <c r="T1261" s="11">
        <f t="shared" si="11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41666.592824074076</v>
      </c>
      <c r="T1262" s="11">
        <f t="shared" si="11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41638.092905092592</v>
      </c>
      <c r="T1263" s="11">
        <f t="shared" si="11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41656.512638888889</v>
      </c>
      <c r="T1264" s="11">
        <f t="shared" si="11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41691.834143518521</v>
      </c>
      <c r="T1265" s="11">
        <f t="shared" si="11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41547.412997685184</v>
      </c>
      <c r="T1266" s="11">
        <f t="shared" si="11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40465.405266203699</v>
      </c>
      <c r="T1267" s="11">
        <f t="shared" si="11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41620.62667824074</v>
      </c>
      <c r="T1268" s="11">
        <f t="shared" si="11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41449.335162037038</v>
      </c>
      <c r="T1269" s="11">
        <f t="shared" si="11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41507.595451388886</v>
      </c>
      <c r="T1270" s="11">
        <f t="shared" si="11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42445.573055555556</v>
      </c>
      <c r="T1271" s="11">
        <f t="shared" si="11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40933.60696759259</v>
      </c>
      <c r="T1272" s="11">
        <f t="shared" si="11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41561.433553240742</v>
      </c>
      <c r="T1273" s="11">
        <f t="shared" si="11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40274.495127314818</v>
      </c>
      <c r="T1274" s="11">
        <f t="shared" si="11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41852.480219907404</v>
      </c>
      <c r="T1275" s="11">
        <f t="shared" si="11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41116.440104166664</v>
      </c>
      <c r="T1276" s="11">
        <f t="shared" si="11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41458.617905092593</v>
      </c>
      <c r="T1277" s="11">
        <f t="shared" si="11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40007.454247685186</v>
      </c>
      <c r="T1278" s="11">
        <f t="shared" si="11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41121.311886574076</v>
      </c>
      <c r="T1279" s="11">
        <f t="shared" si="11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41786.305162037039</v>
      </c>
      <c r="T1280" s="11">
        <f t="shared" si="11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41681.849189814813</v>
      </c>
      <c r="T1281" s="11">
        <f t="shared" si="11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ref="P1282:P1345" si="121">E1282/L1282</f>
        <v>127.97523076923076</v>
      </c>
      <c r="Q1282" t="str">
        <f t="shared" ref="Q1282:Q1345" si="122">LEFT(N1282, FIND("/", N1282) -1)</f>
        <v>music</v>
      </c>
      <c r="R1282" t="str">
        <f t="shared" ref="R1282:R1345" si="123">RIGHT(N1282,LEN(N1282)-FIND("/", N1282))</f>
        <v>rock</v>
      </c>
      <c r="S1282" s="11">
        <f t="shared" si="118"/>
        <v>40513.507569444446</v>
      </c>
      <c r="T1282" s="11">
        <f t="shared" si="119"/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ref="S1283:S1346" si="124">(J1283/86400)+25569+(-6/24)</f>
        <v>41463.493472222224</v>
      </c>
      <c r="T1283" s="11">
        <f t="shared" ref="T1283:T1346" si="125">(I1283/86400)+25569+(-6/24)</f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41586.225173611107</v>
      </c>
      <c r="T1284" s="11">
        <f t="shared" si="125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41320.467465277776</v>
      </c>
      <c r="T1285" s="11">
        <f t="shared" si="125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42711.98474537037</v>
      </c>
      <c r="T1286" s="11">
        <f t="shared" si="125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42160.333043981482</v>
      </c>
      <c r="T1287" s="11">
        <f t="shared" si="125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42039.134571759263</v>
      </c>
      <c r="T1288" s="11">
        <f t="shared" si="125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42107.371018518519</v>
      </c>
      <c r="T1289" s="11">
        <f t="shared" si="125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42560.904664351852</v>
      </c>
      <c r="T1290" s="11">
        <f t="shared" si="125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42708.884780092594</v>
      </c>
      <c r="T1291" s="11">
        <f t="shared" si="125"/>
        <v>42738.884780092594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42086.364942129629</v>
      </c>
      <c r="T1292" s="11">
        <f t="shared" si="125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42064.402673611112</v>
      </c>
      <c r="T1293" s="11">
        <f t="shared" si="125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42256.514212962968</v>
      </c>
      <c r="T1294" s="11">
        <f t="shared" si="125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42292.451053240744</v>
      </c>
      <c r="T1295" s="11">
        <f t="shared" si="125"/>
        <v>42322.492719907408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42278.203668981485</v>
      </c>
      <c r="T1296" s="11">
        <f t="shared" si="125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42184.322881944448</v>
      </c>
      <c r="T1297" s="11">
        <f t="shared" si="125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42422.800613425927</v>
      </c>
      <c r="T1298" s="11">
        <f t="shared" si="125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42461.497199074074</v>
      </c>
      <c r="T1299" s="11">
        <f t="shared" si="125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42458.430925925924</v>
      </c>
      <c r="T1300" s="11">
        <f t="shared" si="125"/>
        <v>42488.430925925924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42169.564340277779</v>
      </c>
      <c r="T1301" s="11">
        <f t="shared" si="125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42483.425208333334</v>
      </c>
      <c r="T1302" s="11">
        <f t="shared" si="125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42195.499745370369</v>
      </c>
      <c r="T1303" s="11">
        <f t="shared" si="125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42674.807997685188</v>
      </c>
      <c r="T1304" s="11">
        <f t="shared" si="125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42566.191203703704</v>
      </c>
      <c r="T1305" s="11">
        <f t="shared" si="125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42746.944502314815</v>
      </c>
      <c r="T1306" s="11">
        <f t="shared" si="125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42543.415601851855</v>
      </c>
      <c r="T1307" s="11">
        <f t="shared" si="125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41947.207569444443</v>
      </c>
      <c r="T1308" s="11">
        <f t="shared" si="125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42387.253229166672</v>
      </c>
      <c r="T1309" s="11">
        <f t="shared" si="125"/>
        <v>42417.253229166672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42611.363564814819</v>
      </c>
      <c r="T1310" s="11">
        <f t="shared" si="125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42257.632731481484</v>
      </c>
      <c r="T1311" s="11">
        <f t="shared" si="125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42556.417245370365</v>
      </c>
      <c r="T1312" s="11">
        <f t="shared" si="125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42669.552303240736</v>
      </c>
      <c r="T1313" s="11">
        <f t="shared" si="125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42082.452800925923</v>
      </c>
      <c r="T1314" s="11">
        <f t="shared" si="125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42402.459652777776</v>
      </c>
      <c r="T1315" s="11">
        <f t="shared" si="125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42604.419675925921</v>
      </c>
      <c r="T1316" s="11">
        <f t="shared" si="125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42278.248240740737</v>
      </c>
      <c r="T1317" s="11">
        <f t="shared" si="125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42393.711909722224</v>
      </c>
      <c r="T1318" s="11">
        <f t="shared" si="125"/>
        <v>42428.711909722224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42519.985486111109</v>
      </c>
      <c r="T1319" s="11">
        <f t="shared" si="125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41984.793657407412</v>
      </c>
      <c r="T1320" s="11">
        <f t="shared" si="125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41816.562094907407</v>
      </c>
      <c r="T1321" s="11">
        <f t="shared" si="125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42705.440347222218</v>
      </c>
      <c r="T1322" s="11">
        <f t="shared" si="125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42697.49927083333</v>
      </c>
      <c r="T1323" s="11">
        <f t="shared" si="125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42115.406539351854</v>
      </c>
      <c r="T1324" s="11">
        <f t="shared" si="125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42451.448449074072</v>
      </c>
      <c r="T1325" s="11">
        <f t="shared" si="125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42626.383703703701</v>
      </c>
      <c r="T1326" s="11">
        <f t="shared" si="125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42703.836053240739</v>
      </c>
      <c r="T1327" s="11">
        <f t="shared" si="125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41974.541990740741</v>
      </c>
      <c r="T1328" s="11">
        <f t="shared" si="125"/>
        <v>42019.541990740741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42123.428645833337</v>
      </c>
      <c r="T1329" s="11">
        <f t="shared" si="125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42612.392754629633</v>
      </c>
      <c r="T1330" s="11">
        <f t="shared" si="125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41934.971585648149</v>
      </c>
      <c r="T1331" s="11">
        <f t="shared" si="125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42522.026724537034</v>
      </c>
      <c r="T1332" s="11">
        <f t="shared" si="125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42569.25409722222</v>
      </c>
      <c r="T1333" s="11">
        <f t="shared" si="125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42731.810277777782</v>
      </c>
      <c r="T1334" s="11">
        <f t="shared" si="125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41805.856770833336</v>
      </c>
      <c r="T1335" s="11">
        <f t="shared" si="125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42410.524155092593</v>
      </c>
      <c r="T1336" s="11">
        <f t="shared" si="125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42313.686365740738</v>
      </c>
      <c r="T1337" s="11">
        <f t="shared" si="125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41955.613750000004</v>
      </c>
      <c r="T1338" s="11">
        <f t="shared" si="125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42767.327303240745</v>
      </c>
      <c r="T1339" s="11">
        <f t="shared" si="125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42188.553622685184</v>
      </c>
      <c r="T1340" s="11">
        <f t="shared" si="125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41936.397164351853</v>
      </c>
      <c r="T1341" s="11">
        <f t="shared" si="125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41836.345520833333</v>
      </c>
      <c r="T1342" s="11">
        <f t="shared" si="125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42612.374039351853</v>
      </c>
      <c r="T1343" s="11">
        <f t="shared" si="125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42172.566423611112</v>
      </c>
      <c r="T1344" s="11">
        <f t="shared" si="125"/>
        <v>42202.566423611112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42542.276423611111</v>
      </c>
      <c r="T1345" s="11">
        <f t="shared" si="125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ref="P1346:P1409" si="127">E1346/L1346</f>
        <v>40.762589928057551</v>
      </c>
      <c r="Q1346" t="str">
        <f t="shared" ref="Q1346:Q1409" si="128">LEFT(N1346, FIND("/", N1346) -1)</f>
        <v>publishing</v>
      </c>
      <c r="R1346" t="str">
        <f t="shared" ref="R1346:R1409" si="129">RIGHT(N1346,LEN(N1346)-FIND("/", N1346))</f>
        <v>nonfiction</v>
      </c>
      <c r="S1346" s="11">
        <f t="shared" si="124"/>
        <v>42522.539803240739</v>
      </c>
      <c r="T1346" s="11">
        <f t="shared" si="125"/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ref="S1347:S1410" si="130">(J1347/86400)+25569+(-6/24)</f>
        <v>41799.564340277779</v>
      </c>
      <c r="T1347" s="11">
        <f t="shared" ref="T1347:T1410" si="131">(I1347/86400)+25569+(-6/24)</f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41421.825821759259</v>
      </c>
      <c r="T1348" s="11">
        <f t="shared" si="131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42040.388020833328</v>
      </c>
      <c r="T1349" s="11">
        <f t="shared" si="131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41963.256168981483</v>
      </c>
      <c r="T1350" s="11">
        <f t="shared" si="131"/>
        <v>41991.256168981483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42317.08258101852</v>
      </c>
      <c r="T1351" s="11">
        <f t="shared" si="131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42333.763124999998</v>
      </c>
      <c r="T1352" s="11">
        <f t="shared" si="131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42382.49009259259</v>
      </c>
      <c r="T1353" s="11">
        <f t="shared" si="131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42200.328310185185</v>
      </c>
      <c r="T1354" s="11">
        <f t="shared" si="131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41308.86791666667</v>
      </c>
      <c r="T1355" s="11">
        <f t="shared" si="131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42502.557627314818</v>
      </c>
      <c r="T1356" s="11">
        <f t="shared" si="131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41213.004687499997</v>
      </c>
      <c r="T1357" s="11">
        <f t="shared" si="131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41429.788888888885</v>
      </c>
      <c r="T1358" s="11">
        <f t="shared" si="131"/>
        <v>41459.788888888885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41304.712233796294</v>
      </c>
      <c r="T1359" s="11">
        <f t="shared" si="131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40689.320868055554</v>
      </c>
      <c r="T1360" s="11">
        <f t="shared" si="131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40668.564699074072</v>
      </c>
      <c r="T1361" s="11">
        <f t="shared" si="131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41095.650694444441</v>
      </c>
      <c r="T1362" s="11">
        <f t="shared" si="131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41781.467268518521</v>
      </c>
      <c r="T1363" s="11">
        <f t="shared" si="131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41464.684386574074</v>
      </c>
      <c r="T1364" s="11">
        <f t="shared" si="131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42396.5940625</v>
      </c>
      <c r="T1365" s="11">
        <f t="shared" si="131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41951.4456712963</v>
      </c>
      <c r="T1366" s="11">
        <f t="shared" si="131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42049.483240740738</v>
      </c>
      <c r="T1367" s="11">
        <f t="shared" si="131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41924.746099537035</v>
      </c>
      <c r="T1368" s="11">
        <f t="shared" si="131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42291.752893518518</v>
      </c>
      <c r="T1369" s="11">
        <f t="shared" si="131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42145.940902777773</v>
      </c>
      <c r="T1370" s="11">
        <f t="shared" si="131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41710.344282407408</v>
      </c>
      <c r="T1371" s="11">
        <f t="shared" si="131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41547.75335648148</v>
      </c>
      <c r="T1372" s="11">
        <f t="shared" si="131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42101.508587962962</v>
      </c>
      <c r="T1373" s="11">
        <f t="shared" si="131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41072.489953703705</v>
      </c>
      <c r="T1374" s="11">
        <f t="shared" si="131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42704.70177083333</v>
      </c>
      <c r="T1375" s="11">
        <f t="shared" si="131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42423.911898148144</v>
      </c>
      <c r="T1376" s="11">
        <f t="shared" si="131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42719.816192129627</v>
      </c>
      <c r="T1377" s="11">
        <f t="shared" si="131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42677.419050925921</v>
      </c>
      <c r="T1378" s="11">
        <f t="shared" si="131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42746.969560185185</v>
      </c>
      <c r="T1379" s="11">
        <f t="shared" si="131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42568.509375000001</v>
      </c>
      <c r="T1380" s="11">
        <f t="shared" si="131"/>
        <v>42583.509375000001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42130.241620370369</v>
      </c>
      <c r="T1381" s="11">
        <f t="shared" si="131"/>
        <v>42160.241620370369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42141.512800925921</v>
      </c>
      <c r="T1382" s="11">
        <f t="shared" si="131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42702.964409722219</v>
      </c>
      <c r="T1383" s="11">
        <f t="shared" si="131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41370.550185185188</v>
      </c>
      <c r="T1384" s="11">
        <f t="shared" si="131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42706.824976851851</v>
      </c>
      <c r="T1385" s="11">
        <f t="shared" si="131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42160.485208333332</v>
      </c>
      <c r="T1386" s="11">
        <f t="shared" si="131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42433.438900462963</v>
      </c>
      <c r="T1387" s="11">
        <f t="shared" si="131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42184.396863425922</v>
      </c>
      <c r="T1388" s="11">
        <f t="shared" si="131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42126.67123842593</v>
      </c>
      <c r="T1389" s="11">
        <f t="shared" si="131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42634.364780092597</v>
      </c>
      <c r="T1390" s="11">
        <f t="shared" si="131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42565.230983796297</v>
      </c>
      <c r="T1391" s="11">
        <f t="shared" si="131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42087.553310185191</v>
      </c>
      <c r="T1392" s="11">
        <f t="shared" si="131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42193.400671296295</v>
      </c>
      <c r="T1393" s="11">
        <f t="shared" si="131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42400.904930555553</v>
      </c>
      <c r="T1394" s="11">
        <f t="shared" si="131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42553.431979166664</v>
      </c>
      <c r="T1395" s="11">
        <f t="shared" si="131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42751.894976851851</v>
      </c>
      <c r="T1396" s="11">
        <f t="shared" si="131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42719.65834490741</v>
      </c>
      <c r="T1397" s="11">
        <f t="shared" si="131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42018.74863425926</v>
      </c>
      <c r="T1398" s="11">
        <f t="shared" si="131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42640.667939814812</v>
      </c>
      <c r="T1399" s="11">
        <f t="shared" si="131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42526.624236111107</v>
      </c>
      <c r="T1400" s="11">
        <f t="shared" si="131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41888.754317129627</v>
      </c>
      <c r="T1401" s="11">
        <f t="shared" si="131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42498.091122685189</v>
      </c>
      <c r="T1402" s="11">
        <f t="shared" si="131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41399.74622685185</v>
      </c>
      <c r="T1403" s="11">
        <f t="shared" si="131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42064.803368055553</v>
      </c>
      <c r="T1404" s="11">
        <f t="shared" si="131"/>
        <v>42124.761701388888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41450.812905092593</v>
      </c>
      <c r="T1405" s="11">
        <f t="shared" si="131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42032.260243055556</v>
      </c>
      <c r="T1406" s="11">
        <f t="shared" si="131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41941.430567129632</v>
      </c>
      <c r="T1407" s="11">
        <f t="shared" si="131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42297.182951388888</v>
      </c>
      <c r="T1408" s="11">
        <f t="shared" si="131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41838.286782407406</v>
      </c>
      <c r="T1409" s="11">
        <f t="shared" si="131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ref="P1410:P1473" si="133">E1410/L1410</f>
        <v>12</v>
      </c>
      <c r="Q1410" t="str">
        <f t="shared" ref="Q1410:Q1473" si="134">LEFT(N1410, FIND("/", N1410) -1)</f>
        <v>publishing</v>
      </c>
      <c r="R1410" t="str">
        <f t="shared" ref="R1410:R1473" si="135">RIGHT(N1410,LEN(N1410)-FIND("/", N1410))</f>
        <v>translations</v>
      </c>
      <c r="S1410" s="11">
        <f t="shared" si="130"/>
        <v>42291.622175925921</v>
      </c>
      <c r="T1410" s="11">
        <f t="shared" si="131"/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si="133"/>
        <v>#DIV/0!</v>
      </c>
      <c r="Q1411" t="str">
        <f t="shared" si="134"/>
        <v>publishing</v>
      </c>
      <c r="R1411" t="str">
        <f t="shared" si="135"/>
        <v>translations</v>
      </c>
      <c r="S1411" s="11">
        <f t="shared" ref="S1411:S1474" si="136">(J1411/86400)+25569+(-6/24)</f>
        <v>41944.883506944447</v>
      </c>
      <c r="T1411" s="11">
        <f t="shared" ref="T1411:T1474" si="137">(I1411/86400)+25569+(-6/24)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42479.068518518514</v>
      </c>
      <c r="T1412" s="11">
        <f t="shared" si="137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42012.809027777781</v>
      </c>
      <c r="T1413" s="11">
        <f t="shared" si="137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41946.813645833332</v>
      </c>
      <c r="T1414" s="11">
        <f t="shared" si="137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42360.187152777777</v>
      </c>
      <c r="T1415" s="11">
        <f t="shared" si="137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42708.00309027778</v>
      </c>
      <c r="T1416" s="11">
        <f t="shared" si="137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42192.425821759258</v>
      </c>
      <c r="T1417" s="11">
        <f t="shared" si="137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42299.676145833335</v>
      </c>
      <c r="T1418" s="11">
        <f t="shared" si="137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42231.90016203704</v>
      </c>
      <c r="T1419" s="11">
        <f t="shared" si="137"/>
        <v>42262.21597222222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42395.206412037034</v>
      </c>
      <c r="T1420" s="11">
        <f t="shared" si="137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42622.206238425926</v>
      </c>
      <c r="T1421" s="11">
        <f t="shared" si="137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42524.417662037042</v>
      </c>
      <c r="T1422" s="11">
        <f t="shared" si="137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42013.665613425925</v>
      </c>
      <c r="T1423" s="11">
        <f t="shared" si="137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42603.989629629628</v>
      </c>
      <c r="T1424" s="11">
        <f t="shared" si="137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42340.110312500001</v>
      </c>
      <c r="T1425" s="11">
        <f t="shared" si="137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42676.467615740738</v>
      </c>
      <c r="T1426" s="11">
        <f t="shared" si="137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42092.881469907406</v>
      </c>
      <c r="T1427" s="11">
        <f t="shared" si="137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42180.140277777777</v>
      </c>
      <c r="T1428" s="11">
        <f t="shared" si="137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42601.601678240739</v>
      </c>
      <c r="T1429" s="11">
        <f t="shared" si="137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42432.129826388889</v>
      </c>
      <c r="T1430" s="11">
        <f t="shared" si="137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42073.810671296298</v>
      </c>
      <c r="T1431" s="11">
        <f t="shared" si="137"/>
        <v>42103.810671296298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41961.563518518524</v>
      </c>
      <c r="T1432" s="11">
        <f t="shared" si="137"/>
        <v>41992.563518518524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42303.960833333331</v>
      </c>
      <c r="T1433" s="11">
        <f t="shared" si="137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42175.530416666668</v>
      </c>
      <c r="T1434" s="11">
        <f t="shared" si="137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42673.375868055555</v>
      </c>
      <c r="T1435" s="11">
        <f t="shared" si="137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42142.517106481479</v>
      </c>
      <c r="T1436" s="11">
        <f t="shared" si="137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42258.530324074076</v>
      </c>
      <c r="T1437" s="11">
        <f t="shared" si="137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42391.10019675926</v>
      </c>
      <c r="T1438" s="11">
        <f t="shared" si="137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41796.281701388885</v>
      </c>
      <c r="T1439" s="11">
        <f t="shared" si="137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42457.621516203704</v>
      </c>
      <c r="T1440" s="11">
        <f t="shared" si="137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42040.579872685186</v>
      </c>
      <c r="T1441" s="11">
        <f t="shared" si="137"/>
        <v>42070.579872685186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42486.498414351852</v>
      </c>
      <c r="T1442" s="11">
        <f t="shared" si="137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42198.515844907408</v>
      </c>
      <c r="T1443" s="11">
        <f t="shared" si="137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42485.39534722222</v>
      </c>
      <c r="T1444" s="11">
        <f t="shared" si="137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42707.676030092596</v>
      </c>
      <c r="T1445" s="11">
        <f t="shared" si="137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42199.623402777783</v>
      </c>
      <c r="T1446" s="11">
        <f t="shared" si="137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42139.292303240742</v>
      </c>
      <c r="T1447" s="11">
        <f t="shared" si="137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42461.197662037041</v>
      </c>
      <c r="T1448" s="11">
        <f t="shared" si="137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42529.480717592596</v>
      </c>
      <c r="T1449" s="11">
        <f t="shared" si="137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42115.686550925922</v>
      </c>
      <c r="T1450" s="11">
        <f t="shared" si="137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42086.561400462961</v>
      </c>
      <c r="T1451" s="11">
        <f t="shared" si="137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42389.921261574069</v>
      </c>
      <c r="T1452" s="11">
        <f t="shared" si="137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41931.709016203706</v>
      </c>
      <c r="T1453" s="11">
        <f t="shared" si="137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41818.453275462962</v>
      </c>
      <c r="T1454" s="11">
        <f t="shared" si="137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42795.446145833332</v>
      </c>
      <c r="T1455" s="11">
        <f t="shared" si="137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42463.616666666669</v>
      </c>
      <c r="T1456" s="11">
        <f t="shared" si="137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41832.422685185185</v>
      </c>
      <c r="T1457" s="11">
        <f t="shared" si="137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42708.418576388889</v>
      </c>
      <c r="T1458" s="11">
        <f t="shared" si="137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42289.64634259259</v>
      </c>
      <c r="T1459" s="11">
        <f t="shared" si="137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41831.455555555556</v>
      </c>
      <c r="T1460" s="11">
        <f t="shared" si="137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42311.954814814817</v>
      </c>
      <c r="T1461" s="11">
        <f t="shared" si="137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41915.646967592591</v>
      </c>
      <c r="T1462" s="11">
        <f t="shared" si="137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41899.395300925928</v>
      </c>
      <c r="T1463" s="11">
        <f t="shared" si="137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41344.412858796299</v>
      </c>
      <c r="T1464" s="11">
        <f t="shared" si="137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41326.661319444444</v>
      </c>
      <c r="T1465" s="11">
        <f t="shared" si="137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41291.411550925928</v>
      </c>
      <c r="T1466" s="11">
        <f t="shared" si="137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40959.484398148146</v>
      </c>
      <c r="T1467" s="11">
        <f t="shared" si="137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42339.922060185185</v>
      </c>
      <c r="T1468" s="11">
        <f t="shared" si="137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40933.55190972222</v>
      </c>
      <c r="T1469" s="11">
        <f t="shared" si="137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40645.764456018514</v>
      </c>
      <c r="T1470" s="11">
        <f t="shared" si="137"/>
        <v>40705.764456018514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41290.348483796297</v>
      </c>
      <c r="T1471" s="11">
        <f t="shared" si="137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41250.577118055553</v>
      </c>
      <c r="T1472" s="11">
        <f t="shared" si="137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42073.707569444443</v>
      </c>
      <c r="T1473" s="11">
        <f t="shared" si="137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ref="P1474:P1537" si="139">E1474/L1474</f>
        <v>103.20238095238095</v>
      </c>
      <c r="Q1474" t="str">
        <f t="shared" ref="Q1474:Q1537" si="140">LEFT(N1474, FIND("/", N1474) -1)</f>
        <v>publishing</v>
      </c>
      <c r="R1474" t="str">
        <f t="shared" ref="R1474:R1537" si="141">RIGHT(N1474,LEN(N1474)-FIND("/", N1474))</f>
        <v>radio &amp; podcasts</v>
      </c>
      <c r="S1474" s="11">
        <f t="shared" si="136"/>
        <v>41533.292858796296</v>
      </c>
      <c r="T1474" s="11">
        <f t="shared" si="137"/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ref="S1475:S1538" si="142">(J1475/86400)+25569+(-6/24)</f>
        <v>40939.729618055557</v>
      </c>
      <c r="T1475" s="11">
        <f t="shared" ref="T1475:T1538" si="143">(I1475/86400)+25569+(-6/24)</f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41500.47791666667</v>
      </c>
      <c r="T1476" s="11">
        <f t="shared" si="143"/>
        <v>41530.47791666667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41960.472951388889</v>
      </c>
      <c r="T1477" s="11">
        <f t="shared" si="143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40765.791921296295</v>
      </c>
      <c r="T1478" s="11">
        <f t="shared" si="143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40840.365787037037</v>
      </c>
      <c r="T1479" s="11">
        <f t="shared" si="143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41394.621678240743</v>
      </c>
      <c r="T1480" s="11">
        <f t="shared" si="143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41754.495243055557</v>
      </c>
      <c r="T1481" s="11">
        <f t="shared" si="143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41464.684016203704</v>
      </c>
      <c r="T1482" s="11">
        <f t="shared" si="143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41550.672974537039</v>
      </c>
      <c r="T1483" s="11">
        <f t="shared" si="143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41136.608055555553</v>
      </c>
      <c r="T1484" s="11">
        <f t="shared" si="143"/>
        <v>41159.077083333337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42547.942997685182</v>
      </c>
      <c r="T1485" s="11">
        <f t="shared" si="143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41052.950960648144</v>
      </c>
      <c r="T1486" s="11">
        <f t="shared" si="143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42130.545983796299</v>
      </c>
      <c r="T1487" s="11">
        <f t="shared" si="143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42031.918530092589</v>
      </c>
      <c r="T1488" s="11">
        <f t="shared" si="143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42554.667488425926</v>
      </c>
      <c r="T1489" s="11">
        <f t="shared" si="143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41614.313194444447</v>
      </c>
      <c r="T1490" s="11">
        <f t="shared" si="143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41198.361712962964</v>
      </c>
      <c r="T1491" s="11">
        <f t="shared" si="143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41520.311041666668</v>
      </c>
      <c r="T1492" s="11">
        <f t="shared" si="143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41991.463460648149</v>
      </c>
      <c r="T1493" s="11">
        <f t="shared" si="143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40682.634791666671</v>
      </c>
      <c r="T1494" s="11">
        <f t="shared" si="143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41411.616608796292</v>
      </c>
      <c r="T1495" s="11">
        <f t="shared" si="143"/>
        <v>41441.616608796292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42067.472372685181</v>
      </c>
      <c r="T1496" s="11">
        <f t="shared" si="143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40752.539710648147</v>
      </c>
      <c r="T1497" s="11">
        <f t="shared" si="143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41838.225219907406</v>
      </c>
      <c r="T1498" s="11">
        <f t="shared" si="143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41444.39261574074</v>
      </c>
      <c r="T1499" s="11">
        <f t="shared" si="143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41840.733541666668</v>
      </c>
      <c r="T1500" s="11">
        <f t="shared" si="143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42526.757326388892</v>
      </c>
      <c r="T1501" s="11">
        <f t="shared" si="143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41365.654594907406</v>
      </c>
      <c r="T1502" s="11">
        <f t="shared" si="143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42163.333599537036</v>
      </c>
      <c r="T1503" s="11">
        <f t="shared" si="143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42426.292592592596</v>
      </c>
      <c r="T1504" s="11">
        <f t="shared" si="143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42606.097233796296</v>
      </c>
      <c r="T1505" s="11">
        <f t="shared" si="143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41772.407685185186</v>
      </c>
      <c r="T1506" s="11">
        <f t="shared" si="143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42414.19332175926</v>
      </c>
      <c r="T1507" s="11">
        <f t="shared" si="143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41814.535925925928</v>
      </c>
      <c r="T1508" s="11">
        <f t="shared" si="143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40254.200335648144</v>
      </c>
      <c r="T1509" s="11">
        <f t="shared" si="143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41786.364363425928</v>
      </c>
      <c r="T1510" s="11">
        <f t="shared" si="143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42751.283391203702</v>
      </c>
      <c r="T1511" s="11">
        <f t="shared" si="143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41809.135162037041</v>
      </c>
      <c r="T1512" s="11">
        <f t="shared" si="143"/>
        <v>41839.135162037041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42296.333379629628</v>
      </c>
      <c r="T1513" s="11">
        <f t="shared" si="143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42741.434479166666</v>
      </c>
      <c r="T1514" s="11">
        <f t="shared" si="143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41806.387337962966</v>
      </c>
      <c r="T1515" s="11">
        <f t="shared" si="143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42234.347685185188</v>
      </c>
      <c r="T1516" s="11">
        <f t="shared" si="143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42415.003437499996</v>
      </c>
      <c r="T1517" s="11">
        <f t="shared" si="143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42619.216342592597</v>
      </c>
      <c r="T1518" s="11">
        <f t="shared" si="143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41948.31658564815</v>
      </c>
      <c r="T1519" s="11">
        <f t="shared" si="143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41760.5700462963</v>
      </c>
      <c r="T1520" s="11">
        <f t="shared" si="143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41782.491701388892</v>
      </c>
      <c r="T1521" s="11">
        <f t="shared" si="143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41955.607789351852</v>
      </c>
      <c r="T1522" s="11">
        <f t="shared" si="143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42492.917719907404</v>
      </c>
      <c r="T1523" s="11">
        <f t="shared" si="143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41899.580312500002</v>
      </c>
      <c r="T1524" s="11">
        <f t="shared" si="143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41964.501342592594</v>
      </c>
      <c r="T1525" s="11">
        <f t="shared" si="143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42756.251041666663</v>
      </c>
      <c r="T1526" s="11">
        <f t="shared" si="143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42570.452986111108</v>
      </c>
      <c r="T1527" s="11">
        <f t="shared" si="143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42339.026006944448</v>
      </c>
      <c r="T1528" s="11">
        <f t="shared" si="143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42780.350532407407</v>
      </c>
      <c r="T1529" s="11">
        <f t="shared" si="143"/>
        <v>42808.308865740742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42736.482893518521</v>
      </c>
      <c r="T1530" s="11">
        <f t="shared" si="143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42052.378703703704</v>
      </c>
      <c r="T1531" s="11">
        <f t="shared" si="143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42275.51730324074</v>
      </c>
      <c r="T1532" s="11">
        <f t="shared" si="143"/>
        <v>42300.51730324074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41941.552384259259</v>
      </c>
      <c r="T1533" s="11">
        <f t="shared" si="143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42391.225289351853</v>
      </c>
      <c r="T1534" s="11">
        <f t="shared" si="143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42442.75204861111</v>
      </c>
      <c r="T1535" s="11">
        <f t="shared" si="143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42221.424328703702</v>
      </c>
      <c r="T1536" s="11">
        <f t="shared" si="143"/>
        <v>42251.424328703702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42484.579062500001</v>
      </c>
      <c r="T1537" s="11">
        <f t="shared" si="143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ref="P1538:P1601" si="145">E1538/L1538</f>
        <v>66.015406593406595</v>
      </c>
      <c r="Q1538" t="str">
        <f t="shared" ref="Q1538:Q1601" si="146">LEFT(N1538, FIND("/", N1538) -1)</f>
        <v>photography</v>
      </c>
      <c r="R1538" t="str">
        <f t="shared" ref="R1538:R1601" si="147">RIGHT(N1538,LEN(N1538)-FIND("/", N1538))</f>
        <v>photobooks</v>
      </c>
      <c r="S1538" s="11">
        <f t="shared" si="142"/>
        <v>42213.552199074074</v>
      </c>
      <c r="T1538" s="11">
        <f t="shared" si="143"/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ref="S1539:S1602" si="148">(J1539/86400)+25569+(-6/24)</f>
        <v>42552.065127314811</v>
      </c>
      <c r="T1539" s="11">
        <f t="shared" ref="T1539:T1602" si="149">(I1539/86400)+25569+(-6/24)</f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41981.532060185185</v>
      </c>
      <c r="T1540" s="11">
        <f t="shared" si="14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42705.66920138889</v>
      </c>
      <c r="T1541" s="11">
        <f t="shared" si="149"/>
        <v>42738.66920138889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41938.75712962963</v>
      </c>
      <c r="T1542" s="11">
        <f t="shared" si="14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41974.462245370371</v>
      </c>
      <c r="T1543" s="11">
        <f t="shared" si="14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42170.746527777781</v>
      </c>
      <c r="T1544" s="11">
        <f t="shared" si="14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41935.259652777779</v>
      </c>
      <c r="T1545" s="11">
        <f t="shared" si="14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42052.801203703704</v>
      </c>
      <c r="T1546" s="11">
        <f t="shared" si="14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42031.634652777779</v>
      </c>
      <c r="T1547" s="11">
        <f t="shared" si="14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41838.962951388887</v>
      </c>
      <c r="T1548" s="11">
        <f t="shared" si="14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42782.176875000005</v>
      </c>
      <c r="T1549" s="11">
        <f t="shared" si="14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42286.63217592593</v>
      </c>
      <c r="T1550" s="11">
        <f t="shared" si="149"/>
        <v>42316.673842592594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42280.886099537034</v>
      </c>
      <c r="T1551" s="11">
        <f t="shared" si="14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42472.199467592596</v>
      </c>
      <c r="T1552" s="11">
        <f t="shared" si="14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42121.574525462958</v>
      </c>
      <c r="T1553" s="11">
        <f t="shared" si="149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41892.438750000001</v>
      </c>
      <c r="T1554" s="11">
        <f t="shared" si="14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42219.032951388886</v>
      </c>
      <c r="T1555" s="11">
        <f t="shared" si="14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42188.002199074079</v>
      </c>
      <c r="T1556" s="11">
        <f t="shared" si="14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42241.363796296297</v>
      </c>
      <c r="T1557" s="11">
        <f t="shared" si="14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42524.903055555551</v>
      </c>
      <c r="T1558" s="11">
        <f t="shared" si="14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41871.40315972222</v>
      </c>
      <c r="T1559" s="11">
        <f t="shared" si="14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42185.147673611107</v>
      </c>
      <c r="T1560" s="11">
        <f t="shared" si="14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42107.803229166668</v>
      </c>
      <c r="T1561" s="11">
        <f t="shared" si="149"/>
        <v>42122.803229166668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41935.770752314813</v>
      </c>
      <c r="T1562" s="11">
        <f t="shared" si="14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41554.791701388887</v>
      </c>
      <c r="T1563" s="11">
        <f t="shared" si="149"/>
        <v>41584.833368055552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40079.316157407404</v>
      </c>
      <c r="T1564" s="11">
        <f t="shared" si="14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41652.492488425924</v>
      </c>
      <c r="T1565" s="11">
        <f t="shared" si="14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42121.117002314815</v>
      </c>
      <c r="T1566" s="11">
        <f t="shared" si="14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40672.479872685188</v>
      </c>
      <c r="T1567" s="11">
        <f t="shared" si="14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42549.666712962964</v>
      </c>
      <c r="T1568" s="11">
        <f t="shared" si="14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41671.68686342593</v>
      </c>
      <c r="T1569" s="11">
        <f t="shared" si="14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41961.812326388885</v>
      </c>
      <c r="T1570" s="11">
        <f t="shared" si="14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41389.429560185185</v>
      </c>
      <c r="T1571" s="11">
        <f t="shared" si="14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42438.563449074078</v>
      </c>
      <c r="T1572" s="11">
        <f t="shared" si="14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42144.519479166665</v>
      </c>
      <c r="T1573" s="11">
        <f t="shared" si="149"/>
        <v>42174.519479166665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42403.783090277779</v>
      </c>
      <c r="T1574" s="11">
        <f t="shared" si="14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42785.750023148154</v>
      </c>
      <c r="T1575" s="11">
        <f t="shared" si="14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42017.677418981482</v>
      </c>
      <c r="T1576" s="11">
        <f t="shared" si="14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41799.274259259255</v>
      </c>
      <c r="T1577" s="11">
        <f t="shared" si="149"/>
        <v>41829.274259259255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42140.629259259258</v>
      </c>
      <c r="T1578" s="11">
        <f t="shared" si="14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41054.597777777773</v>
      </c>
      <c r="T1579" s="11">
        <f t="shared" si="149"/>
        <v>41114.597777777773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40398.815868055557</v>
      </c>
      <c r="T1580" s="11">
        <f t="shared" si="14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41481.746423611112</v>
      </c>
      <c r="T1581" s="11">
        <f t="shared" si="14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40989.800069444442</v>
      </c>
      <c r="T1582" s="11">
        <f t="shared" si="149"/>
        <v>41049.800069444442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42325.198958333334</v>
      </c>
      <c r="T1583" s="11">
        <f t="shared" si="14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42246.539965277778</v>
      </c>
      <c r="T1584" s="11">
        <f t="shared" si="14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41877.654988425929</v>
      </c>
      <c r="T1585" s="11">
        <f t="shared" si="14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41779.399317129632</v>
      </c>
      <c r="T1586" s="11">
        <f t="shared" si="14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42707.645462962959</v>
      </c>
      <c r="T1587" s="11">
        <f t="shared" si="14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42068.854421296295</v>
      </c>
      <c r="T1588" s="11">
        <f t="shared" si="14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41956.700983796298</v>
      </c>
      <c r="T1589" s="11">
        <f t="shared" si="14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42004.99998842593</v>
      </c>
      <c r="T1590" s="11">
        <f t="shared" si="14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42256.734791666662</v>
      </c>
      <c r="T1591" s="11">
        <f t="shared" si="14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42240.607222222221</v>
      </c>
      <c r="T1592" s="11">
        <f t="shared" si="149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42433.476168981477</v>
      </c>
      <c r="T1593" s="11">
        <f t="shared" si="14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42045.822743055556</v>
      </c>
      <c r="T1594" s="11">
        <f t="shared" si="14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42033.595543981486</v>
      </c>
      <c r="T1595" s="11">
        <f t="shared" si="14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42445.462754629625</v>
      </c>
      <c r="T1596" s="11">
        <f t="shared" si="149"/>
        <v>42505.431250000001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41779.800092592595</v>
      </c>
      <c r="T1597" s="11">
        <f t="shared" si="149"/>
        <v>41808.592361111107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41941.180196759262</v>
      </c>
      <c r="T1598" s="11">
        <f t="shared" si="14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42603.104131944448</v>
      </c>
      <c r="T1599" s="11">
        <f t="shared" si="14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42151.417337962965</v>
      </c>
      <c r="T1600" s="11">
        <f t="shared" si="14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42438.28907407407</v>
      </c>
      <c r="T1601" s="11">
        <f t="shared" si="14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ref="P1602:P1665" si="151">E1602/L1602</f>
        <v>40.777777777777779</v>
      </c>
      <c r="Q1602" t="str">
        <f t="shared" ref="Q1602:Q1665" si="152">LEFT(N1602, FIND("/", N1602) -1)</f>
        <v>photography</v>
      </c>
      <c r="R1602" t="str">
        <f t="shared" ref="R1602:R1665" si="153">RIGHT(N1602,LEN(N1602)-FIND("/", N1602))</f>
        <v>places</v>
      </c>
      <c r="S1602" s="11">
        <f t="shared" si="148"/>
        <v>41790.807314814811</v>
      </c>
      <c r="T1602" s="11">
        <f t="shared" si="149"/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ref="S1603:S1666" si="154">(J1603/86400)+25569+(-6/24)</f>
        <v>40637.842974537038</v>
      </c>
      <c r="T1603" s="11">
        <f t="shared" ref="T1603:T1666" si="155">(I1603/86400)+25569+(-6/24)</f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40788.047650462962</v>
      </c>
      <c r="T1604" s="11">
        <f t="shared" si="155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40875.919664351852</v>
      </c>
      <c r="T1605" s="11">
        <f t="shared" si="155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40945.595312500001</v>
      </c>
      <c r="T1606" s="11">
        <f t="shared" si="155"/>
        <v>40985.553645833337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40746.762881944444</v>
      </c>
      <c r="T1607" s="11">
        <f t="shared" si="155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40535.861550925925</v>
      </c>
      <c r="T1608" s="11">
        <f t="shared" si="155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41053.55846064815</v>
      </c>
      <c r="T1609" s="11">
        <f t="shared" si="155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41607.58085648148</v>
      </c>
      <c r="T1610" s="11">
        <f t="shared" si="155"/>
        <v>41639.976388888885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40795.751261574071</v>
      </c>
      <c r="T1611" s="11">
        <f t="shared" si="155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41228.674884259257</v>
      </c>
      <c r="T1612" s="11">
        <f t="shared" si="155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41408.75037037037</v>
      </c>
      <c r="T1613" s="11">
        <f t="shared" si="155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41246.624814814815</v>
      </c>
      <c r="T1614" s="11">
        <f t="shared" si="155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41081.819467592592</v>
      </c>
      <c r="T1615" s="11">
        <f t="shared" si="155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41794.731122685189</v>
      </c>
      <c r="T1616" s="11">
        <f t="shared" si="155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40844.800879629627</v>
      </c>
      <c r="T1617" s="11">
        <f t="shared" si="155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41194.465520833335</v>
      </c>
      <c r="T1618" s="11">
        <f t="shared" si="155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41546.414212962962</v>
      </c>
      <c r="T1619" s="11">
        <f t="shared" si="155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41301.404340277775</v>
      </c>
      <c r="T1620" s="11">
        <f t="shared" si="155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41875.936180555553</v>
      </c>
      <c r="T1621" s="11">
        <f t="shared" si="155"/>
        <v>41896.936180555553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41321.089583333334</v>
      </c>
      <c r="T1622" s="11">
        <f t="shared" si="155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41003.35665509259</v>
      </c>
      <c r="T1623" s="11">
        <f t="shared" si="155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41950.044837962967</v>
      </c>
      <c r="T1624" s="11">
        <f t="shared" si="155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41453.438530092593</v>
      </c>
      <c r="T1625" s="11">
        <f t="shared" si="155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41243.117303240739</v>
      </c>
      <c r="T1626" s="11">
        <f t="shared" si="155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41135.449687500004</v>
      </c>
      <c r="T1627" s="11">
        <f t="shared" si="155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41579.597997685181</v>
      </c>
      <c r="T1628" s="11">
        <f t="shared" si="155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41205.457048611112</v>
      </c>
      <c r="T1629" s="11">
        <f t="shared" si="155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41774.487060185187</v>
      </c>
      <c r="T1630" s="11">
        <f t="shared" si="155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41645.617280092592</v>
      </c>
      <c r="T1631" s="11">
        <f t="shared" si="155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40939.587673611109</v>
      </c>
      <c r="T1632" s="11">
        <f t="shared" si="155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41164.609502314815</v>
      </c>
      <c r="T1633" s="11">
        <f t="shared" si="155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40750.090902777782</v>
      </c>
      <c r="T1634" s="11">
        <f t="shared" si="155"/>
        <v>40810.090902777782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40896.633750000001</v>
      </c>
      <c r="T1635" s="11">
        <f t="shared" si="155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40657.939826388887</v>
      </c>
      <c r="T1636" s="11">
        <f t="shared" si="155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42502.618761574078</v>
      </c>
      <c r="T1637" s="11">
        <f t="shared" si="155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40662.83666666667</v>
      </c>
      <c r="T1638" s="11">
        <f t="shared" si="155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40122.501620370371</v>
      </c>
      <c r="T1639" s="11">
        <f t="shared" si="155"/>
        <v>40178.735416666663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41288.43712962963</v>
      </c>
      <c r="T1640" s="11">
        <f t="shared" si="155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40941.402372685188</v>
      </c>
      <c r="T1641" s="11">
        <f t="shared" si="155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40378.98096064815</v>
      </c>
      <c r="T1642" s="11">
        <f t="shared" si="155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41962.346574074079</v>
      </c>
      <c r="T1643" s="11">
        <f t="shared" si="155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40687.774618055555</v>
      </c>
      <c r="T1644" s="11">
        <f t="shared" si="155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41146.574212962965</v>
      </c>
      <c r="T1645" s="11">
        <f t="shared" si="155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41174.80972222222</v>
      </c>
      <c r="T1646" s="11">
        <f t="shared" si="155"/>
        <v>41234.851388888885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41521.367361111115</v>
      </c>
      <c r="T1647" s="11">
        <f t="shared" si="155"/>
        <v>41535.367361111115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41833.200266203705</v>
      </c>
      <c r="T1648" s="11">
        <f t="shared" si="155"/>
        <v>41865.507638888885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41039.159456018519</v>
      </c>
      <c r="T1649" s="11">
        <f t="shared" si="155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40592.454652777778</v>
      </c>
      <c r="T1650" s="11">
        <f t="shared" si="155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41737.434664351851</v>
      </c>
      <c r="T1651" s="11">
        <f t="shared" si="155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41526.185613425929</v>
      </c>
      <c r="T1652" s="11">
        <f t="shared" si="155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40625.650694444441</v>
      </c>
      <c r="T1653" s="11">
        <f t="shared" si="155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41572.242974537039</v>
      </c>
      <c r="T1654" s="11">
        <f t="shared" si="155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40626.584444444445</v>
      </c>
      <c r="T1655" s="11">
        <f t="shared" si="155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40987.640740740739</v>
      </c>
      <c r="T1656" s="11">
        <f t="shared" si="155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40974.541898148149</v>
      </c>
      <c r="T1657" s="11">
        <f t="shared" si="155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41226.678842592592</v>
      </c>
      <c r="T1658" s="11">
        <f t="shared" si="155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41023.532037037039</v>
      </c>
      <c r="T1659" s="11">
        <f t="shared" si="155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41222.97184027778</v>
      </c>
      <c r="T1660" s="11">
        <f t="shared" si="155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41596.663437499999</v>
      </c>
      <c r="T1661" s="11">
        <f t="shared" si="155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42459.443865740745</v>
      </c>
      <c r="T1662" s="11">
        <f t="shared" si="155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42343.748043981483</v>
      </c>
      <c r="T1663" s="11">
        <f t="shared" si="155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40847.948333333334</v>
      </c>
      <c r="T1664" s="11">
        <f t="shared" si="155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42005.77207175926</v>
      </c>
      <c r="T1665" s="11">
        <f t="shared" si="155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ref="P1666:P1729" si="157">E1666/L1666</f>
        <v>34.384494382022467</v>
      </c>
      <c r="Q1666" t="str">
        <f t="shared" ref="Q1666:Q1729" si="158">LEFT(N1666, FIND("/", N1666) -1)</f>
        <v>music</v>
      </c>
      <c r="R1666" t="str">
        <f t="shared" ref="R1666:R1729" si="159">RIGHT(N1666,LEN(N1666)-FIND("/", N1666))</f>
        <v>pop</v>
      </c>
      <c r="S1666" s="11">
        <f t="shared" si="154"/>
        <v>40939.511782407411</v>
      </c>
      <c r="T1666" s="11">
        <f t="shared" si="155"/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ref="S1667:S1730" si="160">(J1667/86400)+25569+(-6/24)</f>
        <v>40564.399456018517</v>
      </c>
      <c r="T1667" s="11">
        <f t="shared" ref="T1667:T1730" si="161">(I1667/86400)+25569+(-6/24)</f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41331.003159722226</v>
      </c>
      <c r="T1668" s="11">
        <f t="shared" si="161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41681.8205787037</v>
      </c>
      <c r="T1669" s="11">
        <f t="shared" si="161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40844.899756944447</v>
      </c>
      <c r="T1670" s="11">
        <f t="shared" si="161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42461.635138888887</v>
      </c>
      <c r="T1671" s="11">
        <f t="shared" si="161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40313.680543981478</v>
      </c>
      <c r="T1672" s="11">
        <f t="shared" si="161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42553.29414351852</v>
      </c>
      <c r="T1673" s="11">
        <f t="shared" si="161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41034.406597222223</v>
      </c>
      <c r="T1674" s="11">
        <f t="shared" si="161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42039.628379629634</v>
      </c>
      <c r="T1675" s="11">
        <f t="shared" si="161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42569.355393518519</v>
      </c>
      <c r="T1676" s="11">
        <f t="shared" si="161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40802.483101851853</v>
      </c>
      <c r="T1677" s="11">
        <f t="shared" si="161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40973.476238425923</v>
      </c>
      <c r="T1678" s="11">
        <f t="shared" si="161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42416.157129629632</v>
      </c>
      <c r="T1679" s="11">
        <f t="shared" si="161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41662.604988425926</v>
      </c>
      <c r="T1680" s="11">
        <f t="shared" si="161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40722.818807870368</v>
      </c>
      <c r="T1681" s="11">
        <f t="shared" si="161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41802.507719907408</v>
      </c>
      <c r="T1682" s="11">
        <f t="shared" si="161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42773.871342592596</v>
      </c>
      <c r="T1683" s="11">
        <f t="shared" si="161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42778.96365740741</v>
      </c>
      <c r="T1684" s="11">
        <f t="shared" si="161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42808.531689814816</v>
      </c>
      <c r="T1685" s="11">
        <f t="shared" si="161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42783.565289351856</v>
      </c>
      <c r="T1686" s="11">
        <f t="shared" si="161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42788.0002662037</v>
      </c>
      <c r="T1687" s="11">
        <f t="shared" si="161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42792.593969907408</v>
      </c>
      <c r="T1688" s="11">
        <f t="shared" si="161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42801.796817129631</v>
      </c>
      <c r="T1689" s="11">
        <f t="shared" si="161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42804.284652777773</v>
      </c>
      <c r="T1690" s="11">
        <f t="shared" si="161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42780.692476851851</v>
      </c>
      <c r="T1691" s="11">
        <f t="shared" si="161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42801.18104166667</v>
      </c>
      <c r="T1692" s="11">
        <f t="shared" si="161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42795.451481481483</v>
      </c>
      <c r="T1693" s="11">
        <f t="shared" si="161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42787.901238425926</v>
      </c>
      <c r="T1694" s="11">
        <f t="shared" si="161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42803.670277777783</v>
      </c>
      <c r="T1695" s="11">
        <f t="shared" si="161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42791.419837962967</v>
      </c>
      <c r="T1696" s="11">
        <f t="shared" si="161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42800.781412037039</v>
      </c>
      <c r="T1697" s="11">
        <f t="shared" si="161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42795.819571759261</v>
      </c>
      <c r="T1698" s="11">
        <f t="shared" si="161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42804.782962962963</v>
      </c>
      <c r="T1699" s="11">
        <f t="shared" si="161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42795.957870370374</v>
      </c>
      <c r="T1700" s="11">
        <f t="shared" si="161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42806.613946759258</v>
      </c>
      <c r="T1701" s="11">
        <f t="shared" si="161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42795.821643518517</v>
      </c>
      <c r="T1702" s="11">
        <f t="shared" si="161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41989.414409722223</v>
      </c>
      <c r="T1703" s="11">
        <f t="shared" si="161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42063.619791666672</v>
      </c>
      <c r="T1704" s="11">
        <f t="shared" si="161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42187.031678240739</v>
      </c>
      <c r="T1705" s="11">
        <f t="shared" si="161"/>
        <v>42247.031678240739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42020.889733796299</v>
      </c>
      <c r="T1706" s="11">
        <f t="shared" si="161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42244.766736111109</v>
      </c>
      <c r="T1707" s="11">
        <f t="shared" si="161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42179.056388888886</v>
      </c>
      <c r="T1708" s="11">
        <f t="shared" si="161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42427.471006944441</v>
      </c>
      <c r="T1709" s="11">
        <f t="shared" si="161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42451.616967592592</v>
      </c>
      <c r="T1710" s="11">
        <f t="shared" si="161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41841.313819444447</v>
      </c>
      <c r="T1711" s="11">
        <f t="shared" si="161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42341.341296296298</v>
      </c>
      <c r="T1712" s="11">
        <f t="shared" si="161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41852.396226851852</v>
      </c>
      <c r="T1713" s="11">
        <f t="shared" si="161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42125.663807870369</v>
      </c>
      <c r="T1714" s="11">
        <f t="shared" si="161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41887.551064814819</v>
      </c>
      <c r="T1715" s="11">
        <f t="shared" si="161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42095.668530092589</v>
      </c>
      <c r="T1716" s="11">
        <f t="shared" si="161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42063.967418981483</v>
      </c>
      <c r="T1717" s="11">
        <f t="shared" si="161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42673.327534722222</v>
      </c>
      <c r="T1718" s="11">
        <f t="shared" si="161"/>
        <v>42713.369201388894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42460.731921296298</v>
      </c>
      <c r="T1719" s="11">
        <f t="shared" si="161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42460.360520833332</v>
      </c>
      <c r="T1720" s="11">
        <f t="shared" si="161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41869.284618055557</v>
      </c>
      <c r="T1721" s="11">
        <f t="shared" si="161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41922.533229166671</v>
      </c>
      <c r="T1722" s="11">
        <f t="shared" si="161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42319.211377314816</v>
      </c>
      <c r="T1723" s="11">
        <f t="shared" si="161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42425.710983796293</v>
      </c>
      <c r="T1724" s="11">
        <f t="shared" si="161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42129.57540509259</v>
      </c>
      <c r="T1725" s="11">
        <f t="shared" si="161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41912.682430555556</v>
      </c>
      <c r="T1726" s="11">
        <f t="shared" si="161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41845.718159722222</v>
      </c>
      <c r="T1727" s="11">
        <f t="shared" si="161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41788.669722222221</v>
      </c>
      <c r="T1728" s="11">
        <f t="shared" si="161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42044.677974537037</v>
      </c>
      <c r="T1729" s="11">
        <f t="shared" si="161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6">
        <f t="shared" ref="P1730:P1793" si="163">E1730/L1730</f>
        <v>122.14285714285714</v>
      </c>
      <c r="Q1730" t="str">
        <f t="shared" ref="Q1730:Q1793" si="164">LEFT(N1730, FIND("/", N1730) -1)</f>
        <v>music</v>
      </c>
      <c r="R1730" t="str">
        <f t="shared" ref="R1730:R1793" si="165">RIGHT(N1730,LEN(N1730)-FIND("/", N1730))</f>
        <v>faith</v>
      </c>
      <c r="S1730" s="11">
        <f t="shared" si="160"/>
        <v>42268.375856481478</v>
      </c>
      <c r="T1730" s="11">
        <f t="shared" si="161"/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si="163"/>
        <v>#DIV/0!</v>
      </c>
      <c r="Q1731" t="str">
        <f t="shared" si="164"/>
        <v>music</v>
      </c>
      <c r="R1731" t="str">
        <f t="shared" si="165"/>
        <v>faith</v>
      </c>
      <c r="S1731" s="11">
        <f t="shared" ref="S1731:S1794" si="166">(J1731/86400)+25569+(-6/24)</f>
        <v>42470.802152777775</v>
      </c>
      <c r="T1731" s="11">
        <f t="shared" ref="T1731:T1794" si="167">(I1731/86400)+25569+(-6/24)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42271.837766203702</v>
      </c>
      <c r="T1732" s="11">
        <f t="shared" si="167"/>
        <v>42301.837766203702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42152.656851851847</v>
      </c>
      <c r="T1733" s="11">
        <f t="shared" si="167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42325.433807870373</v>
      </c>
      <c r="T1734" s="11">
        <f t="shared" si="167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42614.425625000003</v>
      </c>
      <c r="T1735" s="11">
        <f t="shared" si="167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42101.786527777775</v>
      </c>
      <c r="T1736" s="11">
        <f t="shared" si="167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42559.56417824074</v>
      </c>
      <c r="T1737" s="11">
        <f t="shared" si="167"/>
        <v>42589.56417824074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42286.611493055556</v>
      </c>
      <c r="T1738" s="11">
        <f t="shared" si="167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42175.698981481481</v>
      </c>
      <c r="T1739" s="11">
        <f t="shared" si="167"/>
        <v>42205.698981481481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41884.624328703707</v>
      </c>
      <c r="T1740" s="11">
        <f t="shared" si="167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42435.624212962968</v>
      </c>
      <c r="T1741" s="11">
        <f t="shared" si="167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42171.567384259259</v>
      </c>
      <c r="T1742" s="11">
        <f t="shared" si="167"/>
        <v>42201.567384259259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42120.378136574072</v>
      </c>
      <c r="T1743" s="11">
        <f t="shared" si="167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42710.626967592594</v>
      </c>
      <c r="T1744" s="11">
        <f t="shared" si="167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42586.675636574073</v>
      </c>
      <c r="T1745" s="11">
        <f t="shared" si="167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42026.355057870373</v>
      </c>
      <c r="T1746" s="11">
        <f t="shared" si="167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42690.009699074071</v>
      </c>
      <c r="T1747" s="11">
        <f t="shared" si="167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42667.926701388889</v>
      </c>
      <c r="T1748" s="11">
        <f t="shared" si="167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42292.185532407406</v>
      </c>
      <c r="T1749" s="11">
        <f t="shared" si="167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42219.700729166667</v>
      </c>
      <c r="T1750" s="11">
        <f t="shared" si="167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42758.725937499999</v>
      </c>
      <c r="T1751" s="11">
        <f t="shared" si="167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42454.586851851855</v>
      </c>
      <c r="T1752" s="11">
        <f t="shared" si="167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42052.5315162037</v>
      </c>
      <c r="T1753" s="11">
        <f t="shared" si="167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42627.003263888888</v>
      </c>
      <c r="T1754" s="11">
        <f t="shared" si="167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42420.49962962963</v>
      </c>
      <c r="T1755" s="11">
        <f t="shared" si="167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42067.626770833333</v>
      </c>
      <c r="T1756" s="11">
        <f t="shared" si="167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42252.538900462961</v>
      </c>
      <c r="T1757" s="11">
        <f t="shared" si="167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42570.917465277773</v>
      </c>
      <c r="T1758" s="11">
        <f t="shared" si="167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42733.577349537038</v>
      </c>
      <c r="T1759" s="11">
        <f t="shared" si="167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42505.705925925926</v>
      </c>
      <c r="T1760" s="11">
        <f t="shared" si="167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42068.579039351855</v>
      </c>
      <c r="T1761" s="11">
        <f t="shared" si="167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42405.42260416667</v>
      </c>
      <c r="T1762" s="11">
        <f t="shared" si="167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42209.317824074074</v>
      </c>
      <c r="T1763" s="11">
        <f t="shared" si="167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42410.732002314813</v>
      </c>
      <c r="T1764" s="11">
        <f t="shared" si="167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42636.618518518517</v>
      </c>
      <c r="T1765" s="11">
        <f t="shared" si="167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41825.235868055555</v>
      </c>
      <c r="T1766" s="11">
        <f t="shared" si="167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41834.730462962965</v>
      </c>
      <c r="T1767" s="11">
        <f t="shared" si="167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41855.609814814816</v>
      </c>
      <c r="T1768" s="11">
        <f t="shared" si="167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41824.408379629633</v>
      </c>
      <c r="T1769" s="11">
        <f t="shared" si="167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41849.310694444444</v>
      </c>
      <c r="T1770" s="11">
        <f t="shared" si="167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41987.568969907406</v>
      </c>
      <c r="T1771" s="11">
        <f t="shared" si="167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41891.530023148152</v>
      </c>
      <c r="T1772" s="11">
        <f t="shared" si="167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41905.729629629626</v>
      </c>
      <c r="T1773" s="11">
        <f t="shared" si="167"/>
        <v>41935.729629629626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41766.468009259261</v>
      </c>
      <c r="T1774" s="11">
        <f t="shared" si="167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41978.510393518518</v>
      </c>
      <c r="T1775" s="11">
        <f t="shared" si="167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41929.968657407408</v>
      </c>
      <c r="T1776" s="11">
        <f t="shared" si="167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41891.726388888885</v>
      </c>
      <c r="T1777" s="11">
        <f t="shared" si="167"/>
        <v>41936.726388888885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41905.70684027778</v>
      </c>
      <c r="T1778" s="11">
        <f t="shared" si="167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42025.107094907406</v>
      </c>
      <c r="T1779" s="11">
        <f t="shared" si="167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42045.61336805555</v>
      </c>
      <c r="T1780" s="11">
        <f t="shared" si="167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42585.441898148143</v>
      </c>
      <c r="T1781" s="11">
        <f t="shared" si="167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42493.350810185184</v>
      </c>
      <c r="T1782" s="11">
        <f t="shared" si="167"/>
        <v>42553.350810185184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42597.367418981477</v>
      </c>
      <c r="T1783" s="11">
        <f t="shared" si="167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42388.325104166666</v>
      </c>
      <c r="T1784" s="11">
        <f t="shared" si="167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42115.699976851851</v>
      </c>
      <c r="T1785" s="11">
        <f t="shared" si="167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42003.405555555553</v>
      </c>
      <c r="T1786" s="11">
        <f t="shared" si="167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41896.884895833333</v>
      </c>
      <c r="T1787" s="11">
        <f t="shared" si="167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41958.300659722227</v>
      </c>
      <c r="T1788" s="11">
        <f t="shared" si="167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42068.40552083333</v>
      </c>
      <c r="T1789" s="11">
        <f t="shared" si="167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41913.69840277778</v>
      </c>
      <c r="T1790" s="11">
        <f t="shared" si="167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41956.000034722223</v>
      </c>
      <c r="T1791" s="11">
        <f t="shared" si="167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42010.424513888887</v>
      </c>
      <c r="T1792" s="11">
        <f t="shared" si="167"/>
        <v>42040.424513888887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41973.490335648152</v>
      </c>
      <c r="T1793" s="11">
        <f t="shared" si="167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6">
        <f t="shared" ref="P1794:P1857" si="169">E1794/L1794</f>
        <v>109.93525179856115</v>
      </c>
      <c r="Q1794" t="str">
        <f t="shared" ref="Q1794:Q1857" si="170">LEFT(N1794, FIND("/", N1794) -1)</f>
        <v>photography</v>
      </c>
      <c r="R1794" t="str">
        <f t="shared" ref="R1794:R1857" si="171">RIGHT(N1794,LEN(N1794)-FIND("/", N1794))</f>
        <v>photobooks</v>
      </c>
      <c r="S1794" s="11">
        <f t="shared" si="166"/>
        <v>42188.781041666662</v>
      </c>
      <c r="T1794" s="11">
        <f t="shared" si="167"/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ref="S1795:S1858" si="172">(J1795/86400)+25569+(-6/24)</f>
        <v>41940.641666666663</v>
      </c>
      <c r="T1795" s="11">
        <f t="shared" ref="T1795:T1858" si="173">(I1795/86400)+25569+(-6/24)</f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42011.301180555558</v>
      </c>
      <c r="T1796" s="11">
        <f t="shared" si="173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42628.038668981477</v>
      </c>
      <c r="T1797" s="11">
        <f t="shared" si="173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42515.189421296294</v>
      </c>
      <c r="T1798" s="11">
        <f t="shared" si="173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42689.31931712963</v>
      </c>
      <c r="T1799" s="11">
        <f t="shared" si="173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42344.07677083333</v>
      </c>
      <c r="T1800" s="11">
        <f t="shared" si="173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41934.592685185184</v>
      </c>
      <c r="T1801" s="11">
        <f t="shared" si="173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42623.356134259258</v>
      </c>
      <c r="T1802" s="11">
        <f t="shared" si="173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42321.410509259258</v>
      </c>
      <c r="T1803" s="11">
        <f t="shared" si="173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42159.22256944445</v>
      </c>
      <c r="T1804" s="11">
        <f t="shared" si="173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42017.821550925924</v>
      </c>
      <c r="T1805" s="11">
        <f t="shared" si="173"/>
        <v>42048.821550925924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42282.428287037037</v>
      </c>
      <c r="T1806" s="11">
        <f t="shared" si="173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42247.553912037038</v>
      </c>
      <c r="T1807" s="11">
        <f t="shared" si="173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41877.388298611113</v>
      </c>
      <c r="T1808" s="11">
        <f t="shared" si="173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41879.818437499998</v>
      </c>
      <c r="T1809" s="11">
        <f t="shared" si="173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42742.430902777778</v>
      </c>
      <c r="T1810" s="11">
        <f t="shared" si="173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42029.657858796301</v>
      </c>
      <c r="T1811" s="11">
        <f t="shared" si="173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41860.66002314815</v>
      </c>
      <c r="T1812" s="11">
        <f t="shared" si="173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41876.183680555558</v>
      </c>
      <c r="T1813" s="11">
        <f t="shared" si="173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42524.068703703699</v>
      </c>
      <c r="T1814" s="11">
        <f t="shared" si="173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41829.639027777775</v>
      </c>
      <c r="T1815" s="11">
        <f t="shared" si="173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42033.064074074078</v>
      </c>
      <c r="T1816" s="11">
        <f t="shared" si="173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42172.656678240739</v>
      </c>
      <c r="T1817" s="11">
        <f t="shared" si="173"/>
        <v>42186.656678240739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42548.626192129625</v>
      </c>
      <c r="T1818" s="11">
        <f t="shared" si="173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42705.412118055552</v>
      </c>
      <c r="T1819" s="11">
        <f t="shared" si="173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42066.984375</v>
      </c>
      <c r="T1820" s="11">
        <f t="shared" si="173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41820.502268518518</v>
      </c>
      <c r="T1821" s="11">
        <f t="shared" si="173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42064.834374999999</v>
      </c>
      <c r="T1822" s="11">
        <f t="shared" si="173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40926.069062499999</v>
      </c>
      <c r="T1823" s="11">
        <f t="shared" si="173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41634.547013888892</v>
      </c>
      <c r="T1824" s="11">
        <f t="shared" si="173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41176.434907407405</v>
      </c>
      <c r="T1825" s="11">
        <f t="shared" si="173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41626.666284722218</v>
      </c>
      <c r="T1826" s="11">
        <f t="shared" si="173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41443.58452546296</v>
      </c>
      <c r="T1827" s="11">
        <f t="shared" si="173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41657.673807870371</v>
      </c>
      <c r="T1828" s="11">
        <f t="shared" si="173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40555.075937499998</v>
      </c>
      <c r="T1829" s="11">
        <f t="shared" si="173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41736.649652777778</v>
      </c>
      <c r="T1830" s="11">
        <f t="shared" si="173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40515.837627314817</v>
      </c>
      <c r="T1831" s="11">
        <f t="shared" si="173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41664.434108796297</v>
      </c>
      <c r="T1832" s="11">
        <f t="shared" si="173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41026.746099537035</v>
      </c>
      <c r="T1833" s="11">
        <f t="shared" si="173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40576.289664351854</v>
      </c>
      <c r="T1834" s="11">
        <f t="shared" si="173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41302.794016203705</v>
      </c>
      <c r="T1835" s="11">
        <f t="shared" si="173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41988.714062500003</v>
      </c>
      <c r="T1836" s="11">
        <f t="shared" si="173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42430.452210648145</v>
      </c>
      <c r="T1837" s="11">
        <f t="shared" si="173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41305.559363425928</v>
      </c>
      <c r="T1838" s="11">
        <f t="shared" si="173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40925.797858796301</v>
      </c>
      <c r="T1839" s="11">
        <f t="shared" si="173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40788.536539351851</v>
      </c>
      <c r="T1840" s="11">
        <f t="shared" si="173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42614.472013888888</v>
      </c>
      <c r="T1841" s="11">
        <f t="shared" si="173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41381.846180555556</v>
      </c>
      <c r="T1842" s="11">
        <f t="shared" si="173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41745.59542824074</v>
      </c>
      <c r="T1843" s="11">
        <f t="shared" si="173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42031.381724537037</v>
      </c>
      <c r="T1844" s="11">
        <f t="shared" si="173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40564.744837962964</v>
      </c>
      <c r="T1845" s="11">
        <f t="shared" si="173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40666.723541666666</v>
      </c>
      <c r="T1846" s="11">
        <f t="shared" si="173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42523.083310185189</v>
      </c>
      <c r="T1847" s="11">
        <f t="shared" si="173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41228.400196759263</v>
      </c>
      <c r="T1848" s="11">
        <f t="shared" si="173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42093.986481481479</v>
      </c>
      <c r="T1849" s="11">
        <f t="shared" si="173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40691.538055555553</v>
      </c>
      <c r="T1850" s="11">
        <f t="shared" si="173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41169.595590277779</v>
      </c>
      <c r="T1851" s="11">
        <f t="shared" si="173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41800.709490740745</v>
      </c>
      <c r="T1852" s="11">
        <f t="shared" si="173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41827.656689814816</v>
      </c>
      <c r="T1853" s="11">
        <f t="shared" si="173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42081.52143518519</v>
      </c>
      <c r="T1854" s="11">
        <f t="shared" si="173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41176.810381944444</v>
      </c>
      <c r="T1855" s="11">
        <f t="shared" si="173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41387.771261574075</v>
      </c>
      <c r="T1856" s="11">
        <f t="shared" si="173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41600.288657407407</v>
      </c>
      <c r="T1857" s="11">
        <f t="shared" si="173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6">
        <f t="shared" ref="P1858:P1921" si="175">E1858/L1858</f>
        <v>53.289473684210527</v>
      </c>
      <c r="Q1858" t="str">
        <f t="shared" ref="Q1858:Q1921" si="176">LEFT(N1858, FIND("/", N1858) -1)</f>
        <v>music</v>
      </c>
      <c r="R1858" t="str">
        <f t="shared" ref="R1858:R1921" si="177">RIGHT(N1858,LEN(N1858)-FIND("/", N1858))</f>
        <v>rock</v>
      </c>
      <c r="S1858" s="11">
        <f t="shared" si="172"/>
        <v>41817.604999999996</v>
      </c>
      <c r="T1858" s="11">
        <f t="shared" si="173"/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ref="S1859:S1922" si="178">(J1859/86400)+25569+(-6/24)</f>
        <v>41864.51866898148</v>
      </c>
      <c r="T1859" s="11">
        <f t="shared" ref="T1859:T1922" si="179">(I1859/86400)+25569+(-6/24)</f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40832.950474537036</v>
      </c>
      <c r="T1860" s="11">
        <f t="shared" si="17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40778.520011574074</v>
      </c>
      <c r="T1861" s="11">
        <f t="shared" si="17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41655.45930555556</v>
      </c>
      <c r="T1862" s="11">
        <f t="shared" si="179"/>
        <v>41676.45930555556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42000.050243055557</v>
      </c>
      <c r="T1863" s="11">
        <f t="shared" si="17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42755.242754629631</v>
      </c>
      <c r="T1864" s="11">
        <f t="shared" si="17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41772.547280092593</v>
      </c>
      <c r="T1865" s="11">
        <f t="shared" si="17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41733.466435185182</v>
      </c>
      <c r="T1866" s="11">
        <f t="shared" si="17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42645.117442129631</v>
      </c>
      <c r="T1867" s="11">
        <f t="shared" si="179"/>
        <v>42680.159108796295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42741.996493055558</v>
      </c>
      <c r="T1868" s="11">
        <f t="shared" si="17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42649.674907407403</v>
      </c>
      <c r="T1869" s="11">
        <f t="shared" si="17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42328.529224537036</v>
      </c>
      <c r="T1870" s="11">
        <f t="shared" si="17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42708.752881944441</v>
      </c>
      <c r="T1871" s="11">
        <f t="shared" si="17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42371.105729166666</v>
      </c>
      <c r="T1872" s="11">
        <f t="shared" si="17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41923.533576388887</v>
      </c>
      <c r="T1873" s="11">
        <f t="shared" si="17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42154.879652777774</v>
      </c>
      <c r="T1874" s="11">
        <f t="shared" si="17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42164.365856481483</v>
      </c>
      <c r="T1875" s="11">
        <f t="shared" si="17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42529.719131944439</v>
      </c>
      <c r="T1876" s="11">
        <f t="shared" si="17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42528.649398148147</v>
      </c>
      <c r="T1877" s="11">
        <f t="shared" si="17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41776.034780092596</v>
      </c>
      <c r="T1878" s="11">
        <f t="shared" si="179"/>
        <v>41806.034780092596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42034.779224537036</v>
      </c>
      <c r="T1879" s="11">
        <f t="shared" si="17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41772.758738425924</v>
      </c>
      <c r="T1880" s="11">
        <f t="shared" si="17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42413.399641203709</v>
      </c>
      <c r="T1881" s="11">
        <f t="shared" si="17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42430.316898148143</v>
      </c>
      <c r="T1882" s="11">
        <f t="shared" si="17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42042.902650462958</v>
      </c>
      <c r="T1883" s="11">
        <f t="shared" si="17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41067.699212962965</v>
      </c>
      <c r="T1884" s="11">
        <f t="shared" si="17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40977.698009259257</v>
      </c>
      <c r="T1885" s="11">
        <f t="shared" si="17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41204.948321759257</v>
      </c>
      <c r="T1886" s="11">
        <f t="shared" si="17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41098.843865740739</v>
      </c>
      <c r="T1887" s="11">
        <f t="shared" si="17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41925.656689814816</v>
      </c>
      <c r="T1888" s="11">
        <f t="shared" si="17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42323.550138888888</v>
      </c>
      <c r="T1889" s="11">
        <f t="shared" si="17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40298.989953703705</v>
      </c>
      <c r="T1890" s="11">
        <f t="shared" si="17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41299.543356481481</v>
      </c>
      <c r="T1891" s="11">
        <f t="shared" si="17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41228.536203703705</v>
      </c>
      <c r="T1892" s="11">
        <f t="shared" si="17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40335.548078703701</v>
      </c>
      <c r="T1893" s="11">
        <f t="shared" si="17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40671.387511574074</v>
      </c>
      <c r="T1894" s="11">
        <f t="shared" si="17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40632.69195601852</v>
      </c>
      <c r="T1895" s="11">
        <f t="shared" si="17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40920.65489583333</v>
      </c>
      <c r="T1896" s="11">
        <f t="shared" si="179"/>
        <v>40951.65489583333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42267.496782407412</v>
      </c>
      <c r="T1897" s="11">
        <f t="shared" si="17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40981.460243055553</v>
      </c>
      <c r="T1898" s="11">
        <f t="shared" si="17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41680.333402777775</v>
      </c>
      <c r="T1899" s="11">
        <f t="shared" si="17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42365.942974537036</v>
      </c>
      <c r="T1900" s="11">
        <f t="shared" si="17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42058.691736111112</v>
      </c>
      <c r="T1901" s="11">
        <f t="shared" si="17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41160.621886574074</v>
      </c>
      <c r="T1902" s="11">
        <f t="shared" si="17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42116.29315972222</v>
      </c>
      <c r="T1903" s="11">
        <f t="shared" si="17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42037.539895833332</v>
      </c>
      <c r="T1904" s="11">
        <f t="shared" si="17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42702.520729166667</v>
      </c>
      <c r="T1905" s="11">
        <f t="shared" si="17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42326.435428240744</v>
      </c>
      <c r="T1906" s="11">
        <f t="shared" si="17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41859.675856481481</v>
      </c>
      <c r="T1907" s="11">
        <f t="shared" si="17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42514.421099537038</v>
      </c>
      <c r="T1908" s="11">
        <f t="shared" si="17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41767.337094907409</v>
      </c>
      <c r="T1909" s="11">
        <f t="shared" si="17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42703.667824074073</v>
      </c>
      <c r="T1910" s="11">
        <f t="shared" si="17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41905.179155092592</v>
      </c>
      <c r="T1911" s="11">
        <f t="shared" si="17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42264.713159722218</v>
      </c>
      <c r="T1912" s="11">
        <f t="shared" si="17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41829.783958333333</v>
      </c>
      <c r="T1913" s="11">
        <f t="shared" si="17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42128.976388888885</v>
      </c>
      <c r="T1914" s="11">
        <f t="shared" si="17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41890.261319444442</v>
      </c>
      <c r="T1915" s="11">
        <f t="shared" si="17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41928.924456018518</v>
      </c>
      <c r="T1916" s="11">
        <f t="shared" si="17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41863.79886574074</v>
      </c>
      <c r="T1917" s="11">
        <f t="shared" si="17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42656.467303240745</v>
      </c>
      <c r="T1918" s="11">
        <f t="shared" si="17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42746.020057870366</v>
      </c>
      <c r="T1919" s="11">
        <f t="shared" si="17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41828.539942129632</v>
      </c>
      <c r="T1920" s="11">
        <f t="shared" si="17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42113.625567129631</v>
      </c>
      <c r="T1921" s="11">
        <f t="shared" si="179"/>
        <v>42143.625567129631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6">
        <f t="shared" ref="P1922:P1985" si="181">E1922/L1922</f>
        <v>40.980952380952381</v>
      </c>
      <c r="Q1922" t="str">
        <f t="shared" ref="Q1922:Q1985" si="182">LEFT(N1922, FIND("/", N1922) -1)</f>
        <v>technology</v>
      </c>
      <c r="R1922" t="str">
        <f t="shared" ref="R1922:R1985" si="183">RIGHT(N1922,LEN(N1922)-FIND("/", N1922))</f>
        <v>gadgets</v>
      </c>
      <c r="S1922" s="11">
        <f t="shared" si="178"/>
        <v>42270.625706018516</v>
      </c>
      <c r="T1922" s="11">
        <f t="shared" si="179"/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ref="S1923:S1986" si="184">(J1923/86400)+25569+(-6/24)</f>
        <v>41073.971562500003</v>
      </c>
      <c r="T1923" s="11">
        <f t="shared" ref="T1923:T1986" si="185">(I1923/86400)+25569+(-6/24)</f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41590.005868055552</v>
      </c>
      <c r="T1924" s="11">
        <f t="shared" si="185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40772.598749999997</v>
      </c>
      <c r="T1925" s="11">
        <f t="shared" si="185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41626.511053240742</v>
      </c>
      <c r="T1926" s="11">
        <f t="shared" si="185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41535.65148148148</v>
      </c>
      <c r="T1927" s="11">
        <f t="shared" si="185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40456.704351851848</v>
      </c>
      <c r="T1928" s="11">
        <f t="shared" si="185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40960.611562500002</v>
      </c>
      <c r="T1929" s="11">
        <f t="shared" si="185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41371.3980787037</v>
      </c>
      <c r="T1930" s="11">
        <f t="shared" si="185"/>
        <v>41401.3980787037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40686.771597222221</v>
      </c>
      <c r="T1931" s="11">
        <f t="shared" si="185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41402.308819444443</v>
      </c>
      <c r="T1932" s="11">
        <f t="shared" si="185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41037.642465277779</v>
      </c>
      <c r="T1933" s="11">
        <f t="shared" si="185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40911.559872685189</v>
      </c>
      <c r="T1934" s="11">
        <f t="shared" si="185"/>
        <v>40932.559872685189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41878.880868055552</v>
      </c>
      <c r="T1935" s="11">
        <f t="shared" si="185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40865.617141203707</v>
      </c>
      <c r="T1936" s="11">
        <f t="shared" si="185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41773.682534722218</v>
      </c>
      <c r="T1937" s="11">
        <f t="shared" si="185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40852.639699074076</v>
      </c>
      <c r="T1938" s="11">
        <f t="shared" si="185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41058.868993055556</v>
      </c>
      <c r="T1939" s="11">
        <f t="shared" si="185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41426.009618055556</v>
      </c>
      <c r="T1940" s="11">
        <f t="shared" si="185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41313.735046296293</v>
      </c>
      <c r="T1941" s="11">
        <f t="shared" si="185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40670.257326388892</v>
      </c>
      <c r="T1942" s="11">
        <f t="shared" si="185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41744.040868055556</v>
      </c>
      <c r="T1943" s="11">
        <f t="shared" si="185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40638.578009259261</v>
      </c>
      <c r="T1944" s="11">
        <f t="shared" si="185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42548.019861111112</v>
      </c>
      <c r="T1945" s="11">
        <f t="shared" si="185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41730.334374999999</v>
      </c>
      <c r="T1946" s="11">
        <f t="shared" si="185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42157.001828703702</v>
      </c>
      <c r="T1947" s="11">
        <f t="shared" si="185"/>
        <v>42197.001828703702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41688.900011574078</v>
      </c>
      <c r="T1948" s="11">
        <f t="shared" si="185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40102.668055555558</v>
      </c>
      <c r="T1949" s="11">
        <f t="shared" si="185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42473.354270833333</v>
      </c>
      <c r="T1950" s="11">
        <f t="shared" si="185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41800.173043981486</v>
      </c>
      <c r="T1951" s="11">
        <f t="shared" si="185"/>
        <v>41830.173043981486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40623.931400462963</v>
      </c>
      <c r="T1952" s="11">
        <f t="shared" si="185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42651.170567129629</v>
      </c>
      <c r="T1953" s="11">
        <f t="shared" si="185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41526.35665509259</v>
      </c>
      <c r="T1954" s="11">
        <f t="shared" si="185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40940.949826388889</v>
      </c>
      <c r="T1955" s="11">
        <f t="shared" si="185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42394.330740740741</v>
      </c>
      <c r="T1956" s="11">
        <f t="shared" si="185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41020.021770833337</v>
      </c>
      <c r="T1957" s="11">
        <f t="shared" si="185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42067.673668981486</v>
      </c>
      <c r="T1958" s="11">
        <f t="shared" si="185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41178.848530092597</v>
      </c>
      <c r="T1959" s="11">
        <f t="shared" si="185"/>
        <v>41208.848530092597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41326.737974537034</v>
      </c>
      <c r="T1960" s="11">
        <f t="shared" si="185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41871.595601851848</v>
      </c>
      <c r="T1961" s="11">
        <f t="shared" si="185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41964.112743055557</v>
      </c>
      <c r="T1962" s="11">
        <f t="shared" si="185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41147.944641203707</v>
      </c>
      <c r="T1963" s="11">
        <f t="shared" si="185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41742.530509259261</v>
      </c>
      <c r="T1964" s="11">
        <f t="shared" si="185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41863.179791666669</v>
      </c>
      <c r="T1965" s="11">
        <f t="shared" si="185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42452.022824074069</v>
      </c>
      <c r="T1966" s="11">
        <f t="shared" si="185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40897.839236111111</v>
      </c>
      <c r="T1967" s="11">
        <f t="shared" si="185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41835.290486111109</v>
      </c>
      <c r="T1968" s="11">
        <f t="shared" si="185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41730.413530092592</v>
      </c>
      <c r="T1969" s="11">
        <f t="shared" si="185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42676.336979166663</v>
      </c>
      <c r="T1970" s="11">
        <f t="shared" si="185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42557.542453703703</v>
      </c>
      <c r="T1971" s="11">
        <f t="shared" si="185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41323.943298611113</v>
      </c>
      <c r="T1972" s="11">
        <f t="shared" si="185"/>
        <v>41383.901631944442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41561.250706018516</v>
      </c>
      <c r="T1973" s="11">
        <f t="shared" si="185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41200.762083333335</v>
      </c>
      <c r="T1974" s="11">
        <f t="shared" si="185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42549.472962962958</v>
      </c>
      <c r="T1975" s="11">
        <f t="shared" si="185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41445.084131944444</v>
      </c>
      <c r="T1976" s="11">
        <f t="shared" si="185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41313.505219907405</v>
      </c>
      <c r="T1977" s="11">
        <f t="shared" si="185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41438.649594907409</v>
      </c>
      <c r="T1978" s="11">
        <f t="shared" si="185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42310.966898148152</v>
      </c>
      <c r="T1979" s="11">
        <f t="shared" si="185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41038.975601851853</v>
      </c>
      <c r="T1980" s="11">
        <f t="shared" si="185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42290.210023148145</v>
      </c>
      <c r="T1981" s="11">
        <f t="shared" si="185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42423.292384259257</v>
      </c>
      <c r="T1982" s="11">
        <f t="shared" si="185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41799.475289351853</v>
      </c>
      <c r="T1983" s="11">
        <f t="shared" si="185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42678.336655092593</v>
      </c>
      <c r="T1984" s="11">
        <f t="shared" si="185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42592.761782407411</v>
      </c>
      <c r="T1985" s="11">
        <f t="shared" si="185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6">
        <f t="shared" ref="P1986:P2049" si="187">E1986/L1986</f>
        <v>453.14285714285717</v>
      </c>
      <c r="Q1986" t="str">
        <f t="shared" ref="Q1986:Q2049" si="188">LEFT(N1986, FIND("/", N1986) -1)</f>
        <v>photography</v>
      </c>
      <c r="R1986" t="str">
        <f t="shared" ref="R1986:R2049" si="189">RIGHT(N1986,LEN(N1986)-FIND("/", N1986))</f>
        <v>people</v>
      </c>
      <c r="S1986" s="11">
        <f t="shared" si="184"/>
        <v>41913.540289351848</v>
      </c>
      <c r="T1986" s="11">
        <f t="shared" si="185"/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ref="S1987:S2050" si="190">(J1987/86400)+25569+(-6/24)</f>
        <v>42555.448738425926</v>
      </c>
      <c r="T1987" s="11">
        <f t="shared" ref="T1987:T2050" si="191">(I1987/86400)+25569+(-6/24)</f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42413.183831018519</v>
      </c>
      <c r="T1988" s="11">
        <f t="shared" si="191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42034.389768518522</v>
      </c>
      <c r="T1989" s="11">
        <f t="shared" si="191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42206.513217592597</v>
      </c>
      <c r="T1990" s="11">
        <f t="shared" si="191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42685.430648148147</v>
      </c>
      <c r="T1991" s="11">
        <f t="shared" si="191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42397.945972222224</v>
      </c>
      <c r="T1992" s="11">
        <f t="shared" si="191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42167.64335648148</v>
      </c>
      <c r="T1993" s="11">
        <f t="shared" si="191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42022.893414351856</v>
      </c>
      <c r="T1994" s="11">
        <f t="shared" si="191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42329.338391203702</v>
      </c>
      <c r="T1995" s="11">
        <f t="shared" si="191"/>
        <v>42359.338391203702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42650.756273148145</v>
      </c>
      <c r="T1996" s="11">
        <f t="shared" si="191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42181.652037037042</v>
      </c>
      <c r="T1997" s="11">
        <f t="shared" si="191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41800.569571759261</v>
      </c>
      <c r="T1998" s="11">
        <f t="shared" si="191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41847.680694444447</v>
      </c>
      <c r="T1999" s="11">
        <f t="shared" si="191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41806.868495370371</v>
      </c>
      <c r="T2000" s="11">
        <f t="shared" si="191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41926.232731481483</v>
      </c>
      <c r="T2001" s="11">
        <f t="shared" si="191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42345.701539351852</v>
      </c>
      <c r="T2002" s="11">
        <f t="shared" si="191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42135.959675925929</v>
      </c>
      <c r="T2003" s="11">
        <f t="shared" si="191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42728.46230324074</v>
      </c>
      <c r="T2004" s="11">
        <f t="shared" si="191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40346.875601851854</v>
      </c>
      <c r="T2005" s="11">
        <f t="shared" si="191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41800.354895833334</v>
      </c>
      <c r="T2006" s="11">
        <f t="shared" si="191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41535.562708333331</v>
      </c>
      <c r="T2007" s="11">
        <f t="shared" si="191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41941.250520833331</v>
      </c>
      <c r="T2008" s="11">
        <f t="shared" si="191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40347.587800925925</v>
      </c>
      <c r="T2009" s="11">
        <f t="shared" si="191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40761.354421296295</v>
      </c>
      <c r="T2010" s="11">
        <f t="shared" si="191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42661.073414351849</v>
      </c>
      <c r="T2011" s="11">
        <f t="shared" si="191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42570.746423611112</v>
      </c>
      <c r="T2012" s="11">
        <f t="shared" si="191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42347.108483796299</v>
      </c>
      <c r="T2013" s="11">
        <f t="shared" si="191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42010.572233796294</v>
      </c>
      <c r="T2014" s="11">
        <f t="shared" si="191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42499.710810185185</v>
      </c>
      <c r="T2015" s="11">
        <f t="shared" si="191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41323.964571759258</v>
      </c>
      <c r="T2016" s="11">
        <f t="shared" si="191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40765.626886574071</v>
      </c>
      <c r="T2017" s="11">
        <f t="shared" si="191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41312.630775462967</v>
      </c>
      <c r="T2018" s="11">
        <f t="shared" si="191"/>
        <v>41342.630775462967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40960.807349537034</v>
      </c>
      <c r="T2019" s="11">
        <f t="shared" si="191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42199.115844907406</v>
      </c>
      <c r="T2020" s="11">
        <f t="shared" si="191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42605.45857638889</v>
      </c>
      <c r="T2021" s="11">
        <f t="shared" si="191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41736.847500000003</v>
      </c>
      <c r="T2022" s="11">
        <f t="shared" si="191"/>
        <v>41773.711111111115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41860.820567129631</v>
      </c>
      <c r="T2023" s="11">
        <f t="shared" si="191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42502.319120370375</v>
      </c>
      <c r="T2024" s="11">
        <f t="shared" si="191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42136.170752314814</v>
      </c>
      <c r="T2025" s="11">
        <f t="shared" si="191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41099.716944444444</v>
      </c>
      <c r="T2026" s="11">
        <f t="shared" si="191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42135.934560185182</v>
      </c>
      <c r="T2027" s="11">
        <f t="shared" si="191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41704.485937500001</v>
      </c>
      <c r="T2028" s="11">
        <f t="shared" si="191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42048.563877314809</v>
      </c>
      <c r="T2029" s="11">
        <f t="shared" si="191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40215.669050925928</v>
      </c>
      <c r="T2030" s="11">
        <f t="shared" si="191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41847.771770833337</v>
      </c>
      <c r="T2031" s="11">
        <f t="shared" si="191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41212.746481481481</v>
      </c>
      <c r="T2032" s="11">
        <f t="shared" si="191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41975.079317129625</v>
      </c>
      <c r="T2033" s="11">
        <f t="shared" si="191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42689.315671296295</v>
      </c>
      <c r="T2034" s="11">
        <f t="shared" si="191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41724.832384259258</v>
      </c>
      <c r="T2035" s="11">
        <f t="shared" si="191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42075.880011574074</v>
      </c>
      <c r="T2036" s="11">
        <f t="shared" si="191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42311.375081018516</v>
      </c>
      <c r="T2037" s="11">
        <f t="shared" si="191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41738.614803240736</v>
      </c>
      <c r="T2038" s="11">
        <f t="shared" si="191"/>
        <v>41768.614803240736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41577.960104166668</v>
      </c>
      <c r="T2039" s="11">
        <f t="shared" si="191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41424.02107638889</v>
      </c>
      <c r="T2040" s="11">
        <f t="shared" si="191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42675.188946759255</v>
      </c>
      <c r="T2041" s="11">
        <f t="shared" si="191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41578.677118055552</v>
      </c>
      <c r="T2042" s="11">
        <f t="shared" si="191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42654.275775462964</v>
      </c>
      <c r="T2043" s="11">
        <f t="shared" si="191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42331.458032407405</v>
      </c>
      <c r="T2044" s="11">
        <f t="shared" si="191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42660.926817129628</v>
      </c>
      <c r="T2045" s="11">
        <f t="shared" si="191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42138.434189814812</v>
      </c>
      <c r="T2046" s="11">
        <f t="shared" si="191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41068.838506944448</v>
      </c>
      <c r="T2047" s="11">
        <f t="shared" si="191"/>
        <v>41098.838506944448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41386.921805555554</v>
      </c>
      <c r="T2048" s="11">
        <f t="shared" si="191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42081.653587962966</v>
      </c>
      <c r="T2049" s="11">
        <f t="shared" si="191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6">
        <f t="shared" ref="P2050:P2113" si="193">E2050/L2050</f>
        <v>91.82989803350327</v>
      </c>
      <c r="Q2050" t="str">
        <f t="shared" ref="Q2050:Q2113" si="194">LEFT(N2050, FIND("/", N2050) -1)</f>
        <v>technology</v>
      </c>
      <c r="R2050" t="str">
        <f t="shared" ref="R2050:R2113" si="195">RIGHT(N2050,LEN(N2050)-FIND("/", N2050))</f>
        <v>hardware</v>
      </c>
      <c r="S2050" s="11">
        <f t="shared" si="190"/>
        <v>41387.401516203703</v>
      </c>
      <c r="T2050" s="11">
        <f t="shared" si="191"/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ref="S2051:S2114" si="196">(J2051/86400)+25569+(-6/24)</f>
        <v>41575.277349537035</v>
      </c>
      <c r="T2051" s="11">
        <f t="shared" ref="T2051:T2114" si="197">(I2051/86400)+25569+(-6/24)</f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42114.821504629625</v>
      </c>
      <c r="T2052" s="11">
        <f t="shared" si="197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41603.772418981483</v>
      </c>
      <c r="T2053" s="11">
        <f t="shared" si="197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42374.83394675926</v>
      </c>
      <c r="T2054" s="11">
        <f t="shared" si="197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42303.367488425924</v>
      </c>
      <c r="T2055" s="11">
        <f t="shared" si="197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41731.270949074074</v>
      </c>
      <c r="T2056" s="11">
        <f t="shared" si="197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41946.424108796295</v>
      </c>
      <c r="T2057" s="11">
        <f t="shared" si="197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41351.51090277778</v>
      </c>
      <c r="T2058" s="11">
        <f t="shared" si="197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42396.244583333333</v>
      </c>
      <c r="T2059" s="11">
        <f t="shared" si="197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42026.120717592596</v>
      </c>
      <c r="T2060" s="11">
        <f t="shared" si="197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42361.352476851855</v>
      </c>
      <c r="T2061" s="11">
        <f t="shared" si="197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41783.392939814818</v>
      </c>
      <c r="T2062" s="11">
        <f t="shared" si="197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42705.514513888891</v>
      </c>
      <c r="T2063" s="11">
        <f t="shared" si="197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42423.1330787037</v>
      </c>
      <c r="T2064" s="11">
        <f t="shared" si="197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42472.48265046296</v>
      </c>
      <c r="T2065" s="11">
        <f t="shared" si="197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41389.114849537036</v>
      </c>
      <c r="T2066" s="11">
        <f t="shared" si="197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41603.083668981482</v>
      </c>
      <c r="T2067" s="11">
        <f t="shared" si="197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41844.521793981483</v>
      </c>
      <c r="T2068" s="11">
        <f t="shared" si="197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42115.603888888887</v>
      </c>
      <c r="T2069" s="11">
        <f t="shared" si="197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42633.591608796298</v>
      </c>
      <c r="T2070" s="11">
        <f t="shared" si="197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42340.722118055557</v>
      </c>
      <c r="T2071" s="11">
        <f t="shared" si="197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42519.4065162037</v>
      </c>
      <c r="T2072" s="11">
        <f t="shared" si="197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42600.028749999998</v>
      </c>
      <c r="T2073" s="11">
        <f t="shared" si="197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42467.331388888888</v>
      </c>
      <c r="T2074" s="11">
        <f t="shared" si="197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42087.418032407411</v>
      </c>
      <c r="T2075" s="11">
        <f t="shared" si="197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42466.576180555552</v>
      </c>
      <c r="T2076" s="11">
        <f t="shared" si="197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41450.431574074071</v>
      </c>
      <c r="T2077" s="11">
        <f t="shared" si="197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41803.630659722221</v>
      </c>
      <c r="T2078" s="11">
        <f t="shared" si="197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42102.792546296296</v>
      </c>
      <c r="T2079" s="11">
        <f t="shared" si="197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42692.521493055552</v>
      </c>
      <c r="T2080" s="11">
        <f t="shared" si="197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42150.46056712963</v>
      </c>
      <c r="T2081" s="11">
        <f t="shared" si="197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42289.707175925927</v>
      </c>
      <c r="T2082" s="11">
        <f t="shared" si="197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41003.90688657407</v>
      </c>
      <c r="T2083" s="11">
        <f t="shared" si="197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40810.870324074072</v>
      </c>
      <c r="T2084" s="11">
        <f t="shared" si="197"/>
        <v>40870.911990740744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41034.47216435185</v>
      </c>
      <c r="T2085" s="11">
        <f t="shared" si="197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41731.583124999997</v>
      </c>
      <c r="T2086" s="11">
        <f t="shared" si="197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41075.585497685184</v>
      </c>
      <c r="T2087" s="11">
        <f t="shared" si="197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40860.42050925926</v>
      </c>
      <c r="T2088" s="11">
        <f t="shared" si="197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40763.954375000001</v>
      </c>
      <c r="T2089" s="11">
        <f t="shared" si="197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40395.464722222227</v>
      </c>
      <c r="T2090" s="11">
        <f t="shared" si="197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41452.826319444444</v>
      </c>
      <c r="T2091" s="11">
        <f t="shared" si="197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41299.131423611107</v>
      </c>
      <c r="T2092" s="11">
        <f t="shared" si="197"/>
        <v>41329.131423611107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40555.072662037041</v>
      </c>
      <c r="T2093" s="11">
        <f t="shared" si="197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40763.457546296297</v>
      </c>
      <c r="T2094" s="11">
        <f t="shared" si="197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41205.604537037041</v>
      </c>
      <c r="T2095" s="11">
        <f t="shared" si="197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40938.77002314815</v>
      </c>
      <c r="T2096" s="11">
        <f t="shared" si="197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40758.483483796299</v>
      </c>
      <c r="T2097" s="11">
        <f t="shared" si="197"/>
        <v>40818.483483796299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41192.508506944447</v>
      </c>
      <c r="T2098" s="11">
        <f t="shared" si="197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40818.334895833337</v>
      </c>
      <c r="T2099" s="11">
        <f t="shared" si="197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40945.86383101852</v>
      </c>
      <c r="T2100" s="11">
        <f t="shared" si="197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42173.496342592596</v>
      </c>
      <c r="T2101" s="11">
        <f t="shared" si="197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41074.584965277776</v>
      </c>
      <c r="T2102" s="11">
        <f t="shared" si="197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40891.899467592593</v>
      </c>
      <c r="T2103" s="11">
        <f t="shared" si="197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40638.618611111109</v>
      </c>
      <c r="T2104" s="11">
        <f t="shared" si="197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41192.504942129628</v>
      </c>
      <c r="T2105" s="11">
        <f t="shared" si="197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41393.824467592596</v>
      </c>
      <c r="T2106" s="11">
        <f t="shared" si="197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41951.538807870369</v>
      </c>
      <c r="T2107" s="11">
        <f t="shared" si="197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41269.96497685185</v>
      </c>
      <c r="T2108" s="11">
        <f t="shared" si="197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41934.46056712963</v>
      </c>
      <c r="T2109" s="11">
        <f t="shared" si="197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41134.925694444442</v>
      </c>
      <c r="T2110" s="11">
        <f t="shared" si="197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42160.458530092597</v>
      </c>
      <c r="T2111" s="11">
        <f t="shared" si="197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41759.420937499999</v>
      </c>
      <c r="T2112" s="11">
        <f t="shared" si="197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40702.947048611109</v>
      </c>
      <c r="T2113" s="11">
        <f t="shared" si="197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6">
        <f t="shared" ref="P2114:P2177" si="199">E2114/L2114</f>
        <v>27.272727272727273</v>
      </c>
      <c r="Q2114" t="str">
        <f t="shared" ref="Q2114:Q2177" si="200">LEFT(N2114, FIND("/", N2114) -1)</f>
        <v>music</v>
      </c>
      <c r="R2114" t="str">
        <f t="shared" ref="R2114:R2177" si="201">RIGHT(N2114,LEN(N2114)-FIND("/", N2114))</f>
        <v>indie rock</v>
      </c>
      <c r="S2114" s="11">
        <f t="shared" si="196"/>
        <v>41365.678159722222</v>
      </c>
      <c r="T2114" s="11">
        <f t="shared" si="197"/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ref="S2115:S2178" si="202">(J2115/86400)+25569+(-6/24)</f>
        <v>41870.61546296296</v>
      </c>
      <c r="T2115" s="11">
        <f t="shared" ref="T2115:T2178" si="203">(I2115/86400)+25569+(-6/24)</f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40458.565625000003</v>
      </c>
      <c r="T2116" s="11">
        <f t="shared" si="203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40563.831030092595</v>
      </c>
      <c r="T2117" s="11">
        <f t="shared" si="203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41136.527812500004</v>
      </c>
      <c r="T2118" s="11">
        <f t="shared" si="203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42289.809594907405</v>
      </c>
      <c r="T2119" s="11">
        <f t="shared" si="203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40718.589537037034</v>
      </c>
      <c r="T2120" s="11">
        <f t="shared" si="203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41106.880150462966</v>
      </c>
      <c r="T2121" s="11">
        <f t="shared" si="203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41591.714537037034</v>
      </c>
      <c r="T2122" s="11">
        <f t="shared" si="203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42716.4924537037</v>
      </c>
      <c r="T2123" s="11">
        <f t="shared" si="203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42712.050567129627</v>
      </c>
      <c r="T2124" s="11">
        <f t="shared" si="203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40198.174849537041</v>
      </c>
      <c r="T2125" s="11">
        <f t="shared" si="203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40463.778182870374</v>
      </c>
      <c r="T2126" s="11">
        <f t="shared" si="203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42190.773530092592</v>
      </c>
      <c r="T2127" s="11">
        <f t="shared" si="203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41951.723229166666</v>
      </c>
      <c r="T2128" s="11">
        <f t="shared" si="203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42045.255358796298</v>
      </c>
      <c r="T2129" s="11">
        <f t="shared" si="203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41843.522789351853</v>
      </c>
      <c r="T2130" s="11">
        <f t="shared" si="203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42408.774305555555</v>
      </c>
      <c r="T2131" s="11">
        <f t="shared" si="203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41831.836377314816</v>
      </c>
      <c r="T2132" s="11">
        <f t="shared" si="203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42166.957071759258</v>
      </c>
      <c r="T2133" s="11">
        <f t="shared" si="203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41643.237175925926</v>
      </c>
      <c r="T2134" s="11">
        <f t="shared" si="203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40618.847210648149</v>
      </c>
      <c r="T2135" s="11">
        <f t="shared" si="203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41361.636469907404</v>
      </c>
      <c r="T2136" s="11">
        <f t="shared" si="203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41156.71334490741</v>
      </c>
      <c r="T2137" s="11">
        <f t="shared" si="203"/>
        <v>41186.71334490741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41536.259097222224</v>
      </c>
      <c r="T2138" s="11">
        <f t="shared" si="203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41948.521168981482</v>
      </c>
      <c r="T2139" s="11">
        <f t="shared" si="203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41556.763182870374</v>
      </c>
      <c r="T2140" s="11">
        <f t="shared" si="203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42647.500092592592</v>
      </c>
      <c r="T2141" s="11">
        <f t="shared" si="203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41255.583611111113</v>
      </c>
      <c r="T2142" s="11">
        <f t="shared" si="203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41926.985636574071</v>
      </c>
      <c r="T2143" s="11">
        <f t="shared" si="203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42340.451504629629</v>
      </c>
      <c r="T2144" s="11">
        <f t="shared" si="203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40332.636712962965</v>
      </c>
      <c r="T2145" s="11">
        <f t="shared" si="203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41499.296759259261</v>
      </c>
      <c r="T2146" s="11">
        <f t="shared" si="203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41574.987430555557</v>
      </c>
      <c r="T2147" s="11">
        <f t="shared" si="203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42397.429513888885</v>
      </c>
      <c r="T2148" s="11">
        <f t="shared" si="203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41927.045694444445</v>
      </c>
      <c r="T2149" s="11">
        <f t="shared" si="203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42066.483587962968</v>
      </c>
      <c r="T2150" s="11">
        <f t="shared" si="203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40354.774953703702</v>
      </c>
      <c r="T2151" s="11">
        <f t="shared" si="203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42534.034710648149</v>
      </c>
      <c r="T2152" s="11">
        <f t="shared" si="203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42520.597384259258</v>
      </c>
      <c r="T2153" s="11">
        <f t="shared" si="203"/>
        <v>42550.597384259258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41683.582280092596</v>
      </c>
      <c r="T2154" s="11">
        <f t="shared" si="203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41974.661087962959</v>
      </c>
      <c r="T2155" s="11">
        <f t="shared" si="203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41647.382256944446</v>
      </c>
      <c r="T2156" s="11">
        <f t="shared" si="203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42430.497511574074</v>
      </c>
      <c r="T2157" s="11">
        <f t="shared" si="203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41488.60423611111</v>
      </c>
      <c r="T2158" s="11">
        <f t="shared" si="203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42694.73128472222</v>
      </c>
      <c r="T2159" s="11">
        <f t="shared" si="203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41264.603865740741</v>
      </c>
      <c r="T2160" s="11">
        <f t="shared" si="203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40710.481180555558</v>
      </c>
      <c r="T2161" s="11">
        <f t="shared" si="203"/>
        <v>40740.481180555558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41018.461863425924</v>
      </c>
      <c r="T2162" s="11">
        <f t="shared" si="203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42240.602534722224</v>
      </c>
      <c r="T2163" s="11">
        <f t="shared" si="203"/>
        <v>42270.602534722224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41813.516099537039</v>
      </c>
      <c r="T2164" s="11">
        <f t="shared" si="203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42111.649537037039</v>
      </c>
      <c r="T2165" s="11">
        <f t="shared" si="203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42515.46775462963</v>
      </c>
      <c r="T2166" s="11">
        <f t="shared" si="203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42438.417071759264</v>
      </c>
      <c r="T2167" s="11">
        <f t="shared" si="203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41933.588171296295</v>
      </c>
      <c r="T2168" s="11">
        <f t="shared" si="203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41152.816400462965</v>
      </c>
      <c r="T2169" s="11">
        <f t="shared" si="203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42745.350243055553</v>
      </c>
      <c r="T2170" s="11">
        <f t="shared" si="203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42793.450821759259</v>
      </c>
      <c r="T2171" s="11">
        <f t="shared" si="203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42198.500254629631</v>
      </c>
      <c r="T2172" s="11">
        <f t="shared" si="203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42141.70711805555</v>
      </c>
      <c r="T2173" s="11">
        <f t="shared" si="203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42082.330092592594</v>
      </c>
      <c r="T2174" s="11">
        <f t="shared" si="203"/>
        <v>42112.330092592594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41495.442627314813</v>
      </c>
      <c r="T2175" s="11">
        <f t="shared" si="203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42465.292905092589</v>
      </c>
      <c r="T2176" s="11">
        <f t="shared" si="203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42564.759097222224</v>
      </c>
      <c r="T2177" s="11">
        <f t="shared" si="203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6">
        <f t="shared" ref="P2178:P2241" si="205">E2178/L2178</f>
        <v>88.74647887323944</v>
      </c>
      <c r="Q2178" t="str">
        <f t="shared" ref="Q2178:Q2241" si="206">LEFT(N2178, FIND("/", N2178) -1)</f>
        <v>music</v>
      </c>
      <c r="R2178" t="str">
        <f t="shared" ref="R2178:R2241" si="207">RIGHT(N2178,LEN(N2178)-FIND("/", N2178))</f>
        <v>rock</v>
      </c>
      <c r="S2178" s="11">
        <f t="shared" si="202"/>
        <v>42096.383206018523</v>
      </c>
      <c r="T2178" s="11">
        <f t="shared" si="203"/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ref="S2179:S2242" si="208">(J2179/86400)+25569+(-6/24)</f>
        <v>42502.000775462962</v>
      </c>
      <c r="T2179" s="11">
        <f t="shared" ref="T2179:T2242" si="209">(I2179/86400)+25569+(-6/24)</f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42723.38653935185</v>
      </c>
      <c r="T2180" s="11">
        <f t="shared" si="20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42074.921203703707</v>
      </c>
      <c r="T2181" s="11">
        <f t="shared" si="20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42279.419768518521</v>
      </c>
      <c r="T2182" s="11">
        <f t="shared" si="20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42772.755243055552</v>
      </c>
      <c r="T2183" s="11">
        <f t="shared" si="20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41879.650752314818</v>
      </c>
      <c r="T2184" s="11">
        <f t="shared" si="20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42745.115474537037</v>
      </c>
      <c r="T2185" s="11">
        <f t="shared" si="20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42380.440289351856</v>
      </c>
      <c r="T2186" s="11">
        <f t="shared" si="20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41319.099988425922</v>
      </c>
      <c r="T2187" s="11">
        <f t="shared" si="209"/>
        <v>41359.099988425922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42583.365081018521</v>
      </c>
      <c r="T2188" s="11">
        <f t="shared" si="20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42067.959097222221</v>
      </c>
      <c r="T2189" s="11">
        <f t="shared" si="20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42633.336122685185</v>
      </c>
      <c r="T2190" s="11">
        <f t="shared" si="20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42467.538194444445</v>
      </c>
      <c r="T2191" s="11">
        <f t="shared" si="20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42417.375046296293</v>
      </c>
      <c r="T2192" s="11">
        <f t="shared" si="20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42768.583645833336</v>
      </c>
      <c r="T2193" s="11">
        <f t="shared" si="20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42691.6012037037</v>
      </c>
      <c r="T2194" s="11">
        <f t="shared" si="20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42664.155925925923</v>
      </c>
      <c r="T2195" s="11">
        <f t="shared" si="20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42425.507986111115</v>
      </c>
      <c r="T2196" s="11">
        <f t="shared" si="20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42197.521990740745</v>
      </c>
      <c r="T2197" s="11">
        <f t="shared" si="20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42675.237291666665</v>
      </c>
      <c r="T2198" s="11">
        <f t="shared" si="20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42033.334016203706</v>
      </c>
      <c r="T2199" s="11">
        <f t="shared" si="20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42292.263888888891</v>
      </c>
      <c r="T2200" s="11">
        <f t="shared" si="20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42262.166643518518</v>
      </c>
      <c r="T2201" s="11">
        <f t="shared" si="20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42163.375787037032</v>
      </c>
      <c r="T2202" s="11">
        <f t="shared" si="20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41276.596817129626</v>
      </c>
      <c r="T2203" s="11">
        <f t="shared" si="209"/>
        <v>41290.596817129626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41184.599166666667</v>
      </c>
      <c r="T2204" s="11">
        <f t="shared" si="20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42241.60974537037</v>
      </c>
      <c r="T2205" s="11">
        <f t="shared" si="20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41312.061562499999</v>
      </c>
      <c r="T2206" s="11">
        <f t="shared" si="20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41031.571631944447</v>
      </c>
      <c r="T2207" s="11">
        <f t="shared" si="209"/>
        <v>41061.571631944447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40997.007222222222</v>
      </c>
      <c r="T2208" s="11">
        <f t="shared" si="20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41563.944131944445</v>
      </c>
      <c r="T2209" s="11">
        <f t="shared" si="20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40946.632245370369</v>
      </c>
      <c r="T2210" s="11">
        <f t="shared" si="20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41732.229675925926</v>
      </c>
      <c r="T2211" s="11">
        <f t="shared" si="20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40955.816087962965</v>
      </c>
      <c r="T2212" s="11">
        <f t="shared" si="209"/>
        <v>41013.483333333337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41716.535011574073</v>
      </c>
      <c r="T2213" s="11">
        <f t="shared" si="20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41548.497418981482</v>
      </c>
      <c r="T2214" s="11">
        <f t="shared" si="20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42109.576145833329</v>
      </c>
      <c r="T2215" s="11">
        <f t="shared" si="20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41646.542222222226</v>
      </c>
      <c r="T2216" s="11">
        <f t="shared" si="20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40958.467268518521</v>
      </c>
      <c r="T2217" s="11">
        <f t="shared" si="20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42194.50167824074</v>
      </c>
      <c r="T2218" s="11">
        <f t="shared" si="209"/>
        <v>42208.50167824074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42299.526770833334</v>
      </c>
      <c r="T2219" s="11">
        <f t="shared" si="20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41127.562303240738</v>
      </c>
      <c r="T2220" s="11">
        <f t="shared" si="20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42205.468888888892</v>
      </c>
      <c r="T2221" s="11">
        <f t="shared" si="20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41451.810601851852</v>
      </c>
      <c r="T2222" s="11">
        <f t="shared" si="20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42452.416770833333</v>
      </c>
      <c r="T2223" s="11">
        <f t="shared" si="20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40906.537581018521</v>
      </c>
      <c r="T2224" s="11">
        <f t="shared" si="20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42152.390833333338</v>
      </c>
      <c r="T2225" s="11">
        <f t="shared" si="20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42644.417534722219</v>
      </c>
      <c r="T2226" s="11">
        <f t="shared" si="20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41873.54184027778</v>
      </c>
      <c r="T2227" s="11">
        <f t="shared" si="20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42381.54886574074</v>
      </c>
      <c r="T2228" s="11">
        <f t="shared" si="20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41561.557349537034</v>
      </c>
      <c r="T2229" s="11">
        <f t="shared" si="20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42202.028194444443</v>
      </c>
      <c r="T2230" s="11">
        <f t="shared" si="20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41484.414247685185</v>
      </c>
      <c r="T2231" s="11">
        <f t="shared" si="20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41724.631099537037</v>
      </c>
      <c r="T2232" s="11">
        <f t="shared" si="20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41423.660891203705</v>
      </c>
      <c r="T2233" s="11">
        <f t="shared" si="20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41806.544074074074</v>
      </c>
      <c r="T2234" s="11">
        <f t="shared" si="20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42331.128923611112</v>
      </c>
      <c r="T2235" s="11">
        <f t="shared" si="20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42710.574618055558</v>
      </c>
      <c r="T2236" s="11">
        <f t="shared" si="20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42061.772118055553</v>
      </c>
      <c r="T2237" s="11">
        <f t="shared" si="209"/>
        <v>42091.730451388888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42371.367164351846</v>
      </c>
      <c r="T2238" s="11">
        <f t="shared" si="20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41914.753275462965</v>
      </c>
      <c r="T2239" s="11">
        <f t="shared" si="20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42774.371712962966</v>
      </c>
      <c r="T2240" s="11">
        <f t="shared" si="20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41572.708495370374</v>
      </c>
      <c r="T2241" s="11">
        <f t="shared" si="20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6">
        <f t="shared" ref="P2242:P2305" si="211">E2242/L2242</f>
        <v>140.97916666666666</v>
      </c>
      <c r="Q2242" t="str">
        <f t="shared" ref="Q2242:Q2305" si="212">LEFT(N2242, FIND("/", N2242) -1)</f>
        <v>games</v>
      </c>
      <c r="R2242" t="str">
        <f t="shared" ref="R2242:R2305" si="213">RIGHT(N2242,LEN(N2242)-FIND("/", N2242))</f>
        <v>tabletop games</v>
      </c>
      <c r="S2242" s="11">
        <f t="shared" si="208"/>
        <v>42452.575740740736</v>
      </c>
      <c r="T2242" s="11">
        <f t="shared" si="209"/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ref="S2243:S2306" si="214">(J2243/86400)+25569+(-6/24)</f>
        <v>42766.577546296292</v>
      </c>
      <c r="T2243" s="11">
        <f t="shared" ref="T2243:T2306" si="215">(I2243/86400)+25569+(-6/24)</f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41569.325613425928</v>
      </c>
      <c r="T2244" s="11">
        <f t="shared" si="215"/>
        <v>41604.876388888893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42800.501041666663</v>
      </c>
      <c r="T2245" s="11">
        <f t="shared" si="215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42647.568819444445</v>
      </c>
      <c r="T2246" s="11">
        <f t="shared" si="215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41660.45853009259</v>
      </c>
      <c r="T2247" s="11">
        <f t="shared" si="215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42221.54178240741</v>
      </c>
      <c r="T2248" s="11">
        <f t="shared" si="215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42200.416261574079</v>
      </c>
      <c r="T2249" s="11">
        <f t="shared" si="215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42688.625902777778</v>
      </c>
      <c r="T2250" s="11">
        <f t="shared" si="215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41336.453298611115</v>
      </c>
      <c r="T2251" s="11">
        <f t="shared" si="215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42676.755474537036</v>
      </c>
      <c r="T2252" s="11">
        <f t="shared" si="215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41846.09579861111</v>
      </c>
      <c r="T2253" s="11">
        <f t="shared" si="215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42573.077986111108</v>
      </c>
      <c r="T2254" s="11">
        <f t="shared" si="215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42296.381331018521</v>
      </c>
      <c r="T2255" s="11">
        <f t="shared" si="215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42752.397777777776</v>
      </c>
      <c r="T2256" s="11">
        <f t="shared" si="215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42467.701979166668</v>
      </c>
      <c r="T2257" s="11">
        <f t="shared" si="215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42682.201921296291</v>
      </c>
      <c r="T2258" s="11">
        <f t="shared" si="215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42505.686678240745</v>
      </c>
      <c r="T2259" s="11">
        <f t="shared" si="215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42136.50100694444</v>
      </c>
      <c r="T2260" s="11">
        <f t="shared" si="215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42702.554814814815</v>
      </c>
      <c r="T2261" s="11">
        <f t="shared" si="215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41694.766782407409</v>
      </c>
      <c r="T2262" s="11">
        <f t="shared" si="215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42759.474768518514</v>
      </c>
      <c r="T2263" s="11">
        <f t="shared" si="215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41926.335162037038</v>
      </c>
      <c r="T2264" s="11">
        <f t="shared" si="215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42014.582326388889</v>
      </c>
      <c r="T2265" s="11">
        <f t="shared" si="215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42496.332337962958</v>
      </c>
      <c r="T2266" s="11">
        <f t="shared" si="215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42689.603090277778</v>
      </c>
      <c r="T2267" s="11">
        <f t="shared" si="215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42469.624907407408</v>
      </c>
      <c r="T2268" s="11">
        <f t="shared" si="215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41968.579826388886</v>
      </c>
      <c r="T2269" s="11">
        <f t="shared" si="215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42775.832349537042</v>
      </c>
      <c r="T2270" s="11">
        <f t="shared" si="215"/>
        <v>42805.832349537042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42776.454432870371</v>
      </c>
      <c r="T2271" s="11">
        <f t="shared" si="215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42725.619363425925</v>
      </c>
      <c r="T2272" s="11">
        <f t="shared" si="215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42683.750046296293</v>
      </c>
      <c r="T2273" s="11">
        <f t="shared" si="215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42315.449490740742</v>
      </c>
      <c r="T2274" s="11">
        <f t="shared" si="215"/>
        <v>42345.449490740742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42781.299097222218</v>
      </c>
      <c r="T2275" s="11">
        <f t="shared" si="215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41663.250659722224</v>
      </c>
      <c r="T2276" s="11">
        <f t="shared" si="215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41965.366655092592</v>
      </c>
      <c r="T2277" s="11">
        <f t="shared" si="215"/>
        <v>41995.366655092592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41614.401493055557</v>
      </c>
      <c r="T2278" s="11">
        <f t="shared" si="215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40936.428506944445</v>
      </c>
      <c r="T2279" s="11">
        <f t="shared" si="215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42338.459108796298</v>
      </c>
      <c r="T2280" s="11">
        <f t="shared" si="215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42020.556701388894</v>
      </c>
      <c r="T2281" s="11">
        <f t="shared" si="215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42234.374895833331</v>
      </c>
      <c r="T2282" s="11">
        <f t="shared" si="215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40687.035844907405</v>
      </c>
      <c r="T2283" s="11">
        <f t="shared" si="215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42322.92460648148</v>
      </c>
      <c r="T2284" s="11">
        <f t="shared" si="215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40977.875046296293</v>
      </c>
      <c r="T2285" s="11">
        <f t="shared" si="215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40585.546817129631</v>
      </c>
      <c r="T2286" s="11">
        <f t="shared" si="215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41058.935682870375</v>
      </c>
      <c r="T2287" s="11">
        <f t="shared" si="215"/>
        <v>41088.935682870375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41494.713587962964</v>
      </c>
      <c r="T2288" s="11">
        <f t="shared" si="215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41792.417361111111</v>
      </c>
      <c r="T2289" s="11">
        <f t="shared" si="215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41067.577418981484</v>
      </c>
      <c r="T2290" s="11">
        <f t="shared" si="215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41571.748379629629</v>
      </c>
      <c r="T2291" s="11">
        <f t="shared" si="215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40070.003819444442</v>
      </c>
      <c r="T2292" s="11">
        <f t="shared" si="215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40987.727060185185</v>
      </c>
      <c r="T2293" s="11">
        <f t="shared" si="215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40987.447638888887</v>
      </c>
      <c r="T2294" s="11">
        <f t="shared" si="215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41151.458321759259</v>
      </c>
      <c r="T2295" s="11">
        <f t="shared" si="215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41264.47314814815</v>
      </c>
      <c r="T2296" s="11">
        <f t="shared" si="215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41270.704351851848</v>
      </c>
      <c r="T2297" s="11">
        <f t="shared" si="215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40927.481782407405</v>
      </c>
      <c r="T2298" s="11">
        <f t="shared" si="215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40947.792233796295</v>
      </c>
      <c r="T2299" s="11">
        <f t="shared" si="215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41694.59065972222</v>
      </c>
      <c r="T2300" s="11">
        <f t="shared" si="215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40564.782511574071</v>
      </c>
      <c r="T2301" s="11">
        <f t="shared" si="215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41074.477037037039</v>
      </c>
      <c r="T2302" s="11">
        <f t="shared" si="215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41415.896944444445</v>
      </c>
      <c r="T2303" s="11">
        <f t="shared" si="215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41605.618449074071</v>
      </c>
      <c r="T2304" s="11">
        <f t="shared" si="215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40849.861064814817</v>
      </c>
      <c r="T2305" s="11">
        <f t="shared" si="215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6">
        <f t="shared" ref="P2306:P2369" si="217">E2306/L2306</f>
        <v>53.469203539823013</v>
      </c>
      <c r="Q2306" t="str">
        <f t="shared" ref="Q2306:Q2369" si="218">LEFT(N2306, FIND("/", N2306) -1)</f>
        <v>music</v>
      </c>
      <c r="R2306" t="str">
        <f t="shared" ref="R2306:R2369" si="219">RIGHT(N2306,LEN(N2306)-FIND("/", N2306))</f>
        <v>indie rock</v>
      </c>
      <c r="S2306" s="11">
        <f t="shared" si="214"/>
        <v>40502.565868055557</v>
      </c>
      <c r="T2306" s="11">
        <f t="shared" si="215"/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ref="S2307:S2370" si="220">(J2307/86400)+25569+(-6/24)</f>
        <v>41834.445277777777</v>
      </c>
      <c r="T2307" s="11">
        <f t="shared" ref="T2307:T2370" si="221">(I2307/86400)+25569+(-6/24)</f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40947.91815972222</v>
      </c>
      <c r="T2308" s="11">
        <f t="shared" si="221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41004.552465277782</v>
      </c>
      <c r="T2309" s="11">
        <f t="shared" si="221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41851.712916666671</v>
      </c>
      <c r="T2310" s="11">
        <f t="shared" si="221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41307.737696759257</v>
      </c>
      <c r="T2311" s="11">
        <f t="shared" si="221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41324.54415509259</v>
      </c>
      <c r="T2312" s="11">
        <f t="shared" si="221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41735.754502314812</v>
      </c>
      <c r="T2313" s="11">
        <f t="shared" si="221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41716.382847222223</v>
      </c>
      <c r="T2314" s="11">
        <f t="shared" si="221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41002.708634259259</v>
      </c>
      <c r="T2315" s="11">
        <f t="shared" si="221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41037.301585648151</v>
      </c>
      <c r="T2316" s="11">
        <f t="shared" si="221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41004.47619212963</v>
      </c>
      <c r="T2317" s="11">
        <f t="shared" si="221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40079.475115740745</v>
      </c>
      <c r="T2318" s="11">
        <f t="shared" si="221"/>
        <v>40156.516666666663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40192.292233796295</v>
      </c>
      <c r="T2319" s="11">
        <f t="shared" si="221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40050.393680555557</v>
      </c>
      <c r="T2320" s="11">
        <f t="shared" si="221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41592.832002314812</v>
      </c>
      <c r="T2321" s="11">
        <f t="shared" si="221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41696.567129629628</v>
      </c>
      <c r="T2322" s="11">
        <f t="shared" si="221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42799.010428240741</v>
      </c>
      <c r="T2323" s="11">
        <f t="shared" si="221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42804.645474537036</v>
      </c>
      <c r="T2324" s="11">
        <f t="shared" si="221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42807.505173611113</v>
      </c>
      <c r="T2325" s="11">
        <f t="shared" si="221"/>
        <v>42814.505173611113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42790.635243055556</v>
      </c>
      <c r="T2326" s="11">
        <f t="shared" si="221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42793.772349537037</v>
      </c>
      <c r="T2327" s="11">
        <f t="shared" si="221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42803.784120370372</v>
      </c>
      <c r="T2328" s="11">
        <f t="shared" si="221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41842.667129629626</v>
      </c>
      <c r="T2329" s="11">
        <f t="shared" si="221"/>
        <v>41877.667129629626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42139.531678240739</v>
      </c>
      <c r="T2330" s="11">
        <f t="shared" si="221"/>
        <v>42169.531678240739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41807.374374999999</v>
      </c>
      <c r="T2331" s="11">
        <f t="shared" si="221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42332.64980324074</v>
      </c>
      <c r="T2332" s="11">
        <f t="shared" si="221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41838.755671296298</v>
      </c>
      <c r="T2333" s="11">
        <f t="shared" si="221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42011.378136574072</v>
      </c>
      <c r="T2334" s="11">
        <f t="shared" si="221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41767.400347222225</v>
      </c>
      <c r="T2335" s="11">
        <f t="shared" si="221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41918.420115740737</v>
      </c>
      <c r="T2336" s="11">
        <f t="shared" si="221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41771.322256944448</v>
      </c>
      <c r="T2337" s="11">
        <f t="shared" si="221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41666.674710648149</v>
      </c>
      <c r="T2338" s="11">
        <f t="shared" si="221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41786.390543981484</v>
      </c>
      <c r="T2339" s="11">
        <f t="shared" si="221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41789.64680555556</v>
      </c>
      <c r="T2340" s="11">
        <f t="shared" si="221"/>
        <v>41819.64680555556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42692.54987268518</v>
      </c>
      <c r="T2341" s="11">
        <f t="shared" si="221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42643.392800925925</v>
      </c>
      <c r="T2342" s="11">
        <f t="shared" si="221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42167.563703703709</v>
      </c>
      <c r="T2343" s="11">
        <f t="shared" si="221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41897.452199074076</v>
      </c>
      <c r="T2344" s="11">
        <f t="shared" si="221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42327.575289351851</v>
      </c>
      <c r="T2345" s="11">
        <f t="shared" si="221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42515.477650462963</v>
      </c>
      <c r="T2346" s="11">
        <f t="shared" si="221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42059.751805555556</v>
      </c>
      <c r="T2347" s="11">
        <f t="shared" si="221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42615.54896990741</v>
      </c>
      <c r="T2348" s="11">
        <f t="shared" si="221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42577.357361111106</v>
      </c>
      <c r="T2349" s="11">
        <f t="shared" si="221"/>
        <v>42607.357361111106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42360.682152777779</v>
      </c>
      <c r="T2350" s="11">
        <f t="shared" si="221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42198.525787037041</v>
      </c>
      <c r="T2351" s="11">
        <f t="shared" si="221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42708.592245370368</v>
      </c>
      <c r="T2352" s="11">
        <f t="shared" si="221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42093.851145833338</v>
      </c>
      <c r="T2353" s="11">
        <f t="shared" si="221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42101.383703703701</v>
      </c>
      <c r="T2354" s="11">
        <f t="shared" si="221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42103.426180555558</v>
      </c>
      <c r="T2355" s="11">
        <f t="shared" si="221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41954.472916666666</v>
      </c>
      <c r="T2356" s="11">
        <f t="shared" si="221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42096.668240740742</v>
      </c>
      <c r="T2357" s="11">
        <f t="shared" si="221"/>
        <v>42126.668240740742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42130.53361111111</v>
      </c>
      <c r="T2358" s="11">
        <f t="shared" si="221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42264.370115740741</v>
      </c>
      <c r="T2359" s="11">
        <f t="shared" si="221"/>
        <v>42294.370115740741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41978.680972222224</v>
      </c>
      <c r="T2360" s="11">
        <f t="shared" si="221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42159.399583333332</v>
      </c>
      <c r="T2361" s="11">
        <f t="shared" si="221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42377.45694444445</v>
      </c>
      <c r="T2362" s="11">
        <f t="shared" si="221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42466.608888888892</v>
      </c>
      <c r="T2363" s="11">
        <f t="shared" si="221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41954.438310185185</v>
      </c>
      <c r="T2364" s="11">
        <f t="shared" si="221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42321.761574074073</v>
      </c>
      <c r="T2365" s="11">
        <f t="shared" si="221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42248.684675925921</v>
      </c>
      <c r="T2366" s="11">
        <f t="shared" si="221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42346.486400462964</v>
      </c>
      <c r="T2367" s="11">
        <f t="shared" si="221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42268.281631944439</v>
      </c>
      <c r="T2368" s="11">
        <f t="shared" si="221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42425.720092592594</v>
      </c>
      <c r="T2369" s="11">
        <f t="shared" si="221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6">
        <f t="shared" ref="P2370:P2433" si="223">E2370/L2370</f>
        <v>50</v>
      </c>
      <c r="Q2370" t="str">
        <f t="shared" ref="Q2370:Q2433" si="224">LEFT(N2370, FIND("/", N2370) -1)</f>
        <v>technology</v>
      </c>
      <c r="R2370" t="str">
        <f t="shared" ref="R2370:R2433" si="225">RIGHT(N2370,LEN(N2370)-FIND("/", N2370))</f>
        <v>web</v>
      </c>
      <c r="S2370" s="11">
        <f t="shared" si="220"/>
        <v>42063.471817129626</v>
      </c>
      <c r="T2370" s="11">
        <f t="shared" si="221"/>
        <v>42108.430150462962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si="223"/>
        <v>#DIV/0!</v>
      </c>
      <c r="Q2371" t="str">
        <f t="shared" si="224"/>
        <v>technology</v>
      </c>
      <c r="R2371" t="str">
        <f t="shared" si="225"/>
        <v>web</v>
      </c>
      <c r="S2371" s="11">
        <f t="shared" ref="S2371:S2434" si="226">(J2371/86400)+25569+(-6/24)</f>
        <v>42380.562627314815</v>
      </c>
      <c r="T2371" s="11">
        <f t="shared" ref="T2371:T2434" si="227">(I2371/86400)+25569+(-6/24)</f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41960.93913194444</v>
      </c>
      <c r="T2372" s="11">
        <f t="shared" si="227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42150.527731481481</v>
      </c>
      <c r="T2373" s="11">
        <f t="shared" si="227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42087.819108796291</v>
      </c>
      <c r="T2374" s="11">
        <f t="shared" si="227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42215.412314814814</v>
      </c>
      <c r="T2375" s="11">
        <f t="shared" si="227"/>
        <v>42245.412314814814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42017.593287037038</v>
      </c>
      <c r="T2376" s="11">
        <f t="shared" si="227"/>
        <v>42047.593287037038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42592.586076388892</v>
      </c>
      <c r="T2377" s="11">
        <f t="shared" si="227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42318.675532407404</v>
      </c>
      <c r="T2378" s="11">
        <f t="shared" si="227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42669.620173611111</v>
      </c>
      <c r="T2379" s="11">
        <f t="shared" si="227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42212.763078703705</v>
      </c>
      <c r="T2380" s="11">
        <f t="shared" si="227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42236.766388888893</v>
      </c>
      <c r="T2381" s="11">
        <f t="shared" si="227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42248.543310185181</v>
      </c>
      <c r="T2382" s="11">
        <f t="shared" si="227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42074.685740740737</v>
      </c>
      <c r="T2383" s="11">
        <f t="shared" si="227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42194.937534722223</v>
      </c>
      <c r="T2384" s="11">
        <f t="shared" si="227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42026.806793981479</v>
      </c>
      <c r="T2385" s="11">
        <f t="shared" si="227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41926.817627314813</v>
      </c>
      <c r="T2386" s="11">
        <f t="shared" si="227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42191.45175925926</v>
      </c>
      <c r="T2387" s="11">
        <f t="shared" si="227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41954.588240740741</v>
      </c>
      <c r="T2388" s="11">
        <f t="shared" si="227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42528.376620370371</v>
      </c>
      <c r="T2389" s="11">
        <f t="shared" si="227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41989.603692129633</v>
      </c>
      <c r="T2390" s="11">
        <f t="shared" si="227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42179.403379629628</v>
      </c>
      <c r="T2391" s="11">
        <f t="shared" si="227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41968.012314814812</v>
      </c>
      <c r="T2392" s="11">
        <f t="shared" si="227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42064.544490740736</v>
      </c>
      <c r="T2393" s="11">
        <f t="shared" si="227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42275.870636574073</v>
      </c>
      <c r="T2394" s="11">
        <f t="shared" si="227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42194.398344907408</v>
      </c>
      <c r="T2395" s="11">
        <f t="shared" si="227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42031.112187499995</v>
      </c>
      <c r="T2396" s="11">
        <f t="shared" si="227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42716.871377314819</v>
      </c>
      <c r="T2397" s="11">
        <f t="shared" si="227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42262.599050925928</v>
      </c>
      <c r="T2398" s="11">
        <f t="shared" si="227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41976.63490740741</v>
      </c>
      <c r="T2399" s="11">
        <f t="shared" si="227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42157.666481481487</v>
      </c>
      <c r="T2400" s="11">
        <f t="shared" si="227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41956.603078703702</v>
      </c>
      <c r="T2401" s="11">
        <f t="shared" si="227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42444.018101851849</v>
      </c>
      <c r="T2402" s="11">
        <f t="shared" si="227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42374.572870370372</v>
      </c>
      <c r="T2403" s="11">
        <f t="shared" si="227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42107.429756944446</v>
      </c>
      <c r="T2404" s="11">
        <f t="shared" si="227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42399.632615740746</v>
      </c>
      <c r="T2405" s="11">
        <f t="shared" si="227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42341.78943287037</v>
      </c>
      <c r="T2406" s="11">
        <f t="shared" si="227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42595.335358796292</v>
      </c>
      <c r="T2407" s="11">
        <f t="shared" si="227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41982.860995370371</v>
      </c>
      <c r="T2408" s="11">
        <f t="shared" si="227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42082.325555555552</v>
      </c>
      <c r="T2409" s="11">
        <f t="shared" si="227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41918.890706018516</v>
      </c>
      <c r="T2410" s="11">
        <f t="shared" si="227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42204.625868055555</v>
      </c>
      <c r="T2411" s="11">
        <f t="shared" si="227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42224.158275462964</v>
      </c>
      <c r="T2412" s="11">
        <f t="shared" si="227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42211.482430555552</v>
      </c>
      <c r="T2413" s="11">
        <f t="shared" si="227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42655.486956018518</v>
      </c>
      <c r="T2414" s="11">
        <f t="shared" si="227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41759.85974537037</v>
      </c>
      <c r="T2415" s="11">
        <f t="shared" si="227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42198.445138888885</v>
      </c>
      <c r="T2416" s="11">
        <f t="shared" si="227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42536.612800925926</v>
      </c>
      <c r="T2417" s="11">
        <f t="shared" si="227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42019.487766203703</v>
      </c>
      <c r="T2418" s="11">
        <f t="shared" si="227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41831.634108796294</v>
      </c>
      <c r="T2419" s="11">
        <f t="shared" si="227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42027.606990740736</v>
      </c>
      <c r="T2420" s="11">
        <f t="shared" si="227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41993.488298611112</v>
      </c>
      <c r="T2421" s="11">
        <f t="shared" si="227"/>
        <v>42053.488298611112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41892.778877314813</v>
      </c>
      <c r="T2422" s="11">
        <f t="shared" si="227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42026.437453703707</v>
      </c>
      <c r="T2423" s="11">
        <f t="shared" si="227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42044.474953703699</v>
      </c>
      <c r="T2424" s="11">
        <f t="shared" si="227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41974.454745370371</v>
      </c>
      <c r="T2425" s="11">
        <f t="shared" si="227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41909.642453703702</v>
      </c>
      <c r="T2426" s="11">
        <f t="shared" si="227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42502.663761574076</v>
      </c>
      <c r="T2427" s="11">
        <f t="shared" si="227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42163.920046296298</v>
      </c>
      <c r="T2428" s="11">
        <f t="shared" si="227"/>
        <v>42223.920046296298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42412.068668981483</v>
      </c>
      <c r="T2429" s="11">
        <f t="shared" si="227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42045.534155092595</v>
      </c>
      <c r="T2430" s="11">
        <f t="shared" si="227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42734.629236111112</v>
      </c>
      <c r="T2431" s="11">
        <f t="shared" si="227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42381.880833333329</v>
      </c>
      <c r="T2432" s="11">
        <f t="shared" si="227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42488.849687499998</v>
      </c>
      <c r="T2433" s="11">
        <f t="shared" si="227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6">
        <f t="shared" ref="P2434:P2497" si="229">E2434/L2434</f>
        <v>1</v>
      </c>
      <c r="Q2434" t="str">
        <f t="shared" ref="Q2434:Q2497" si="230">LEFT(N2434, FIND("/", N2434) -1)</f>
        <v>food</v>
      </c>
      <c r="R2434" t="str">
        <f t="shared" ref="R2434:R2497" si="231">RIGHT(N2434,LEN(N2434)-FIND("/", N2434))</f>
        <v>food trucks</v>
      </c>
      <c r="S2434" s="11">
        <f t="shared" si="226"/>
        <v>42040.968715277777</v>
      </c>
      <c r="T2434" s="11">
        <f t="shared" si="227"/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si="229"/>
        <v>#DIV/0!</v>
      </c>
      <c r="Q2435" t="str">
        <f t="shared" si="230"/>
        <v>food</v>
      </c>
      <c r="R2435" t="str">
        <f t="shared" si="231"/>
        <v>food trucks</v>
      </c>
      <c r="S2435" s="11">
        <f t="shared" ref="S2435:S2498" si="232">(J2435/86400)+25569+(-6/24)</f>
        <v>42397.64980324074</v>
      </c>
      <c r="T2435" s="11">
        <f t="shared" ref="T2435:T2498" si="233">(I2435/86400)+25569+(-6/24)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42179.936041666668</v>
      </c>
      <c r="T2436" s="11">
        <f t="shared" si="233"/>
        <v>42219.936041666668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42252.027615740742</v>
      </c>
      <c r="T2437" s="11">
        <f t="shared" si="233"/>
        <v>42282.027615740742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42338.365393518514</v>
      </c>
      <c r="T2438" s="11">
        <f t="shared" si="233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42031.715138888889</v>
      </c>
      <c r="T2439" s="11">
        <f t="shared" si="233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42285.66506944444</v>
      </c>
      <c r="T2440" s="11">
        <f t="shared" si="233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42265.568622685183</v>
      </c>
      <c r="T2441" s="11">
        <f t="shared" si="233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42383.649456018524</v>
      </c>
      <c r="T2442" s="11">
        <f t="shared" si="233"/>
        <v>42413.649456018524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42186.875625000001</v>
      </c>
      <c r="T2443" s="11">
        <f t="shared" si="233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42052.416990740741</v>
      </c>
      <c r="T2444" s="11">
        <f t="shared" si="233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41836.375254629631</v>
      </c>
      <c r="T2445" s="11">
        <f t="shared" si="233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42485.504525462966</v>
      </c>
      <c r="T2446" s="11">
        <f t="shared" si="233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42242.940057870372</v>
      </c>
      <c r="T2447" s="11">
        <f t="shared" si="233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42670.352673611109</v>
      </c>
      <c r="T2448" s="11">
        <f t="shared" si="233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42654.219826388886</v>
      </c>
      <c r="T2449" s="11">
        <f t="shared" si="233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42607.066122685181</v>
      </c>
      <c r="T2450" s="11">
        <f t="shared" si="233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41942.892534722225</v>
      </c>
      <c r="T2451" s="11">
        <f t="shared" si="233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41901.82240740741</v>
      </c>
      <c r="T2452" s="11">
        <f t="shared" si="233"/>
        <v>41939.882638888885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42779.658449074079</v>
      </c>
      <c r="T2453" s="11">
        <f t="shared" si="233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42338.59375</v>
      </c>
      <c r="T2454" s="11">
        <f t="shared" si="233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42738.442233796297</v>
      </c>
      <c r="T2455" s="11">
        <f t="shared" si="233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42769.951481481483</v>
      </c>
      <c r="T2456" s="11">
        <f t="shared" si="233"/>
        <v>42804.951481481483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42452.531828703708</v>
      </c>
      <c r="T2457" s="11">
        <f t="shared" si="233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42761.711099537039</v>
      </c>
      <c r="T2458" s="11">
        <f t="shared" si="233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42423.352500000001</v>
      </c>
      <c r="T2459" s="11">
        <f t="shared" si="233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42495.621736111112</v>
      </c>
      <c r="T2460" s="11">
        <f t="shared" si="233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42407.387557870374</v>
      </c>
      <c r="T2461" s="11">
        <f t="shared" si="233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42703.937118055561</v>
      </c>
      <c r="T2462" s="11">
        <f t="shared" si="233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40783.762696759259</v>
      </c>
      <c r="T2463" s="11">
        <f t="shared" si="233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41088.936296296299</v>
      </c>
      <c r="T2464" s="11">
        <f t="shared" si="233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41340.861400462964</v>
      </c>
      <c r="T2465" s="11">
        <f t="shared" si="233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42248.65042824074</v>
      </c>
      <c r="T2466" s="11">
        <f t="shared" si="233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41145.469305555554</v>
      </c>
      <c r="T2467" s="11">
        <f t="shared" si="233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41372.852465277778</v>
      </c>
      <c r="T2468" s="11">
        <f t="shared" si="233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41025.624201388891</v>
      </c>
      <c r="T2469" s="11">
        <f t="shared" si="233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41173.904178240744</v>
      </c>
      <c r="T2470" s="11">
        <f t="shared" si="233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40557.179733796293</v>
      </c>
      <c r="T2471" s="11">
        <f t="shared" si="233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41022.82471064815</v>
      </c>
      <c r="T2472" s="11">
        <f t="shared" si="233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40893.742962962962</v>
      </c>
      <c r="T2473" s="11">
        <f t="shared" si="233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40353.86550925926</v>
      </c>
      <c r="T2474" s="11">
        <f t="shared" si="233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41193.498483796298</v>
      </c>
      <c r="T2475" s="11">
        <f t="shared" si="233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40416.761296296296</v>
      </c>
      <c r="T2476" s="11">
        <f t="shared" si="233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40310.037673611107</v>
      </c>
      <c r="T2477" s="11">
        <f t="shared" si="233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41913.078356481477</v>
      </c>
      <c r="T2478" s="11">
        <f t="shared" si="233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41088.441493055558</v>
      </c>
      <c r="T2479" s="11">
        <f t="shared" si="233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41257.700381944444</v>
      </c>
      <c r="T2480" s="11">
        <f t="shared" si="233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41107.476782407408</v>
      </c>
      <c r="T2481" s="11">
        <f t="shared" si="233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42227.686157407406</v>
      </c>
      <c r="T2482" s="11">
        <f t="shared" si="233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40999.395925925928</v>
      </c>
      <c r="T2483" s="11">
        <f t="shared" si="233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40711.532210648147</v>
      </c>
      <c r="T2484" s="11">
        <f t="shared" si="233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40970.500034722223</v>
      </c>
      <c r="T2485" s="11">
        <f t="shared" si="233"/>
        <v>41030.458368055552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40771.666701388887</v>
      </c>
      <c r="T2486" s="11">
        <f t="shared" si="233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40793.748599537037</v>
      </c>
      <c r="T2487" s="11">
        <f t="shared" si="233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40991.458055555559</v>
      </c>
      <c r="T2488" s="11">
        <f t="shared" si="233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41025.833298611113</v>
      </c>
      <c r="T2489" s="11">
        <f t="shared" si="233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40833.383194444446</v>
      </c>
      <c r="T2490" s="11">
        <f t="shared" si="233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41373.440266203703</v>
      </c>
      <c r="T2491" s="11">
        <f t="shared" si="233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41022.977731481486</v>
      </c>
      <c r="T2492" s="11">
        <f t="shared" si="233"/>
        <v>41082.977731481486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40542.589282407411</v>
      </c>
      <c r="T2493" s="11">
        <f t="shared" si="233"/>
        <v>40558.827083333337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41024.735972222225</v>
      </c>
      <c r="T2494" s="11">
        <f t="shared" si="233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41347.918287037035</v>
      </c>
      <c r="T2495" s="11">
        <f t="shared" si="233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41022.395185185189</v>
      </c>
      <c r="T2496" s="11">
        <f t="shared" si="233"/>
        <v>41052.395185185189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41036.696469907409</v>
      </c>
      <c r="T2497" s="11">
        <f t="shared" si="233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6">
        <f t="shared" ref="P2498:P2561" si="235">E2498/L2498</f>
        <v>600</v>
      </c>
      <c r="Q2498" t="str">
        <f t="shared" ref="Q2498:Q2561" si="236">LEFT(N2498, FIND("/", N2498) -1)</f>
        <v>music</v>
      </c>
      <c r="R2498" t="str">
        <f t="shared" ref="R2498:R2561" si="237">RIGHT(N2498,LEN(N2498)-FIND("/", N2498))</f>
        <v>indie rock</v>
      </c>
      <c r="S2498" s="11">
        <f t="shared" si="232"/>
        <v>41327.746435185181</v>
      </c>
      <c r="T2498" s="11">
        <f t="shared" si="233"/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ref="S2499:S2562" si="238">(J2499/86400)+25569+(-6/24)</f>
        <v>40730.628912037035</v>
      </c>
      <c r="T2499" s="11">
        <f t="shared" ref="T2499:T2562" si="239">(I2499/86400)+25569+(-6/24)</f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42017.717442129629</v>
      </c>
      <c r="T2500" s="11">
        <f t="shared" si="23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41226.398576388892</v>
      </c>
      <c r="T2501" s="11">
        <f t="shared" si="23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41053.522858796292</v>
      </c>
      <c r="T2502" s="11">
        <f t="shared" si="239"/>
        <v>41083.522858796292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42244.526666666672</v>
      </c>
      <c r="T2503" s="11">
        <f t="shared" si="239"/>
        <v>42274.526666666672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41858.575439814813</v>
      </c>
      <c r="T2504" s="11">
        <f t="shared" si="23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42498.649398148147</v>
      </c>
      <c r="T2505" s="11">
        <f t="shared" si="23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41927.765439814815</v>
      </c>
      <c r="T2506" s="11">
        <f t="shared" si="23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42046.80574074074</v>
      </c>
      <c r="T2507" s="11">
        <f t="shared" si="23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42258.047094907408</v>
      </c>
      <c r="T2508" s="11">
        <f t="shared" si="23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42104.822962962964</v>
      </c>
      <c r="T2509" s="11">
        <f t="shared" si="23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41835.701782407406</v>
      </c>
      <c r="T2510" s="11">
        <f t="shared" si="23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42058.559594907405</v>
      </c>
      <c r="T2511" s="11">
        <f t="shared" si="23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42078.747361111113</v>
      </c>
      <c r="T2512" s="11">
        <f t="shared" si="239"/>
        <v>42138.747361111113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42371.196909722217</v>
      </c>
      <c r="T2513" s="11">
        <f t="shared" si="23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41971.626863425925</v>
      </c>
      <c r="T2514" s="11">
        <f t="shared" si="239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42731.75681712963</v>
      </c>
      <c r="T2515" s="11">
        <f t="shared" si="23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41854.139780092592</v>
      </c>
      <c r="T2516" s="11">
        <f t="shared" si="23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42027.589733796296</v>
      </c>
      <c r="T2517" s="11">
        <f t="shared" si="23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41942.403379629628</v>
      </c>
      <c r="T2518" s="11">
        <f t="shared" si="23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42052.552430555559</v>
      </c>
      <c r="T2519" s="11">
        <f t="shared" si="23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41926.430879629632</v>
      </c>
      <c r="T2520" s="11">
        <f t="shared" si="23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41808.905138888891</v>
      </c>
      <c r="T2521" s="11">
        <f t="shared" si="23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42612.350520833337</v>
      </c>
      <c r="T2522" s="11">
        <f t="shared" si="239"/>
        <v>42658.556250000001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42269.717835648145</v>
      </c>
      <c r="T2523" s="11">
        <f t="shared" si="239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42460.323611111111</v>
      </c>
      <c r="T2524" s="11">
        <f t="shared" si="23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41930.725601851853</v>
      </c>
      <c r="T2525" s="11">
        <f t="shared" si="239"/>
        <v>41960.767268518517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41961.557372685187</v>
      </c>
      <c r="T2526" s="11">
        <f t="shared" si="23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41058.594571759255</v>
      </c>
      <c r="T2527" s="11">
        <f t="shared" si="239"/>
        <v>41088.594571759255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41952.841134259259</v>
      </c>
      <c r="T2528" s="11">
        <f t="shared" si="23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41546.50105324074</v>
      </c>
      <c r="T2529" s="11">
        <f t="shared" si="23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42217.584525462968</v>
      </c>
      <c r="T2530" s="11">
        <f t="shared" si="23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40947.830729166664</v>
      </c>
      <c r="T2531" s="11">
        <f t="shared" si="23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42081.614641203705</v>
      </c>
      <c r="T2532" s="11">
        <f t="shared" si="23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42208.430023148147</v>
      </c>
      <c r="T2533" s="11">
        <f t="shared" si="23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41107.599143518521</v>
      </c>
      <c r="T2534" s="11">
        <f t="shared" si="23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41304.501284722224</v>
      </c>
      <c r="T2535" s="11">
        <f t="shared" si="23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40127.450370370367</v>
      </c>
      <c r="T2536" s="11">
        <f t="shared" si="23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41943.541030092594</v>
      </c>
      <c r="T2537" s="11">
        <f t="shared" si="23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41463.856087962966</v>
      </c>
      <c r="T2538" s="11">
        <f t="shared" si="23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40696.398784722223</v>
      </c>
      <c r="T2539" s="11">
        <f t="shared" si="23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41298.259965277779</v>
      </c>
      <c r="T2540" s="11">
        <f t="shared" si="23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41977.652222222227</v>
      </c>
      <c r="T2541" s="11">
        <f t="shared" si="23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40785.425011574072</v>
      </c>
      <c r="T2542" s="11">
        <f t="shared" si="23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41483.199282407411</v>
      </c>
      <c r="T2543" s="11">
        <f t="shared" si="239"/>
        <v>41543.199282407411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41509.176585648151</v>
      </c>
      <c r="T2544" s="11">
        <f t="shared" si="23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40513.857615740737</v>
      </c>
      <c r="T2545" s="11">
        <f t="shared" si="23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41068.270474537036</v>
      </c>
      <c r="T2546" s="11">
        <f t="shared" si="23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42026.888171296298</v>
      </c>
      <c r="T2547" s="11">
        <f t="shared" si="23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41524.608553240745</v>
      </c>
      <c r="T2548" s="11">
        <f t="shared" si="23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40973.523182870369</v>
      </c>
      <c r="T2549" s="11">
        <f t="shared" si="23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42618.375428240739</v>
      </c>
      <c r="T2550" s="11">
        <f t="shared" si="23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41390.507754629631</v>
      </c>
      <c r="T2551" s="11">
        <f t="shared" si="23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42228.384328703702</v>
      </c>
      <c r="T2552" s="11">
        <f t="shared" si="23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40961.002141203702</v>
      </c>
      <c r="T2553" s="11">
        <f t="shared" si="23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42769.559965277775</v>
      </c>
      <c r="T2554" s="11">
        <f t="shared" si="23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41112.949155092589</v>
      </c>
      <c r="T2555" s="11">
        <f t="shared" si="239"/>
        <v>41172.949155092589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42124.828275462962</v>
      </c>
      <c r="T2556" s="11">
        <f t="shared" si="23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41026.405011574076</v>
      </c>
      <c r="T2557" s="11">
        <f t="shared" si="23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41222.741400462961</v>
      </c>
      <c r="T2558" s="11">
        <f t="shared" si="23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41744.495208333334</v>
      </c>
      <c r="T2559" s="11">
        <f t="shared" si="23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42093.610023148147</v>
      </c>
      <c r="T2560" s="11">
        <f t="shared" si="23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40829.623657407406</v>
      </c>
      <c r="T2561" s="11">
        <f t="shared" si="23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6">
        <f t="shared" ref="P2562:P2625" si="241">E2562/L2562</f>
        <v>143</v>
      </c>
      <c r="Q2562" t="str">
        <f t="shared" ref="Q2562:Q2625" si="242">LEFT(N2562, FIND("/", N2562) -1)</f>
        <v>music</v>
      </c>
      <c r="R2562" t="str">
        <f t="shared" ref="R2562:R2625" si="243">RIGHT(N2562,LEN(N2562)-FIND("/", N2562))</f>
        <v>classical music</v>
      </c>
      <c r="S2562" s="11">
        <f t="shared" si="238"/>
        <v>42039.701087962967</v>
      </c>
      <c r="T2562" s="11">
        <f t="shared" si="239"/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si="241"/>
        <v>#DIV/0!</v>
      </c>
      <c r="Q2563" t="str">
        <f t="shared" si="242"/>
        <v>food</v>
      </c>
      <c r="R2563" t="str">
        <f t="shared" si="243"/>
        <v>food trucks</v>
      </c>
      <c r="S2563" s="11">
        <f t="shared" ref="S2563:S2626" si="244">(J2563/86400)+25569+(-6/24)</f>
        <v>42260.278807870374</v>
      </c>
      <c r="T2563" s="11">
        <f t="shared" ref="T2563:T2626" si="245">(I2563/86400)+25569+(-6/24)</f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42594.274756944447</v>
      </c>
      <c r="T2564" s="11">
        <f t="shared" si="245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42154.889479166668</v>
      </c>
      <c r="T2565" s="11">
        <f t="shared" si="245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41821.790497685186</v>
      </c>
      <c r="T2566" s="11">
        <f t="shared" si="245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42440.400335648148</v>
      </c>
      <c r="T2567" s="11">
        <f t="shared" si="245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41842.730879629627</v>
      </c>
      <c r="T2568" s="11">
        <f t="shared" si="245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42087.628912037035</v>
      </c>
      <c r="T2569" s="11">
        <f t="shared" si="245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42584.416597222225</v>
      </c>
      <c r="T2570" s="11">
        <f t="shared" si="245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42233.855462962965</v>
      </c>
      <c r="T2571" s="11">
        <f t="shared" si="245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42744.653182870374</v>
      </c>
      <c r="T2572" s="11">
        <f t="shared" si="245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42449.091678240744</v>
      </c>
      <c r="T2573" s="11">
        <f t="shared" si="245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42076.869409722218</v>
      </c>
      <c r="T2574" s="11">
        <f t="shared" si="245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41829.342002314814</v>
      </c>
      <c r="T2575" s="11">
        <f t="shared" si="245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42487.575752314813</v>
      </c>
      <c r="T2576" s="11">
        <f t="shared" si="245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41985.858726851853</v>
      </c>
      <c r="T2577" s="11">
        <f t="shared" si="245"/>
        <v>42015.858726851853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42059.75980324074</v>
      </c>
      <c r="T2578" s="11">
        <f t="shared" si="245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41830.570567129631</v>
      </c>
      <c r="T2579" s="11">
        <f t="shared" si="245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42237.772905092592</v>
      </c>
      <c r="T2580" s="11">
        <f t="shared" si="245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41837.579895833333</v>
      </c>
      <c r="T2581" s="11">
        <f t="shared" si="245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42110.076423611114</v>
      </c>
      <c r="T2582" s="11">
        <f t="shared" si="245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42294.378449074073</v>
      </c>
      <c r="T2583" s="11">
        <f t="shared" si="245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42642.738819444443</v>
      </c>
      <c r="T2584" s="11">
        <f t="shared" si="245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42019.51944444445</v>
      </c>
      <c r="T2585" s="11">
        <f t="shared" si="245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42139.923252314809</v>
      </c>
      <c r="T2586" s="11">
        <f t="shared" si="245"/>
        <v>42169.923252314809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41795.713333333333</v>
      </c>
      <c r="T2587" s="11">
        <f t="shared" si="245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42333.080277777779</v>
      </c>
      <c r="T2588" s="11">
        <f t="shared" si="245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42338.425381944442</v>
      </c>
      <c r="T2589" s="11">
        <f t="shared" si="245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42042.426226851851</v>
      </c>
      <c r="T2590" s="11">
        <f t="shared" si="245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42422.286192129628</v>
      </c>
      <c r="T2591" s="11">
        <f t="shared" si="245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42388.339085648149</v>
      </c>
      <c r="T2592" s="11">
        <f t="shared" si="245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42382.656527777777</v>
      </c>
      <c r="T2593" s="11">
        <f t="shared" si="245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41887.551168981481</v>
      </c>
      <c r="T2594" s="11">
        <f t="shared" si="245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42089.595208333332</v>
      </c>
      <c r="T2595" s="11">
        <f t="shared" si="245"/>
        <v>42119.595208333332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41828.717916666668</v>
      </c>
      <c r="T2596" s="11">
        <f t="shared" si="245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42759.994212962964</v>
      </c>
      <c r="T2597" s="11">
        <f t="shared" si="245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41828.414456018516</v>
      </c>
      <c r="T2598" s="11">
        <f t="shared" si="245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42510.091631944444</v>
      </c>
      <c r="T2599" s="11">
        <f t="shared" si="245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42240.590289351851</v>
      </c>
      <c r="T2600" s="11">
        <f t="shared" si="245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41809.504016203704</v>
      </c>
      <c r="T2601" s="11">
        <f t="shared" si="245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42394.650462962964</v>
      </c>
      <c r="T2602" s="11">
        <f t="shared" si="245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41150.652187500003</v>
      </c>
      <c r="T2603" s="11">
        <f t="shared" si="245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41915.497314814813</v>
      </c>
      <c r="T2604" s="11">
        <f t="shared" si="245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41617.662662037037</v>
      </c>
      <c r="T2605" s="11">
        <f t="shared" si="245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40997.801192129627</v>
      </c>
      <c r="T2606" s="11">
        <f t="shared" si="245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42508.291550925926</v>
      </c>
      <c r="T2607" s="11">
        <f t="shared" si="245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41726.462754629625</v>
      </c>
      <c r="T2608" s="11">
        <f t="shared" si="245"/>
        <v>41758.462754629625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42184.624675925923</v>
      </c>
      <c r="T2609" s="11">
        <f t="shared" si="245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42767.551712962959</v>
      </c>
      <c r="T2610" s="11">
        <f t="shared" si="245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41074.987858796296</v>
      </c>
      <c r="T2611" s="11">
        <f t="shared" si="245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42564.631076388891</v>
      </c>
      <c r="T2612" s="11">
        <f t="shared" si="245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42704.085810185185</v>
      </c>
      <c r="T2613" s="11">
        <f t="shared" si="245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41981.893171296295</v>
      </c>
      <c r="T2614" s="11">
        <f t="shared" si="245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41143.56821759259</v>
      </c>
      <c r="T2615" s="11">
        <f t="shared" si="245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41730.458472222221</v>
      </c>
      <c r="T2616" s="11">
        <f t="shared" si="245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42453.24726851852</v>
      </c>
      <c r="T2617" s="11">
        <f t="shared" si="245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42211.74454861111</v>
      </c>
      <c r="T2618" s="11">
        <f t="shared" si="245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41902.624432870369</v>
      </c>
      <c r="T2619" s="11">
        <f t="shared" si="245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42279.542372685188</v>
      </c>
      <c r="T2620" s="11">
        <f t="shared" si="245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42273.634305555555</v>
      </c>
      <c r="T2621" s="11">
        <f t="shared" si="245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42250.91715277778</v>
      </c>
      <c r="T2622" s="11">
        <f t="shared" si="245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42115.497546296298</v>
      </c>
      <c r="T2623" s="11">
        <f t="shared" si="245"/>
        <v>42145.497546296298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42689.49324074074</v>
      </c>
      <c r="T2624" s="11">
        <f t="shared" si="245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42692.006550925929</v>
      </c>
      <c r="T2625" s="11">
        <f t="shared" si="245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6">
        <f t="shared" ref="P2626:P2689" si="247">E2626/L2626</f>
        <v>31.820544982698959</v>
      </c>
      <c r="Q2626" t="str">
        <f t="shared" ref="Q2626:Q2689" si="248">LEFT(N2626, FIND("/", N2626) -1)</f>
        <v>technology</v>
      </c>
      <c r="R2626" t="str">
        <f t="shared" ref="R2626:R2689" si="249">RIGHT(N2626,LEN(N2626)-FIND("/", N2626))</f>
        <v>space exploration</v>
      </c>
      <c r="S2626" s="11">
        <f t="shared" si="244"/>
        <v>41144.171550925923</v>
      </c>
      <c r="T2626" s="11">
        <f t="shared" si="245"/>
        <v>41165.171550925923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ref="S2627:S2690" si="250">(J2627/86400)+25569+(-6/24)</f>
        <v>42658.560277777782</v>
      </c>
      <c r="T2627" s="11">
        <f t="shared" ref="T2627:T2690" si="251">(I2627/86400)+25569+(-6/24)</f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42128.378113425926</v>
      </c>
      <c r="T2628" s="11">
        <f t="shared" si="251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42304.579409722224</v>
      </c>
      <c r="T2629" s="11">
        <f t="shared" si="251"/>
        <v>42334.621076388888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41953.716053240743</v>
      </c>
      <c r="T2630" s="11">
        <f t="shared" si="251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42108.288449074069</v>
      </c>
      <c r="T2631" s="11">
        <f t="shared" si="251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42523.855462962965</v>
      </c>
      <c r="T2632" s="11">
        <f t="shared" si="251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42217.919293981482</v>
      </c>
      <c r="T2633" s="11">
        <f t="shared" si="251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42493.811793981484</v>
      </c>
      <c r="T2634" s="11">
        <f t="shared" si="251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41667.573287037041</v>
      </c>
      <c r="T2635" s="11">
        <f t="shared" si="251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42612.406493055554</v>
      </c>
      <c r="T2636" s="11">
        <f t="shared" si="251"/>
        <v>42642.406493055554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42037.700937500005</v>
      </c>
      <c r="T2637" s="11">
        <f t="shared" si="251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42636.364745370374</v>
      </c>
      <c r="T2638" s="11">
        <f t="shared" si="251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42639.299479166672</v>
      </c>
      <c r="T2639" s="11">
        <f t="shared" si="251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41989.663136574076</v>
      </c>
      <c r="T2640" s="11">
        <f t="shared" si="251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42024.61513888889</v>
      </c>
      <c r="T2641" s="11">
        <f t="shared" si="251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42102.910578703704</v>
      </c>
      <c r="T2642" s="11">
        <f t="shared" si="251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41880.577118055553</v>
      </c>
      <c r="T2643" s="11">
        <f t="shared" si="251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42535.996620370366</v>
      </c>
      <c r="T2644" s="11">
        <f t="shared" si="251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42689.332349537042</v>
      </c>
      <c r="T2645" s="11">
        <f t="shared" si="251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42774.542071759264</v>
      </c>
      <c r="T2646" s="11">
        <f t="shared" si="251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41921.592627314814</v>
      </c>
      <c r="T2647" s="11">
        <f t="shared" si="251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42226.063298611116</v>
      </c>
      <c r="T2648" s="11">
        <f t="shared" si="251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42200.011793981481</v>
      </c>
      <c r="T2649" s="11">
        <f t="shared" si="251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42408.464814814812</v>
      </c>
      <c r="T2650" s="11">
        <f t="shared" si="251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42341.74700231482</v>
      </c>
      <c r="T2651" s="11">
        <f t="shared" si="251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42695.374340277776</v>
      </c>
      <c r="T2652" s="11">
        <f t="shared" si="251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42327.555659722224</v>
      </c>
      <c r="T2653" s="11">
        <f t="shared" si="251"/>
        <v>42355.555659722224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41952.908854166672</v>
      </c>
      <c r="T2654" s="11">
        <f t="shared" si="251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41771.401932870373</v>
      </c>
      <c r="T2655" s="11">
        <f t="shared" si="251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42055.350995370369</v>
      </c>
      <c r="T2656" s="11">
        <f t="shared" si="251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42381.616284722222</v>
      </c>
      <c r="T2657" s="11">
        <f t="shared" si="251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42767.438518518524</v>
      </c>
      <c r="T2658" s="11">
        <f t="shared" si="251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42551.678854166668</v>
      </c>
      <c r="T2659" s="11">
        <f t="shared" si="251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42551.634189814809</v>
      </c>
      <c r="T2660" s="11">
        <f t="shared" si="251"/>
        <v>42581.634189814809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42081.819560185184</v>
      </c>
      <c r="T2661" s="11">
        <f t="shared" si="251"/>
        <v>42111.819560185184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42272.463171296295</v>
      </c>
      <c r="T2662" s="11">
        <f t="shared" si="251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41542.708449074074</v>
      </c>
      <c r="T2663" s="11">
        <f t="shared" si="251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42207.496678240743</v>
      </c>
      <c r="T2664" s="11">
        <f t="shared" si="251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42222.372766203705</v>
      </c>
      <c r="T2665" s="11">
        <f t="shared" si="251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42312.77542824074</v>
      </c>
      <c r="T2666" s="11">
        <f t="shared" si="251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42083.645532407405</v>
      </c>
      <c r="T2667" s="11">
        <f t="shared" si="251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42235.514340277776</v>
      </c>
      <c r="T2668" s="11">
        <f t="shared" si="251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42380.676111111112</v>
      </c>
      <c r="T2669" s="11">
        <f t="shared" si="251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42275.33871527778</v>
      </c>
      <c r="T2670" s="11">
        <f t="shared" si="251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42318.785833333328</v>
      </c>
      <c r="T2671" s="11">
        <f t="shared" si="251"/>
        <v>42378.785833333328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41820.770601851851</v>
      </c>
      <c r="T2672" s="11">
        <f t="shared" si="251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41962.499027777776</v>
      </c>
      <c r="T2673" s="11">
        <f t="shared" si="251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42344.634143518517</v>
      </c>
      <c r="T2674" s="11">
        <f t="shared" si="251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41912.291655092595</v>
      </c>
      <c r="T2675" s="11">
        <f t="shared" si="251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42529.382754629631</v>
      </c>
      <c r="T2676" s="11">
        <f t="shared" si="251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41923.607511574075</v>
      </c>
      <c r="T2677" s="11">
        <f t="shared" si="251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42482.374699074076</v>
      </c>
      <c r="T2678" s="11">
        <f t="shared" si="251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41792.779432870375</v>
      </c>
      <c r="T2679" s="11">
        <f t="shared" si="251"/>
        <v>41822.779432870375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42241.548206018517</v>
      </c>
      <c r="T2680" s="11">
        <f t="shared" si="251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42032.751087962963</v>
      </c>
      <c r="T2681" s="11">
        <f t="shared" si="251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42435.961701388893</v>
      </c>
      <c r="T2682" s="11">
        <f t="shared" si="251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41805.645254629628</v>
      </c>
      <c r="T2683" s="11">
        <f t="shared" si="251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41932.621990740743</v>
      </c>
      <c r="T2684" s="11">
        <f t="shared" si="251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42034.50509259259</v>
      </c>
      <c r="T2685" s="11">
        <f t="shared" si="251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41820.664641203708</v>
      </c>
      <c r="T2686" s="11">
        <f t="shared" si="251"/>
        <v>41860.664641203708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42061.44594907407</v>
      </c>
      <c r="T2687" s="11">
        <f t="shared" si="251"/>
        <v>42121.404282407406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41892.724803240737</v>
      </c>
      <c r="T2688" s="11">
        <f t="shared" si="251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42154.39025462963</v>
      </c>
      <c r="T2689" s="11">
        <f t="shared" si="251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6">
        <f t="shared" ref="P2690:P2753" si="253">E2690/L2690</f>
        <v>5.2857142857142856</v>
      </c>
      <c r="Q2690" t="str">
        <f t="shared" ref="Q2690:Q2753" si="254">LEFT(N2690, FIND("/", N2690) -1)</f>
        <v>food</v>
      </c>
      <c r="R2690" t="str">
        <f t="shared" ref="R2690:R2753" si="255">RIGHT(N2690,LEN(N2690)-FIND("/", N2690))</f>
        <v>food trucks</v>
      </c>
      <c r="S2690" s="11">
        <f t="shared" si="250"/>
        <v>42027.86886574074</v>
      </c>
      <c r="T2690" s="11">
        <f t="shared" si="251"/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ref="S2691:S2754" si="256">(J2691/86400)+25569+(-6/24)</f>
        <v>42551.711689814816</v>
      </c>
      <c r="T2691" s="11">
        <f t="shared" ref="T2691:T2754" si="257">(I2691/86400)+25569+(-6/24)</f>
        <v>42581.711689814816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42112.855046296296</v>
      </c>
      <c r="T2692" s="11">
        <f t="shared" si="257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42089.474039351851</v>
      </c>
      <c r="T2693" s="11">
        <f t="shared" si="257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42058.084027777775</v>
      </c>
      <c r="T2694" s="11">
        <f t="shared" si="257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41833.888495370367</v>
      </c>
      <c r="T2695" s="11">
        <f t="shared" si="257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41877.890497685185</v>
      </c>
      <c r="T2696" s="11">
        <f t="shared" si="257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42047.931921296295</v>
      </c>
      <c r="T2697" s="11">
        <f t="shared" si="257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41964.594444444447</v>
      </c>
      <c r="T2698" s="11">
        <f t="shared" si="257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42187.690081018518</v>
      </c>
      <c r="T2699" s="11">
        <f t="shared" si="257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41787.648240740738</v>
      </c>
      <c r="T2700" s="11">
        <f t="shared" si="257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41829.646562499998</v>
      </c>
      <c r="T2701" s="11">
        <f t="shared" si="257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41870.624675925923</v>
      </c>
      <c r="T2702" s="11">
        <f t="shared" si="257"/>
        <v>41900.624675925923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42801.524699074071</v>
      </c>
      <c r="T2703" s="11">
        <f t="shared" si="257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42800.551817129628</v>
      </c>
      <c r="T2704" s="11">
        <f t="shared" si="257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42756.440162037034</v>
      </c>
      <c r="T2705" s="11">
        <f t="shared" si="257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42787.612430555557</v>
      </c>
      <c r="T2706" s="11">
        <f t="shared" si="257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42773.666180555556</v>
      </c>
      <c r="T2707" s="11">
        <f t="shared" si="257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41899.044942129629</v>
      </c>
      <c r="T2708" s="11">
        <f t="shared" si="257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41391.532905092594</v>
      </c>
      <c r="T2709" s="11">
        <f t="shared" si="257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42512.448217592595</v>
      </c>
      <c r="T2710" s="11">
        <f t="shared" si="257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42611.899780092594</v>
      </c>
      <c r="T2711" s="11">
        <f t="shared" si="257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41827.979490740741</v>
      </c>
      <c r="T2712" s="11">
        <f t="shared" si="257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41780.495254629626</v>
      </c>
      <c r="T2713" s="11">
        <f t="shared" si="257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41431.812037037038</v>
      </c>
      <c r="T2714" s="11">
        <f t="shared" si="257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42322.403749999998</v>
      </c>
      <c r="T2715" s="11">
        <f t="shared" si="257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42629.405046296291</v>
      </c>
      <c r="T2716" s="11">
        <f t="shared" si="257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42387.148472222223</v>
      </c>
      <c r="T2717" s="11">
        <f t="shared" si="257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42255.083252314813</v>
      </c>
      <c r="T2718" s="11">
        <f t="shared" si="257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41934.664918981478</v>
      </c>
      <c r="T2719" s="11">
        <f t="shared" si="257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42465.346585648149</v>
      </c>
      <c r="T2720" s="11">
        <f t="shared" si="257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42417.781180555554</v>
      </c>
      <c r="T2721" s="11">
        <f t="shared" si="257"/>
        <v>42477.73951388889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42655.215891203705</v>
      </c>
      <c r="T2722" s="11">
        <f t="shared" si="257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41493.293958333335</v>
      </c>
      <c r="T2723" s="11">
        <f t="shared" si="257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42704.607094907406</v>
      </c>
      <c r="T2724" s="11">
        <f t="shared" si="257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41944.58898148148</v>
      </c>
      <c r="T2725" s="11">
        <f t="shared" si="257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42199.07707175926</v>
      </c>
      <c r="T2726" s="11">
        <f t="shared" si="257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42745.494618055556</v>
      </c>
      <c r="T2727" s="11">
        <f t="shared" si="257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42452.329988425925</v>
      </c>
      <c r="T2728" s="11">
        <f t="shared" si="257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42198.426655092597</v>
      </c>
      <c r="T2729" s="11">
        <f t="shared" si="257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42333.34993055556</v>
      </c>
      <c r="T2730" s="11">
        <f t="shared" si="257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42094.990706018521</v>
      </c>
      <c r="T2731" s="11">
        <f t="shared" si="257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41351.291377314818</v>
      </c>
      <c r="T2732" s="11">
        <f t="shared" si="257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41872.275717592594</v>
      </c>
      <c r="T2733" s="11">
        <f t="shared" si="257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41389.558194444442</v>
      </c>
      <c r="T2734" s="11">
        <f t="shared" si="257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42044.022847222222</v>
      </c>
      <c r="T2735" s="11">
        <f t="shared" si="257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42626.418888888889</v>
      </c>
      <c r="T2736" s="11">
        <f t="shared" si="257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41315.870949074073</v>
      </c>
      <c r="T2737" s="11">
        <f t="shared" si="257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41722.416354166664</v>
      </c>
      <c r="T2738" s="11">
        <f t="shared" si="257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41611.667673611111</v>
      </c>
      <c r="T2739" s="11">
        <f t="shared" si="257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42619.893564814818</v>
      </c>
      <c r="T2740" s="11">
        <f t="shared" si="257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41719.637928240743</v>
      </c>
      <c r="T2741" s="11">
        <f t="shared" si="257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42044.781851851847</v>
      </c>
      <c r="T2742" s="11">
        <f t="shared" si="257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41911.407430555555</v>
      </c>
      <c r="T2743" s="11">
        <f t="shared" si="257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41030.469756944447</v>
      </c>
      <c r="T2744" s="11">
        <f t="shared" si="257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42632.078784722224</v>
      </c>
      <c r="T2745" s="11">
        <f t="shared" si="257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40937.812476851854</v>
      </c>
      <c r="T2746" s="11">
        <f t="shared" si="257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41044.738055555557</v>
      </c>
      <c r="T2747" s="11">
        <f t="shared" si="257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41850.531377314815</v>
      </c>
      <c r="T2748" s="11">
        <f t="shared" si="257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41044.398113425923</v>
      </c>
      <c r="T2749" s="11">
        <f t="shared" si="257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42585.4606712963</v>
      </c>
      <c r="T2750" s="11">
        <f t="shared" si="257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42068.549039351856</v>
      </c>
      <c r="T2751" s="11">
        <f t="shared" si="257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41078.649826388893</v>
      </c>
      <c r="T2752" s="11">
        <f t="shared" si="257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41747.637060185181</v>
      </c>
      <c r="T2753" s="11">
        <f t="shared" si="257"/>
        <v>41807.637060185181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6">
        <f t="shared" ref="P2754:P2817" si="259">E2754/L2754</f>
        <v>39.285714285714285</v>
      </c>
      <c r="Q2754" t="str">
        <f t="shared" ref="Q2754:Q2817" si="260">LEFT(N2754, FIND("/", N2754) -1)</f>
        <v>publishing</v>
      </c>
      <c r="R2754" t="str">
        <f t="shared" ref="R2754:R2817" si="261">RIGHT(N2754,LEN(N2754)-FIND("/", N2754))</f>
        <v>children's books</v>
      </c>
      <c r="S2754" s="11">
        <f t="shared" si="256"/>
        <v>40855.515092592592</v>
      </c>
      <c r="T2754" s="11">
        <f t="shared" si="257"/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ref="S2755:S2818" si="262">(J2755/86400)+25569+(-6/24)</f>
        <v>41117.650729166664</v>
      </c>
      <c r="T2755" s="11">
        <f t="shared" ref="T2755:T2818" si="263">(I2755/86400)+25569+(-6/24)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41863.386006944442</v>
      </c>
      <c r="T2756" s="11">
        <f t="shared" si="263"/>
        <v>41893.386006944442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42072.540821759263</v>
      </c>
      <c r="T2757" s="11">
        <f t="shared" si="263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41620.650474537033</v>
      </c>
      <c r="T2758" s="11">
        <f t="shared" si="263"/>
        <v>41650.650474537033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42573.40662037037</v>
      </c>
      <c r="T2759" s="11">
        <f t="shared" si="263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42639.191932870366</v>
      </c>
      <c r="T2760" s="11">
        <f t="shared" si="263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42524.11650462963</v>
      </c>
      <c r="T2761" s="11">
        <f t="shared" si="263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41415.211319444446</v>
      </c>
      <c r="T2762" s="11">
        <f t="shared" si="263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41246.813576388886</v>
      </c>
      <c r="T2763" s="11">
        <f t="shared" si="263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40926.786979166667</v>
      </c>
      <c r="T2764" s="11">
        <f t="shared" si="263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41373.329675925925</v>
      </c>
      <c r="T2765" s="11">
        <f t="shared" si="263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41030.042025462964</v>
      </c>
      <c r="T2766" s="11">
        <f t="shared" si="263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41194.329027777778</v>
      </c>
      <c r="T2767" s="11">
        <f t="shared" si="263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40736.418032407411</v>
      </c>
      <c r="T2768" s="11">
        <f t="shared" si="263"/>
        <v>40766.418032407411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42172.708912037036</v>
      </c>
      <c r="T2769" s="11">
        <f t="shared" si="263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40967.364849537036</v>
      </c>
      <c r="T2770" s="11">
        <f t="shared" si="263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41745.576273148152</v>
      </c>
      <c r="T2771" s="11">
        <f t="shared" si="263"/>
        <v>41795.576273148152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41686.455208333333</v>
      </c>
      <c r="T2772" s="11">
        <f t="shared" si="263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41257.281712962962</v>
      </c>
      <c r="T2773" s="11">
        <f t="shared" si="263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41537.619143518517</v>
      </c>
      <c r="T2774" s="11">
        <f t="shared" si="263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42474.61482638889</v>
      </c>
      <c r="T2775" s="11">
        <f t="shared" si="263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41310.876481481479</v>
      </c>
      <c r="T2776" s="11">
        <f t="shared" si="263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40862.763356481482</v>
      </c>
      <c r="T2777" s="11">
        <f t="shared" si="263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42136.047175925924</v>
      </c>
      <c r="T2778" s="11">
        <f t="shared" si="263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42172.419027777782</v>
      </c>
      <c r="T2779" s="11">
        <f t="shared" si="263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41846.728078703702</v>
      </c>
      <c r="T2780" s="11">
        <f t="shared" si="263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42300.335891203707</v>
      </c>
      <c r="T2781" s="11">
        <f t="shared" si="263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42774.197777777779</v>
      </c>
      <c r="T2782" s="11">
        <f t="shared" si="263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42018.69159722222</v>
      </c>
      <c r="T2783" s="11">
        <f t="shared" si="263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42026.674976851849</v>
      </c>
      <c r="T2784" s="11">
        <f t="shared" si="263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42103.285254629634</v>
      </c>
      <c r="T2785" s="11">
        <f t="shared" si="263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41920.537534722222</v>
      </c>
      <c r="T2786" s="11">
        <f t="shared" si="263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42557.939432870371</v>
      </c>
      <c r="T2787" s="11">
        <f t="shared" si="263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41815.319212962961</v>
      </c>
      <c r="T2788" s="11">
        <f t="shared" si="263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41807.948518518519</v>
      </c>
      <c r="T2789" s="11">
        <f t="shared" si="263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42550.451886574076</v>
      </c>
      <c r="T2790" s="11">
        <f t="shared" si="263"/>
        <v>42580.451886574076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42055.763124999998</v>
      </c>
      <c r="T2791" s="11">
        <f t="shared" si="263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42016.688692129625</v>
      </c>
      <c r="T2792" s="11">
        <f t="shared" si="263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42591.649988425925</v>
      </c>
      <c r="T2793" s="11">
        <f t="shared" si="263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42182.981006944443</v>
      </c>
      <c r="T2794" s="11">
        <f t="shared" si="263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42176.169039351851</v>
      </c>
      <c r="T2795" s="11">
        <f t="shared" si="263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42416.441655092596</v>
      </c>
      <c r="T2796" s="11">
        <f t="shared" si="263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41780.275937500002</v>
      </c>
      <c r="T2797" s="11">
        <f t="shared" si="263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41795.278101851851</v>
      </c>
      <c r="T2798" s="11">
        <f t="shared" si="263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41798.69027777778</v>
      </c>
      <c r="T2799" s="11">
        <f t="shared" si="263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42201.425011574072</v>
      </c>
      <c r="T2800" s="11">
        <f t="shared" si="263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42507.014699074076</v>
      </c>
      <c r="T2801" s="11">
        <f t="shared" si="263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41948.302847222221</v>
      </c>
      <c r="T2802" s="11">
        <f t="shared" si="263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41899.993159722224</v>
      </c>
      <c r="T2803" s="11">
        <f t="shared" si="263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42192.39707175926</v>
      </c>
      <c r="T2804" s="11">
        <f t="shared" si="263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42157.815694444449</v>
      </c>
      <c r="T2805" s="11">
        <f t="shared" si="263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41881.203587962962</v>
      </c>
      <c r="T2806" s="11">
        <f t="shared" si="263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42213.255474537036</v>
      </c>
      <c r="T2807" s="11">
        <f t="shared" si="263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42185.017245370371</v>
      </c>
      <c r="T2808" s="11">
        <f t="shared" si="263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42154.623124999998</v>
      </c>
      <c r="T2809" s="11">
        <f t="shared" si="263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42208.59646990741</v>
      </c>
      <c r="T2810" s="11">
        <f t="shared" si="263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42451.246817129635</v>
      </c>
      <c r="T2811" s="11">
        <f t="shared" si="263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41758.88962962963</v>
      </c>
      <c r="T2812" s="11">
        <f t="shared" si="263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42028.246562500004</v>
      </c>
      <c r="T2813" s="11">
        <f t="shared" si="263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42054.49418981481</v>
      </c>
      <c r="T2814" s="11">
        <f t="shared" si="263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42693.492604166662</v>
      </c>
      <c r="T2815" s="11">
        <f t="shared" si="263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42103.149479166663</v>
      </c>
      <c r="T2816" s="11">
        <f t="shared" si="263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42559.526724537034</v>
      </c>
      <c r="T2817" s="11">
        <f t="shared" si="263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6">
        <f t="shared" ref="P2818:P2881" si="265">E2818/L2818</f>
        <v>25.130177514792898</v>
      </c>
      <c r="Q2818" t="str">
        <f t="shared" ref="Q2818:Q2881" si="266">LEFT(N2818, FIND("/", N2818) -1)</f>
        <v>theater</v>
      </c>
      <c r="R2818" t="str">
        <f t="shared" ref="R2818:R2881" si="267">RIGHT(N2818,LEN(N2818)-FIND("/", N2818))</f>
        <v>plays</v>
      </c>
      <c r="S2818" s="11">
        <f t="shared" si="262"/>
        <v>42188.217499999999</v>
      </c>
      <c r="T2818" s="11">
        <f t="shared" si="263"/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ref="S2819:S2882" si="268">(J2819/86400)+25569+(-6/24)</f>
        <v>42023.384976851856</v>
      </c>
      <c r="T2819" s="11">
        <f t="shared" ref="T2819:T2882" si="269">(I2819/86400)+25569+(-6/24)</f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42250.348217592589</v>
      </c>
      <c r="T2820" s="11">
        <f t="shared" si="26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42139.275567129633</v>
      </c>
      <c r="T2821" s="11">
        <f t="shared" si="26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42401.360983796301</v>
      </c>
      <c r="T2822" s="11">
        <f t="shared" si="26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41875.672858796301</v>
      </c>
      <c r="T2823" s="11">
        <f t="shared" si="26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42060.433935185181</v>
      </c>
      <c r="T2824" s="11">
        <f t="shared" si="269"/>
        <v>42090.392268518517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42066.761643518519</v>
      </c>
      <c r="T2825" s="11">
        <f t="shared" si="26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42136.020787037036</v>
      </c>
      <c r="T2826" s="11">
        <f t="shared" si="26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42312.542662037042</v>
      </c>
      <c r="T2827" s="11">
        <f t="shared" si="26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42170.784861111111</v>
      </c>
      <c r="T2828" s="11">
        <f t="shared" si="26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42494.433634259258</v>
      </c>
      <c r="T2829" s="11">
        <f t="shared" si="26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42254.014687499999</v>
      </c>
      <c r="T2830" s="11">
        <f t="shared" si="26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42495.184236111112</v>
      </c>
      <c r="T2831" s="11">
        <f t="shared" si="26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41758.589675925927</v>
      </c>
      <c r="T2832" s="11">
        <f t="shared" si="26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42171.574884259258</v>
      </c>
      <c r="T2833" s="11">
        <f t="shared" si="26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41938.459421296298</v>
      </c>
      <c r="T2834" s="11">
        <f t="shared" si="26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42267.877696759257</v>
      </c>
      <c r="T2835" s="11">
        <f t="shared" si="26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42019.709837962961</v>
      </c>
      <c r="T2836" s="11">
        <f t="shared" si="26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42313.453900462962</v>
      </c>
      <c r="T2837" s="11">
        <f t="shared" si="26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42746.011782407411</v>
      </c>
      <c r="T2838" s="11">
        <f t="shared" si="26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42307.658379629633</v>
      </c>
      <c r="T2839" s="11">
        <f t="shared" si="26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41842.357592592591</v>
      </c>
      <c r="T2840" s="11">
        <f t="shared" si="26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41852.990208333329</v>
      </c>
      <c r="T2841" s="11">
        <f t="shared" si="26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42059.785636574074</v>
      </c>
      <c r="T2842" s="11">
        <f t="shared" si="26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42291.489548611113</v>
      </c>
      <c r="T2843" s="11">
        <f t="shared" si="26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41784.70248842593</v>
      </c>
      <c r="T2844" s="11">
        <f t="shared" si="26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42492.487847222219</v>
      </c>
      <c r="T2845" s="11">
        <f t="shared" si="26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42709.296064814815</v>
      </c>
      <c r="T2846" s="11">
        <f t="shared" si="26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42102.766585648147</v>
      </c>
      <c r="T2847" s="11">
        <f t="shared" si="26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42108.442060185189</v>
      </c>
      <c r="T2848" s="11">
        <f t="shared" si="26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42453.556307870371</v>
      </c>
      <c r="T2849" s="11">
        <f t="shared" si="269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42123.398831018523</v>
      </c>
      <c r="T2850" s="11">
        <f t="shared" si="26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42453.178240740745</v>
      </c>
      <c r="T2851" s="11">
        <f t="shared" si="26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41857.757071759261</v>
      </c>
      <c r="T2852" s="11">
        <f t="shared" si="269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42389.752650462964</v>
      </c>
      <c r="T2853" s="11">
        <f t="shared" si="26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41780.795173611114</v>
      </c>
      <c r="T2854" s="11">
        <f t="shared" si="26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41835.940937499996</v>
      </c>
      <c r="T2855" s="11">
        <f t="shared" si="26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42111.46665509259</v>
      </c>
      <c r="T2856" s="11">
        <f t="shared" si="26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42369.757766203707</v>
      </c>
      <c r="T2857" s="11">
        <f t="shared" si="26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42164.787581018521</v>
      </c>
      <c r="T2858" s="11">
        <f t="shared" si="26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42726.670081018514</v>
      </c>
      <c r="T2859" s="11">
        <f t="shared" si="26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41954.295081018514</v>
      </c>
      <c r="T2860" s="11">
        <f t="shared" si="26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42233.112314814818</v>
      </c>
      <c r="T2861" s="11">
        <f t="shared" si="26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42480.55064814815</v>
      </c>
      <c r="T2862" s="11">
        <f t="shared" si="269"/>
        <v>42540.55064814815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42257.340833333335</v>
      </c>
      <c r="T2863" s="11">
        <f t="shared" si="26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41784.539687500001</v>
      </c>
      <c r="T2864" s="11">
        <f t="shared" si="26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41831.425034722226</v>
      </c>
      <c r="T2865" s="11">
        <f t="shared" si="26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42172.363506944443</v>
      </c>
      <c r="T2866" s="11">
        <f t="shared" si="26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41949.864108796297</v>
      </c>
      <c r="T2867" s="11">
        <f t="shared" si="26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42627.705104166671</v>
      </c>
      <c r="T2868" s="11">
        <f t="shared" si="26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42530.945277777777</v>
      </c>
      <c r="T2869" s="11">
        <f t="shared" si="26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42618.577013888891</v>
      </c>
      <c r="T2870" s="11">
        <f t="shared" si="26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42540.343530092592</v>
      </c>
      <c r="T2871" s="11">
        <f t="shared" si="26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41745.939409722225</v>
      </c>
      <c r="T2872" s="11">
        <f t="shared" si="26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41974.488576388889</v>
      </c>
      <c r="T2873" s="11">
        <f t="shared" si="26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42114.86618055556</v>
      </c>
      <c r="T2874" s="11">
        <f t="shared" si="26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42002.567488425921</v>
      </c>
      <c r="T2875" s="11">
        <f t="shared" si="26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42722.59474537037</v>
      </c>
      <c r="T2876" s="11">
        <f t="shared" si="26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42464.878391203703</v>
      </c>
      <c r="T2877" s="11">
        <f t="shared" si="26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42171.493969907402</v>
      </c>
      <c r="T2878" s="11">
        <f t="shared" si="269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42672.705138888894</v>
      </c>
      <c r="T2879" s="11">
        <f t="shared" si="26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42128.365682870368</v>
      </c>
      <c r="T2880" s="11">
        <f t="shared" si="26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42359.475243055553</v>
      </c>
      <c r="T2881" s="11">
        <f t="shared" si="26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6">
        <f t="shared" ref="P2882:P2945" si="271">E2882/L2882</f>
        <v>96.551724137931032</v>
      </c>
      <c r="Q2882" t="str">
        <f t="shared" ref="Q2882:Q2945" si="272">LEFT(N2882, FIND("/", N2882) -1)</f>
        <v>theater</v>
      </c>
      <c r="R2882" t="str">
        <f t="shared" ref="R2882:R2945" si="273">RIGHT(N2882,LEN(N2882)-FIND("/", N2882))</f>
        <v>plays</v>
      </c>
      <c r="S2882" s="11">
        <f t="shared" si="268"/>
        <v>42192.655694444446</v>
      </c>
      <c r="T2882" s="11">
        <f t="shared" si="269"/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si="271"/>
        <v>#DIV/0!</v>
      </c>
      <c r="Q2883" t="str">
        <f t="shared" si="272"/>
        <v>theater</v>
      </c>
      <c r="R2883" t="str">
        <f t="shared" si="273"/>
        <v>plays</v>
      </c>
      <c r="S2883" s="11">
        <f t="shared" ref="S2883:S2946" si="274">(J2883/86400)+25569+(-6/24)</f>
        <v>41916.347638888888</v>
      </c>
      <c r="T2883" s="11">
        <f t="shared" ref="T2883:T2946" si="275">(I2883/86400)+25569+(-6/24)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42461.346273148149</v>
      </c>
      <c r="T2884" s="11">
        <f t="shared" si="275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42370.65320601852</v>
      </c>
      <c r="T2885" s="11">
        <f t="shared" si="275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41948.477256944447</v>
      </c>
      <c r="T2886" s="11">
        <f t="shared" si="275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42046.82640046296</v>
      </c>
      <c r="T2887" s="11">
        <f t="shared" si="275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42261.382916666669</v>
      </c>
      <c r="T2888" s="11">
        <f t="shared" si="275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41985.177361111113</v>
      </c>
      <c r="T2889" s="11">
        <f t="shared" si="275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41922.285185185188</v>
      </c>
      <c r="T2890" s="11">
        <f t="shared" si="275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41850.613252314812</v>
      </c>
      <c r="T2891" s="11">
        <f t="shared" si="275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41831.492962962962</v>
      </c>
      <c r="T2892" s="11">
        <f t="shared" si="275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42415.633425925931</v>
      </c>
      <c r="T2893" s="11">
        <f t="shared" si="275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41869.464166666665</v>
      </c>
      <c r="T2894" s="11">
        <f t="shared" si="275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41953.523090277777</v>
      </c>
      <c r="T2895" s="11">
        <f t="shared" si="275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42037.736284722225</v>
      </c>
      <c r="T2896" s="11">
        <f t="shared" si="275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41811.305462962962</v>
      </c>
      <c r="T2897" s="11">
        <f t="shared" si="275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42701.658807870372</v>
      </c>
      <c r="T2898" s="11">
        <f t="shared" si="275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42258.396504629629</v>
      </c>
      <c r="T2899" s="11">
        <f t="shared" si="275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42278.414965277778</v>
      </c>
      <c r="T2900" s="11">
        <f t="shared" si="275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42514.828217592592</v>
      </c>
      <c r="T2901" s="11">
        <f t="shared" si="275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41829.984166666669</v>
      </c>
      <c r="T2902" s="11">
        <f t="shared" si="275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41982.654386574075</v>
      </c>
      <c r="T2903" s="11">
        <f t="shared" si="275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42210.189768518518</v>
      </c>
      <c r="T2904" s="11">
        <f t="shared" si="275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42195.916874999995</v>
      </c>
      <c r="T2905" s="11">
        <f t="shared" si="275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41940.717951388891</v>
      </c>
      <c r="T2906" s="11">
        <f t="shared" si="275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42605.806863425925</v>
      </c>
      <c r="T2907" s="11">
        <f t="shared" si="275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42199.398912037039</v>
      </c>
      <c r="T2908" s="11">
        <f t="shared" si="275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42444.627743055556</v>
      </c>
      <c r="T2909" s="11">
        <f t="shared" si="275"/>
        <v>42504.627743055556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42499.48170138889</v>
      </c>
      <c r="T2910" s="11">
        <f t="shared" si="275"/>
        <v>42529.48170138889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41929.016215277778</v>
      </c>
      <c r="T2911" s="11">
        <f t="shared" si="275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42107.591284722221</v>
      </c>
      <c r="T2912" s="11">
        <f t="shared" si="275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42142.518819444449</v>
      </c>
      <c r="T2913" s="11">
        <f t="shared" si="275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42353.881643518514</v>
      </c>
      <c r="T2914" s="11">
        <f t="shared" si="275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41828.672905092593</v>
      </c>
      <c r="T2915" s="11">
        <f t="shared" si="275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42017.657337962963</v>
      </c>
      <c r="T2916" s="11">
        <f t="shared" si="275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42415.148032407407</v>
      </c>
      <c r="T2917" s="11">
        <f t="shared" si="275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41755.226724537039</v>
      </c>
      <c r="T2918" s="11">
        <f t="shared" si="275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42244.984340277777</v>
      </c>
      <c r="T2919" s="11">
        <f t="shared" si="275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42278.379710648151</v>
      </c>
      <c r="T2920" s="11">
        <f t="shared" si="275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41826.36954861111</v>
      </c>
      <c r="T2921" s="11">
        <f t="shared" si="275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42058.542476851857</v>
      </c>
      <c r="T2922" s="11">
        <f t="shared" si="275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41877.636620370373</v>
      </c>
      <c r="T2923" s="11">
        <f t="shared" si="275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42097.624155092592</v>
      </c>
      <c r="T2924" s="11">
        <f t="shared" si="275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42012.90253472222</v>
      </c>
      <c r="T2925" s="11">
        <f t="shared" si="275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42103.306828703702</v>
      </c>
      <c r="T2926" s="11">
        <f t="shared" si="275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41863.334120370375</v>
      </c>
      <c r="T2927" s="11">
        <f t="shared" si="275"/>
        <v>41893.334120370375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42044.515960648147</v>
      </c>
      <c r="T2928" s="11">
        <f t="shared" si="275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41806.419317129628</v>
      </c>
      <c r="T2929" s="11">
        <f t="shared" si="275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42403.748217592598</v>
      </c>
      <c r="T2930" s="11">
        <f t="shared" si="275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41754.314328703702</v>
      </c>
      <c r="T2931" s="11">
        <f t="shared" si="275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42101.334074074075</v>
      </c>
      <c r="T2932" s="11">
        <f t="shared" si="275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41872.041238425925</v>
      </c>
      <c r="T2933" s="11">
        <f t="shared" si="275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42024.914780092593</v>
      </c>
      <c r="T2934" s="11">
        <f t="shared" si="275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42495.706631944442</v>
      </c>
      <c r="T2935" s="11">
        <f t="shared" si="275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41775.386157407411</v>
      </c>
      <c r="T2936" s="11">
        <f t="shared" si="275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42553.333425925928</v>
      </c>
      <c r="T2937" s="11">
        <f t="shared" si="275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41912.400729166664</v>
      </c>
      <c r="T2938" s="11">
        <f t="shared" si="275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41803.207326388889</v>
      </c>
      <c r="T2939" s="11">
        <f t="shared" si="275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42004.453865740739</v>
      </c>
      <c r="T2940" s="11">
        <f t="shared" si="275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41845.559166666666</v>
      </c>
      <c r="T2941" s="11">
        <f t="shared" si="275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41982.523356481484</v>
      </c>
      <c r="T2942" s="11">
        <f t="shared" si="275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42034.710127314815</v>
      </c>
      <c r="T2943" s="11">
        <f t="shared" si="275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42334.553923611107</v>
      </c>
      <c r="T2944" s="11">
        <f t="shared" si="275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42076.879398148143</v>
      </c>
      <c r="T2945" s="11">
        <f t="shared" si="275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6">
        <f t="shared" ref="P2946:P3009" si="277">E2946/L2946</f>
        <v>100</v>
      </c>
      <c r="Q2946" t="str">
        <f t="shared" ref="Q2946:Q3009" si="278">LEFT(N2946, FIND("/", N2946) -1)</f>
        <v>theater</v>
      </c>
      <c r="R2946" t="str">
        <f t="shared" ref="R2946:R3009" si="279">RIGHT(N2946,LEN(N2946)-FIND("/", N2946))</f>
        <v>spaces</v>
      </c>
      <c r="S2946" s="11">
        <f t="shared" si="274"/>
        <v>42132.6643287037</v>
      </c>
      <c r="T2946" s="11">
        <f t="shared" si="275"/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si="277"/>
        <v>#DIV/0!</v>
      </c>
      <c r="Q2947" t="str">
        <f t="shared" si="278"/>
        <v>theater</v>
      </c>
      <c r="R2947" t="str">
        <f t="shared" si="279"/>
        <v>spaces</v>
      </c>
      <c r="S2947" s="11">
        <f t="shared" ref="S2947:S3010" si="280">(J2947/86400)+25569+(-6/24)</f>
        <v>42117.889583333337</v>
      </c>
      <c r="T2947" s="11">
        <f t="shared" ref="T2947:T3010" si="281">(I2947/86400)+25569+(-6/24)</f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42567.281157407408</v>
      </c>
      <c r="T2948" s="11">
        <f t="shared" si="281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42649.312118055561</v>
      </c>
      <c r="T2949" s="11">
        <f t="shared" si="281"/>
        <v>42698.46597222222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42097.399224537032</v>
      </c>
      <c r="T2950" s="11">
        <f t="shared" si="281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42297.573113425926</v>
      </c>
      <c r="T2951" s="11">
        <f t="shared" si="281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42362.11518518519</v>
      </c>
      <c r="T2952" s="11">
        <f t="shared" si="281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41872.552928240737</v>
      </c>
      <c r="T2953" s="11">
        <f t="shared" si="281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42628.440266203703</v>
      </c>
      <c r="T2954" s="11">
        <f t="shared" si="281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42255.541909722218</v>
      </c>
      <c r="T2955" s="11">
        <f t="shared" si="281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42790.333368055552</v>
      </c>
      <c r="T2956" s="11">
        <f t="shared" si="281"/>
        <v>42810.291701388887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42141.491307870368</v>
      </c>
      <c r="T2957" s="11">
        <f t="shared" si="281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42464.708912037036</v>
      </c>
      <c r="T2958" s="11">
        <f t="shared" si="281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42030.761249999996</v>
      </c>
      <c r="T2959" s="11">
        <f t="shared" si="281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42438.529131944444</v>
      </c>
      <c r="T2960" s="11">
        <f t="shared" si="281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42497.758391203708</v>
      </c>
      <c r="T2961" s="11">
        <f t="shared" si="281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41863.507210648146</v>
      </c>
      <c r="T2962" s="11">
        <f t="shared" si="281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42060.962488425925</v>
      </c>
      <c r="T2963" s="11">
        <f t="shared" si="281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42035.99428240741</v>
      </c>
      <c r="T2964" s="11">
        <f t="shared" si="281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42157.220185185186</v>
      </c>
      <c r="T2965" s="11">
        <f t="shared" si="281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41827.659942129627</v>
      </c>
      <c r="T2966" s="11">
        <f t="shared" si="281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42162.479548611111</v>
      </c>
      <c r="T2967" s="11">
        <f t="shared" si="281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42233.488564814819</v>
      </c>
      <c r="T2968" s="11">
        <f t="shared" si="281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42041.947824074072</v>
      </c>
      <c r="T2969" s="11">
        <f t="shared" si="281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42585.273842592593</v>
      </c>
      <c r="T2970" s="11">
        <f t="shared" si="281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42097.536493055552</v>
      </c>
      <c r="T2971" s="11">
        <f t="shared" si="281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41808.419571759259</v>
      </c>
      <c r="T2972" s="11">
        <f t="shared" si="281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41852.408310185187</v>
      </c>
      <c r="T2973" s="11">
        <f t="shared" si="281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42693.860185185185</v>
      </c>
      <c r="T2974" s="11">
        <f t="shared" si="281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42341.568379629629</v>
      </c>
      <c r="T2975" s="11">
        <f t="shared" si="281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41879.811006944445</v>
      </c>
      <c r="T2976" s="11">
        <f t="shared" si="281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41941.433865740742</v>
      </c>
      <c r="T2977" s="11">
        <f t="shared" si="281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42425.480671296296</v>
      </c>
      <c r="T2978" s="11">
        <f t="shared" si="281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42026.63118055556</v>
      </c>
      <c r="T2979" s="11">
        <f t="shared" si="281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41922.390590277777</v>
      </c>
      <c r="T2980" s="11">
        <f t="shared" si="281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41993.574340277773</v>
      </c>
      <c r="T2981" s="11">
        <f t="shared" si="281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42219.665856481486</v>
      </c>
      <c r="T2982" s="11">
        <f t="shared" si="281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42225.309675925921</v>
      </c>
      <c r="T2983" s="11">
        <f t="shared" si="281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42381.436840277776</v>
      </c>
      <c r="T2984" s="11">
        <f t="shared" si="281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41894.382361111115</v>
      </c>
      <c r="T2985" s="11">
        <f t="shared" si="281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42576.028715277775</v>
      </c>
      <c r="T2986" s="11">
        <f t="shared" si="281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42654.723703703705</v>
      </c>
      <c r="T2987" s="11">
        <f t="shared" si="281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42431.250069444446</v>
      </c>
      <c r="T2988" s="11">
        <f t="shared" si="281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42627.057303240741</v>
      </c>
      <c r="T2989" s="11">
        <f t="shared" si="281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42511.11204861111</v>
      </c>
      <c r="T2990" s="11">
        <f t="shared" si="281"/>
        <v>42541.11204861111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42336.77039351852</v>
      </c>
      <c r="T2991" s="11">
        <f t="shared" si="281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42341.32430555555</v>
      </c>
      <c r="T2992" s="11">
        <f t="shared" si="281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42740.587152777778</v>
      </c>
      <c r="T2993" s="11">
        <f t="shared" si="281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42622.517476851848</v>
      </c>
      <c r="T2994" s="11">
        <f t="shared" si="281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42390.588738425926</v>
      </c>
      <c r="T2995" s="11">
        <f t="shared" si="281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41885.228842592594</v>
      </c>
      <c r="T2996" s="11">
        <f t="shared" si="281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42724.415173611109</v>
      </c>
      <c r="T2997" s="11">
        <f t="shared" si="281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42090.662499999999</v>
      </c>
      <c r="T2998" s="11">
        <f t="shared" si="281"/>
        <v>42150.662499999999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42775.483715277776</v>
      </c>
      <c r="T2999" s="11">
        <f t="shared" si="281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41777.943622685183</v>
      </c>
      <c r="T3000" s="11">
        <f t="shared" si="281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42780.490277777775</v>
      </c>
      <c r="T3001" s="11">
        <f t="shared" si="281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42752.577199074076</v>
      </c>
      <c r="T3002" s="11">
        <f t="shared" si="281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42534.645625000005</v>
      </c>
      <c r="T3003" s="11">
        <f t="shared" si="281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41239.58625</v>
      </c>
      <c r="T3004" s="11">
        <f t="shared" si="281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42398.599259259259</v>
      </c>
      <c r="T3005" s="11">
        <f t="shared" si="281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41928.631064814814</v>
      </c>
      <c r="T3006" s="11">
        <f t="shared" si="281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41888.424826388888</v>
      </c>
      <c r="T3007" s="11">
        <f t="shared" si="281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41957.506840277776</v>
      </c>
      <c r="T3008" s="11">
        <f t="shared" si="281"/>
        <v>41987.506840277776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42097.966238425928</v>
      </c>
      <c r="T3009" s="11">
        <f t="shared" si="281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6">
        <f t="shared" ref="P3010:P3073" si="283">E3010/L3010</f>
        <v>116.73076923076923</v>
      </c>
      <c r="Q3010" t="str">
        <f t="shared" ref="Q3010:Q3073" si="284">LEFT(N3010, FIND("/", N3010) -1)</f>
        <v>theater</v>
      </c>
      <c r="R3010" t="str">
        <f t="shared" ref="R3010:R3073" si="285">RIGHT(N3010,LEN(N3010)-FIND("/", N3010))</f>
        <v>spaces</v>
      </c>
      <c r="S3010" s="11">
        <f t="shared" si="280"/>
        <v>42359.962025462963</v>
      </c>
      <c r="T3010" s="11">
        <f t="shared" si="281"/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ref="S3011:S3074" si="286">(J3011/86400)+25569+(-6/24)</f>
        <v>41939.319907407407</v>
      </c>
      <c r="T3011" s="11">
        <f t="shared" ref="T3011:T3074" si="287">(I3011/86400)+25569+(-6/24)</f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41996.582395833335</v>
      </c>
      <c r="T3012" s="11">
        <f t="shared" si="287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42334.218935185185</v>
      </c>
      <c r="T3013" s="11">
        <f t="shared" si="287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42024.452893518523</v>
      </c>
      <c r="T3014" s="11">
        <f t="shared" si="287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42146.586215277777</v>
      </c>
      <c r="T3015" s="11">
        <f t="shared" si="287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41919.873611111107</v>
      </c>
      <c r="T3016" s="11">
        <f t="shared" si="287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41785.47729166667</v>
      </c>
      <c r="T3017" s="11">
        <f t="shared" si="287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41778.298055555555</v>
      </c>
      <c r="T3018" s="11">
        <f t="shared" si="287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41841.600034722222</v>
      </c>
      <c r="T3019" s="11">
        <f t="shared" si="287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42163.048333333332</v>
      </c>
      <c r="T3020" s="11">
        <f t="shared" si="287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41758.583564814813</v>
      </c>
      <c r="T3021" s="11">
        <f t="shared" si="287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42170.596446759257</v>
      </c>
      <c r="T3022" s="11">
        <f t="shared" si="287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42660.368854166663</v>
      </c>
      <c r="T3023" s="11">
        <f t="shared" si="287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42564.70380787037</v>
      </c>
      <c r="T3024" s="11">
        <f t="shared" si="287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42121.425763888888</v>
      </c>
      <c r="T3025" s="11">
        <f t="shared" si="287"/>
        <v>42166.425763888888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41158.743923611109</v>
      </c>
      <c r="T3026" s="11">
        <f t="shared" si="287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41761.259409722225</v>
      </c>
      <c r="T3027" s="11">
        <f t="shared" si="287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42783.209398148145</v>
      </c>
      <c r="T3028" s="11">
        <f t="shared" si="287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42053.454293981486</v>
      </c>
      <c r="T3029" s="11">
        <f t="shared" si="287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42567.014178240745</v>
      </c>
      <c r="T3030" s="11">
        <f t="shared" si="287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41932.458877314813</v>
      </c>
      <c r="T3031" s="11">
        <f t="shared" si="287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42233.497349537036</v>
      </c>
      <c r="T3032" s="11">
        <f t="shared" si="287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42597.632488425923</v>
      </c>
      <c r="T3033" s="11">
        <f t="shared" si="287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42227.794664351852</v>
      </c>
      <c r="T3034" s="11">
        <f t="shared" si="287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42569.860243055555</v>
      </c>
      <c r="T3035" s="11">
        <f t="shared" si="287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42644.285358796296</v>
      </c>
      <c r="T3036" s="11">
        <f t="shared" si="287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41368.310289351852</v>
      </c>
      <c r="T3037" s="11">
        <f t="shared" si="287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41466.535231481481</v>
      </c>
      <c r="T3038" s="11">
        <f t="shared" si="287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40378.643206018518</v>
      </c>
      <c r="T3039" s="11">
        <f t="shared" si="287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42373.002280092594</v>
      </c>
      <c r="T3040" s="11">
        <f t="shared" si="287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41610.544421296298</v>
      </c>
      <c r="T3041" s="11">
        <f t="shared" si="287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42177.541909722218</v>
      </c>
      <c r="T3042" s="11">
        <f t="shared" si="287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42359.618611111116</v>
      </c>
      <c r="T3043" s="11">
        <f t="shared" si="287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42253.438043981485</v>
      </c>
      <c r="T3044" s="11">
        <f t="shared" si="287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42082.820590277777</v>
      </c>
      <c r="T3045" s="11">
        <f t="shared" si="287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42387.4768287037</v>
      </c>
      <c r="T3046" s="11">
        <f t="shared" si="287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41842.905729166669</v>
      </c>
      <c r="T3047" s="11">
        <f t="shared" si="287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41862.553078703706</v>
      </c>
      <c r="T3048" s="11">
        <f t="shared" si="287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42443.739050925928</v>
      </c>
      <c r="T3049" s="11">
        <f t="shared" si="287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41975.651180555556</v>
      </c>
      <c r="T3050" s="11">
        <f t="shared" si="287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42138.764525462961</v>
      </c>
      <c r="T3051" s="11">
        <f t="shared" si="287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42464.91851851852</v>
      </c>
      <c r="T3052" s="11">
        <f t="shared" si="287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42744.166030092594</v>
      </c>
      <c r="T3053" s="11">
        <f t="shared" si="287"/>
        <v>42774.166030092594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42122.420069444444</v>
      </c>
      <c r="T3054" s="11">
        <f t="shared" si="287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41862.511724537035</v>
      </c>
      <c r="T3055" s="11">
        <f t="shared" si="287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42027.582800925928</v>
      </c>
      <c r="T3056" s="11">
        <f t="shared" si="287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41953.70821759259</v>
      </c>
      <c r="T3057" s="11">
        <f t="shared" si="287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41851.386388888888</v>
      </c>
      <c r="T3058" s="11">
        <f t="shared" si="287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42433.400590277779</v>
      </c>
      <c r="T3059" s="11">
        <f t="shared" si="287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42460.124305555553</v>
      </c>
      <c r="T3060" s="11">
        <f t="shared" si="287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41829.685717592591</v>
      </c>
      <c r="T3061" s="11">
        <f t="shared" si="287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42245.024699074071</v>
      </c>
      <c r="T3062" s="11">
        <f t="shared" si="287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41834.534120370372</v>
      </c>
      <c r="T3063" s="11">
        <f t="shared" si="287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42248.285787037035</v>
      </c>
      <c r="T3064" s="11">
        <f t="shared" si="287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42630.672893518524</v>
      </c>
      <c r="T3065" s="11">
        <f t="shared" si="287"/>
        <v>42665.672893518524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42298.880162037036</v>
      </c>
      <c r="T3066" s="11">
        <f t="shared" si="287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41824.805231481485</v>
      </c>
      <c r="T3067" s="11">
        <f t="shared" si="287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42530.978437500002</v>
      </c>
      <c r="T3068" s="11">
        <f t="shared" si="287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42226.688414351855</v>
      </c>
      <c r="T3069" s="11">
        <f t="shared" si="287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42263.441574074073</v>
      </c>
      <c r="T3070" s="11">
        <f t="shared" si="287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41957.583726851852</v>
      </c>
      <c r="T3071" s="11">
        <f t="shared" si="287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42690.483437499999</v>
      </c>
      <c r="T3072" s="11">
        <f t="shared" si="287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42097.482418981483</v>
      </c>
      <c r="T3073" s="11">
        <f t="shared" si="287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6">
        <f t="shared" ref="P3074:P3137" si="289">E3074/L3074</f>
        <v>1</v>
      </c>
      <c r="Q3074" t="str">
        <f t="shared" ref="Q3074:Q3137" si="290">LEFT(N3074, FIND("/", N3074) -1)</f>
        <v>theater</v>
      </c>
      <c r="R3074" t="str">
        <f t="shared" ref="R3074:R3137" si="291">RIGHT(N3074,LEN(N3074)-FIND("/", N3074))</f>
        <v>spaces</v>
      </c>
      <c r="S3074" s="11">
        <f t="shared" si="286"/>
        <v>42658.440532407403</v>
      </c>
      <c r="T3074" s="11">
        <f t="shared" si="287"/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ref="S3075:S3138" si="292">(J3075/86400)+25569+(-6/24)</f>
        <v>42111.434027777781</v>
      </c>
      <c r="T3075" s="11">
        <f t="shared" ref="T3075:T3138" si="293">(I3075/86400)+25569+(-6/24)</f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42409.321284722224</v>
      </c>
      <c r="T3076" s="11">
        <f t="shared" si="293"/>
        <v>42439.321284722224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42550.852314814816</v>
      </c>
      <c r="T3077" s="11">
        <f t="shared" si="293"/>
        <v>42600.852314814816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42226.401886574073</v>
      </c>
      <c r="T3078" s="11">
        <f t="shared" si="293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42766.706921296296</v>
      </c>
      <c r="T3079" s="11">
        <f t="shared" si="293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42030.888831018514</v>
      </c>
      <c r="T3080" s="11">
        <f t="shared" si="293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42055.463368055556</v>
      </c>
      <c r="T3081" s="11">
        <f t="shared" si="293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41939.778287037036</v>
      </c>
      <c r="T3082" s="11">
        <f t="shared" si="293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42236.931608796294</v>
      </c>
      <c r="T3083" s="11">
        <f t="shared" si="293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42293.672986111109</v>
      </c>
      <c r="T3084" s="11">
        <f t="shared" si="293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41853.313402777778</v>
      </c>
      <c r="T3085" s="11">
        <f t="shared" si="293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42100.473738425921</v>
      </c>
      <c r="T3086" s="11">
        <f t="shared" si="293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42246.633784722224</v>
      </c>
      <c r="T3087" s="11">
        <f t="shared" si="293"/>
        <v>42276.633784722224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42173.42082175926</v>
      </c>
      <c r="T3088" s="11">
        <f t="shared" si="293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42664.900347222225</v>
      </c>
      <c r="T3089" s="11">
        <f t="shared" si="293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41981.32230324074</v>
      </c>
      <c r="T3090" s="11">
        <f t="shared" si="293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42528.292627314819</v>
      </c>
      <c r="T3091" s="11">
        <f t="shared" si="293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42065.568807870368</v>
      </c>
      <c r="T3092" s="11">
        <f t="shared" si="293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42566.698414351849</v>
      </c>
      <c r="T3093" s="11">
        <f t="shared" si="293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42255.369351851856</v>
      </c>
      <c r="T3094" s="11">
        <f t="shared" si="293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41760.659039351856</v>
      </c>
      <c r="T3095" s="11">
        <f t="shared" si="293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42207.545787037037</v>
      </c>
      <c r="T3096" s="11">
        <f t="shared" si="293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42522.775231481486</v>
      </c>
      <c r="T3097" s="11">
        <f t="shared" si="293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42114.575532407413</v>
      </c>
      <c r="T3098" s="11">
        <f t="shared" si="293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42629.253483796296</v>
      </c>
      <c r="T3099" s="11">
        <f t="shared" si="293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42359.542233796295</v>
      </c>
      <c r="T3100" s="11">
        <f t="shared" si="293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42381.939710648148</v>
      </c>
      <c r="T3101" s="11">
        <f t="shared" si="293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41902.372395833336</v>
      </c>
      <c r="T3102" s="11">
        <f t="shared" si="293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42171.133530092593</v>
      </c>
      <c r="T3103" s="11">
        <f t="shared" si="293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42555.090486111112</v>
      </c>
      <c r="T3104" s="11">
        <f t="shared" si="293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42106.906319444446</v>
      </c>
      <c r="T3105" s="11">
        <f t="shared" si="293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42006.658692129626</v>
      </c>
      <c r="T3106" s="11">
        <f t="shared" si="293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41876.468935185185</v>
      </c>
      <c r="T3107" s="11">
        <f t="shared" si="293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42241.179120370369</v>
      </c>
      <c r="T3108" s="11">
        <f t="shared" si="293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42128.564247685186</v>
      </c>
      <c r="T3109" s="11">
        <f t="shared" si="293"/>
        <v>42135.564247685186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42062.430486111116</v>
      </c>
      <c r="T3110" s="11">
        <f t="shared" si="293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41843.875115740739</v>
      </c>
      <c r="T3111" s="11">
        <f t="shared" si="293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42744.781469907408</v>
      </c>
      <c r="T3112" s="11">
        <f t="shared" si="293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41885.345138888893</v>
      </c>
      <c r="T3113" s="11">
        <f t="shared" si="293"/>
        <v>41916.345138888893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42614.871921296297</v>
      </c>
      <c r="T3114" s="11">
        <f t="shared" si="293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42081.481273148151</v>
      </c>
      <c r="T3115" s="11">
        <f t="shared" si="293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41843.382523148146</v>
      </c>
      <c r="T3116" s="11">
        <f t="shared" si="293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42496.197071759263</v>
      </c>
      <c r="T3117" s="11">
        <f t="shared" si="293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42081.265335648146</v>
      </c>
      <c r="T3118" s="11">
        <f t="shared" si="293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42509.124537037038</v>
      </c>
      <c r="T3119" s="11">
        <f t="shared" si="293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42534.399571759262</v>
      </c>
      <c r="T3120" s="11">
        <f t="shared" si="293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42059.79550925926</v>
      </c>
      <c r="T3121" s="11">
        <f t="shared" si="293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42435.692083333328</v>
      </c>
      <c r="T3122" s="11">
        <f t="shared" si="293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41848.429803240739</v>
      </c>
      <c r="T3123" s="11">
        <f t="shared" si="293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42678.682083333333</v>
      </c>
      <c r="T3124" s="11">
        <f t="shared" si="293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42530.743032407408</v>
      </c>
      <c r="T3125" s="11">
        <f t="shared" si="293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41977.530104166668</v>
      </c>
      <c r="T3126" s="11">
        <f t="shared" si="293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42345.95685185185</v>
      </c>
      <c r="T3127" s="11">
        <f t="shared" si="293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42426.768078703702</v>
      </c>
      <c r="T3128" s="11">
        <f t="shared" si="293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42034.606817129628</v>
      </c>
      <c r="T3129" s="11">
        <f t="shared" si="293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42780.575706018513</v>
      </c>
      <c r="T3130" s="11">
        <f t="shared" si="293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42803.592812499999</v>
      </c>
      <c r="T3131" s="11">
        <f t="shared" si="293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42808.390231481477</v>
      </c>
      <c r="T3132" s="11">
        <f t="shared" si="293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42803.329224537039</v>
      </c>
      <c r="T3133" s="11">
        <f t="shared" si="293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42786.100231481483</v>
      </c>
      <c r="T3134" s="11">
        <f t="shared" si="293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42788.315208333333</v>
      </c>
      <c r="T3135" s="11">
        <f t="shared" si="293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42800.470127314809</v>
      </c>
      <c r="T3136" s="11">
        <f t="shared" si="293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42806.901863425926</v>
      </c>
      <c r="T3137" s="11">
        <f t="shared" si="293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6">
        <f t="shared" ref="P3138:P3201" si="295">E3138/L3138</f>
        <v>29.045454545454547</v>
      </c>
      <c r="Q3138" t="str">
        <f t="shared" ref="Q3138:Q3201" si="296">LEFT(N3138, FIND("/", N3138) -1)</f>
        <v>theater</v>
      </c>
      <c r="R3138" t="str">
        <f t="shared" ref="R3138:R3201" si="297">RIGHT(N3138,LEN(N3138)-FIND("/", N3138))</f>
        <v>plays</v>
      </c>
      <c r="S3138" s="11">
        <f t="shared" si="292"/>
        <v>42789.212430555555</v>
      </c>
      <c r="T3138" s="11">
        <f t="shared" si="293"/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ref="S3139:S3202" si="298">(J3139/86400)+25569+(-6/24)</f>
        <v>42807.635057870371</v>
      </c>
      <c r="T3139" s="11">
        <f t="shared" ref="T3139:T3202" si="299">(I3139/86400)+25569+(-6/24)</f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42809.395914351851</v>
      </c>
      <c r="T3140" s="11">
        <f t="shared" si="2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42785.020370370374</v>
      </c>
      <c r="T3141" s="11">
        <f t="shared" si="2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42802.468784722223</v>
      </c>
      <c r="T3142" s="11">
        <f t="shared" si="2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42800.503333333334</v>
      </c>
      <c r="T3143" s="11">
        <f t="shared" si="2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42783.263182870374</v>
      </c>
      <c r="T3144" s="11">
        <f t="shared" si="2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42808.108287037037</v>
      </c>
      <c r="T3145" s="11">
        <f t="shared" si="2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42796.288275462968</v>
      </c>
      <c r="T3146" s="11">
        <f t="shared" si="2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42761.790902777779</v>
      </c>
      <c r="T3147" s="11">
        <f t="shared" si="299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42796.432476851856</v>
      </c>
      <c r="T3148" s="11">
        <f t="shared" si="2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41909.71938657407</v>
      </c>
      <c r="T3149" s="11">
        <f t="shared" si="2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41891.415324074071</v>
      </c>
      <c r="T3150" s="11">
        <f t="shared" si="2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41225.767361111109</v>
      </c>
      <c r="T3151" s="11">
        <f t="shared" si="2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40478.013923611114</v>
      </c>
      <c r="T3152" s="11">
        <f t="shared" si="2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41862.58997685185</v>
      </c>
      <c r="T3153" s="11">
        <f t="shared" si="2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41550.617673611108</v>
      </c>
      <c r="T3154" s="11">
        <f t="shared" si="2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40632.904363425929</v>
      </c>
      <c r="T3155" s="11">
        <f t="shared" si="2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40970.625671296293</v>
      </c>
      <c r="T3156" s="11">
        <f t="shared" si="2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41233.249131944445</v>
      </c>
      <c r="T3157" s="11">
        <f t="shared" si="2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41026.703055555554</v>
      </c>
      <c r="T3158" s="11">
        <f t="shared" si="2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41829.538252314815</v>
      </c>
      <c r="T3159" s="11">
        <f t="shared" si="2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41447.589722222227</v>
      </c>
      <c r="T3160" s="11">
        <f t="shared" si="299"/>
        <v>41477.589722222227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40883.816678240742</v>
      </c>
      <c r="T3161" s="11">
        <f t="shared" si="2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41841.01489583333</v>
      </c>
      <c r="T3162" s="11">
        <f t="shared" si="299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41897.286134259259</v>
      </c>
      <c r="T3163" s="11">
        <f t="shared" si="2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41799.435902777775</v>
      </c>
      <c r="T3164" s="11">
        <f t="shared" si="2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41775.503761574073</v>
      </c>
      <c r="T3165" s="11">
        <f t="shared" si="299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41766.555729166663</v>
      </c>
      <c r="T3166" s="11">
        <f t="shared" si="299"/>
        <v>41799.555729166663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40643.909259259257</v>
      </c>
      <c r="T3167" s="11">
        <f t="shared" si="2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41940.44158564815</v>
      </c>
      <c r="T3168" s="11">
        <f t="shared" si="2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41838.925706018519</v>
      </c>
      <c r="T3169" s="11">
        <f t="shared" si="2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41771.855937500004</v>
      </c>
      <c r="T3170" s="11">
        <f t="shared" si="2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41591.487974537034</v>
      </c>
      <c r="T3171" s="11">
        <f t="shared" si="2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41788.830370370371</v>
      </c>
      <c r="T3172" s="11">
        <f t="shared" si="2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42466.358310185184</v>
      </c>
      <c r="T3173" s="11">
        <f t="shared" si="2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40923.479953703703</v>
      </c>
      <c r="T3174" s="11">
        <f t="shared" si="2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41878.628379629634</v>
      </c>
      <c r="T3175" s="11">
        <f t="shared" si="299"/>
        <v>41908.628379629634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41862.614675925928</v>
      </c>
      <c r="T3176" s="11">
        <f t="shared" si="2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40531.636886574073</v>
      </c>
      <c r="T3177" s="11">
        <f t="shared" si="2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41477.680914351848</v>
      </c>
      <c r="T3178" s="11">
        <f t="shared" si="2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41781.416770833333</v>
      </c>
      <c r="T3179" s="11">
        <f t="shared" si="2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41806.355034722219</v>
      </c>
      <c r="T3180" s="11">
        <f t="shared" si="2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41375.452210648145</v>
      </c>
      <c r="T3181" s="11">
        <f t="shared" si="2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41780.162604166668</v>
      </c>
      <c r="T3182" s="11">
        <f t="shared" si="2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41779.060034722221</v>
      </c>
      <c r="T3183" s="11">
        <f t="shared" si="2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40883.699317129627</v>
      </c>
      <c r="T3184" s="11">
        <f t="shared" si="2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41491.54478009259</v>
      </c>
      <c r="T3185" s="11">
        <f t="shared" si="2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41791.743414351848</v>
      </c>
      <c r="T3186" s="11">
        <f t="shared" si="2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41829.727326388893</v>
      </c>
      <c r="T3187" s="11">
        <f t="shared" si="2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41868.674050925925</v>
      </c>
      <c r="T3188" s="11">
        <f t="shared" si="2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41835.416354166664</v>
      </c>
      <c r="T3189" s="11">
        <f t="shared" si="2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42144.165532407409</v>
      </c>
      <c r="T3190" s="11">
        <f t="shared" si="299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42118.096435185187</v>
      </c>
      <c r="T3191" s="11">
        <f t="shared" si="2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42682.901331018518</v>
      </c>
      <c r="T3192" s="11">
        <f t="shared" si="2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42538.505428240736</v>
      </c>
      <c r="T3193" s="11">
        <f t="shared" si="2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42018.69049768518</v>
      </c>
      <c r="T3194" s="11">
        <f t="shared" si="2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42010.718240740738</v>
      </c>
      <c r="T3195" s="11">
        <f t="shared" si="2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42181.812476851846</v>
      </c>
      <c r="T3196" s="11">
        <f t="shared" si="2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42017.344236111108</v>
      </c>
      <c r="T3197" s="11">
        <f t="shared" si="2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42157.348090277781</v>
      </c>
      <c r="T3198" s="11">
        <f t="shared" si="2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42009.243263888886</v>
      </c>
      <c r="T3199" s="11">
        <f t="shared" si="299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42013.174502314811</v>
      </c>
      <c r="T3200" s="11">
        <f t="shared" si="2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41858.511782407411</v>
      </c>
      <c r="T3201" s="11">
        <f t="shared" si="2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6">
        <f t="shared" ref="P3202:P3265" si="301">E3202/L3202</f>
        <v>1</v>
      </c>
      <c r="Q3202" t="str">
        <f t="shared" ref="Q3202:Q3265" si="302">LEFT(N3202, FIND("/", N3202) -1)</f>
        <v>theater</v>
      </c>
      <c r="R3202" t="str">
        <f t="shared" ref="R3202:R3265" si="303">RIGHT(N3202,LEN(N3202)-FIND("/", N3202))</f>
        <v>musical</v>
      </c>
      <c r="S3202" s="11">
        <f t="shared" si="298"/>
        <v>42460.070613425924</v>
      </c>
      <c r="T3202" s="11">
        <f t="shared" si="299"/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ref="S3203:S3266" si="304">(J3203/86400)+25569+(-6/24)</f>
        <v>41861.517094907409</v>
      </c>
      <c r="T3203" s="11">
        <f t="shared" ref="T3203:T3266" si="305">(I3203/86400)+25569+(-6/24)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42293.603541666671</v>
      </c>
      <c r="T3204" s="11">
        <f t="shared" si="305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42242.738680555558</v>
      </c>
      <c r="T3205" s="11">
        <f t="shared" si="305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42172.436099537037</v>
      </c>
      <c r="T3206" s="11">
        <f t="shared" si="305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42095.124675925923</v>
      </c>
      <c r="T3207" s="11">
        <f t="shared" si="305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42236.026053240741</v>
      </c>
      <c r="T3208" s="11">
        <f t="shared" si="305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42057.027858796297</v>
      </c>
      <c r="T3209" s="11">
        <f t="shared" si="305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41827.355057870373</v>
      </c>
      <c r="T3210" s="11">
        <f t="shared" si="305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41778.387245370366</v>
      </c>
      <c r="T3211" s="11">
        <f t="shared" si="305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41013.686562499999</v>
      </c>
      <c r="T3212" s="11">
        <f t="shared" si="305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41834.33657407407</v>
      </c>
      <c r="T3213" s="11">
        <f t="shared" si="305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41829.545729166668</v>
      </c>
      <c r="T3214" s="11">
        <f t="shared" si="305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42171.513414351852</v>
      </c>
      <c r="T3215" s="11">
        <f t="shared" si="305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42337.542511574073</v>
      </c>
      <c r="T3216" s="11">
        <f t="shared" si="305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42219.415173611109</v>
      </c>
      <c r="T3217" s="11">
        <f t="shared" si="305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42165.212627314817</v>
      </c>
      <c r="T3218" s="11">
        <f t="shared" si="305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42648.296111111107</v>
      </c>
      <c r="T3219" s="11">
        <f t="shared" si="305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41970.752152777779</v>
      </c>
      <c r="T3220" s="11">
        <f t="shared" si="305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42050.733182870375</v>
      </c>
      <c r="T3221" s="11">
        <f t="shared" si="305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42772.583379629628</v>
      </c>
      <c r="T3222" s="11">
        <f t="shared" si="305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42155.446793981479</v>
      </c>
      <c r="T3223" s="11">
        <f t="shared" si="305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42270.332141203704</v>
      </c>
      <c r="T3224" s="11">
        <f t="shared" si="305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42206.585370370369</v>
      </c>
      <c r="T3225" s="11">
        <f t="shared" si="305"/>
        <v>42236.585370370369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42697.600844907407</v>
      </c>
      <c r="T3226" s="11">
        <f t="shared" si="305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42503.309467592597</v>
      </c>
      <c r="T3227" s="11">
        <f t="shared" si="305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42277.333472222221</v>
      </c>
      <c r="T3228" s="11">
        <f t="shared" si="305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42722.632361111115</v>
      </c>
      <c r="T3229" s="11">
        <f t="shared" si="305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42323.45930555556</v>
      </c>
      <c r="T3230" s="11">
        <f t="shared" si="305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41933.041643518518</v>
      </c>
      <c r="T3231" s="11">
        <f t="shared" si="305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41897.918124999997</v>
      </c>
      <c r="T3232" s="11">
        <f t="shared" si="305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42446.693831018521</v>
      </c>
      <c r="T3233" s="11">
        <f t="shared" si="305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42463.56385416667</v>
      </c>
      <c r="T3234" s="11">
        <f t="shared" si="305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42766.555034722223</v>
      </c>
      <c r="T3235" s="11">
        <f t="shared" si="305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42734.539444444439</v>
      </c>
      <c r="T3236" s="11">
        <f t="shared" si="305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42522.097812499997</v>
      </c>
      <c r="T3237" s="11">
        <f t="shared" si="305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42702.667048611111</v>
      </c>
      <c r="T3238" s="11">
        <f t="shared" si="305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42252.224351851852</v>
      </c>
      <c r="T3239" s="11">
        <f t="shared" si="305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42156.260393518518</v>
      </c>
      <c r="T3240" s="11">
        <f t="shared" si="305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42277.839039351849</v>
      </c>
      <c r="T3241" s="11">
        <f t="shared" si="305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42754.443842592591</v>
      </c>
      <c r="T3242" s="11">
        <f t="shared" si="305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41893.074884259258</v>
      </c>
      <c r="T3243" s="11">
        <f t="shared" si="305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41871.505694444444</v>
      </c>
      <c r="T3244" s="11">
        <f t="shared" si="305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42261.846782407403</v>
      </c>
      <c r="T3245" s="11">
        <f t="shared" si="305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42675.444236111114</v>
      </c>
      <c r="T3246" s="11">
        <f t="shared" si="305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42135.35020833333</v>
      </c>
      <c r="T3247" s="11">
        <f t="shared" si="305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42230.222222222219</v>
      </c>
      <c r="T3248" s="11">
        <f t="shared" si="305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42167.184166666666</v>
      </c>
      <c r="T3249" s="11">
        <f t="shared" si="305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42068.638391203705</v>
      </c>
      <c r="T3250" s="11">
        <f t="shared" si="305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42145.496689814812</v>
      </c>
      <c r="T3251" s="11">
        <f t="shared" si="305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41918.492175925923</v>
      </c>
      <c r="T3252" s="11">
        <f t="shared" si="305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42146.481087962966</v>
      </c>
      <c r="T3253" s="11">
        <f t="shared" si="305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42590.222685185188</v>
      </c>
      <c r="T3254" s="11">
        <f t="shared" si="305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42602.326712962968</v>
      </c>
      <c r="T3255" s="11">
        <f t="shared" si="305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42058.835752314815</v>
      </c>
      <c r="T3256" s="11">
        <f t="shared" si="305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41889.518229166664</v>
      </c>
      <c r="T3257" s="11">
        <f t="shared" si="305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42144.323807870373</v>
      </c>
      <c r="T3258" s="11">
        <f t="shared" si="305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42758.309629629628</v>
      </c>
      <c r="T3259" s="11">
        <f t="shared" si="305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41982.637280092589</v>
      </c>
      <c r="T3260" s="11">
        <f t="shared" si="305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42614.510937500003</v>
      </c>
      <c r="T3261" s="11">
        <f t="shared" si="305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42303.422662037032</v>
      </c>
      <c r="T3262" s="11">
        <f t="shared" si="305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42171.475416666668</v>
      </c>
      <c r="T3263" s="11">
        <f t="shared" si="305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41964.065532407403</v>
      </c>
      <c r="T3264" s="11">
        <f t="shared" si="305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42284.266064814816</v>
      </c>
      <c r="T3265" s="11">
        <f t="shared" si="305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6">
        <f t="shared" ref="P3266:P3329" si="307">E3266/L3266</f>
        <v>52.551020408163268</v>
      </c>
      <c r="Q3266" t="str">
        <f t="shared" ref="Q3266:Q3329" si="308">LEFT(N3266, FIND("/", N3266) -1)</f>
        <v>theater</v>
      </c>
      <c r="R3266" t="str">
        <f t="shared" ref="R3266:R3329" si="309">RIGHT(N3266,LEN(N3266)-FIND("/", N3266))</f>
        <v>plays</v>
      </c>
      <c r="S3266" s="11">
        <f t="shared" si="304"/>
        <v>42016.550208333334</v>
      </c>
      <c r="T3266" s="11">
        <f t="shared" si="305"/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ref="S3267:S3330" si="310">(J3267/86400)+25569+(-6/24)</f>
        <v>42311.461979166663</v>
      </c>
      <c r="T3267" s="11">
        <f t="shared" ref="T3267:T3330" si="311">(I3267/86400)+25569+(-6/24)</f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42136.286134259259</v>
      </c>
      <c r="T3268" s="11">
        <f t="shared" si="311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42172.507638888885</v>
      </c>
      <c r="T3269" s="11">
        <f t="shared" si="311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42590.65425925926</v>
      </c>
      <c r="T3270" s="11">
        <f t="shared" si="311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42137.145798611113</v>
      </c>
      <c r="T3271" s="11">
        <f t="shared" si="311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42167.283159722225</v>
      </c>
      <c r="T3272" s="11">
        <f t="shared" si="311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41915.187210648146</v>
      </c>
      <c r="T3273" s="11">
        <f t="shared" si="311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42284.250104166669</v>
      </c>
      <c r="T3274" s="11">
        <f t="shared" si="311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42611.551412037035</v>
      </c>
      <c r="T3275" s="11">
        <f t="shared" si="311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42400.454537037032</v>
      </c>
      <c r="T3276" s="11">
        <f t="shared" si="311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42017.63045138889</v>
      </c>
      <c r="T3277" s="11">
        <f t="shared" si="311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42426.699988425928</v>
      </c>
      <c r="T3278" s="11">
        <f t="shared" si="311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41931.432939814811</v>
      </c>
      <c r="T3279" s="11">
        <f t="shared" si="311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42124.598414351851</v>
      </c>
      <c r="T3280" s="11">
        <f t="shared" si="311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42430.852534722224</v>
      </c>
      <c r="T3281" s="11">
        <f t="shared" si="311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42121.506921296299</v>
      </c>
      <c r="T3282" s="11">
        <f t="shared" si="311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42218.769733796296</v>
      </c>
      <c r="T3283" s="11">
        <f t="shared" si="311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42444.94430555556</v>
      </c>
      <c r="T3284" s="11">
        <f t="shared" si="311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42379.49418981481</v>
      </c>
      <c r="T3285" s="11">
        <f t="shared" si="311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42380.634872685187</v>
      </c>
      <c r="T3286" s="11">
        <f t="shared" si="311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42762.692430555559</v>
      </c>
      <c r="T3287" s="11">
        <f t="shared" si="311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42567.590069444443</v>
      </c>
      <c r="T3288" s="11">
        <f t="shared" si="311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42311.500324074077</v>
      </c>
      <c r="T3289" s="11">
        <f t="shared" si="311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42505.524479166663</v>
      </c>
      <c r="T3290" s="11">
        <f t="shared" si="311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42758.118078703701</v>
      </c>
      <c r="T3291" s="11">
        <f t="shared" si="311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42775.26494212963</v>
      </c>
      <c r="T3292" s="11">
        <f t="shared" si="311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42232.452546296292</v>
      </c>
      <c r="T3293" s="11">
        <f t="shared" si="311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42282.520231481481</v>
      </c>
      <c r="T3294" s="11">
        <f t="shared" si="311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42768.175370370373</v>
      </c>
      <c r="T3295" s="11">
        <f t="shared" si="311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42141.291134259256</v>
      </c>
      <c r="T3296" s="11">
        <f t="shared" si="311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42609.192465277782</v>
      </c>
      <c r="T3297" s="11">
        <f t="shared" si="311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42309.506620370375</v>
      </c>
      <c r="T3298" s="11">
        <f t="shared" si="311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42193.521481481483</v>
      </c>
      <c r="T3299" s="11">
        <f t="shared" si="311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42239.707962962959</v>
      </c>
      <c r="T3300" s="11">
        <f t="shared" si="311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42261.667395833334</v>
      </c>
      <c r="T3301" s="11">
        <f t="shared" si="311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42102.493773148148</v>
      </c>
      <c r="T3302" s="11">
        <f t="shared" si="311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42538.485833333332</v>
      </c>
      <c r="T3303" s="11">
        <f t="shared" si="311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42681.10157407407</v>
      </c>
      <c r="T3304" s="11">
        <f t="shared" si="311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42056.40143518518</v>
      </c>
      <c r="T3305" s="11">
        <f t="shared" si="311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42696.374444444446</v>
      </c>
      <c r="T3306" s="11">
        <f t="shared" si="311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42186.605879629627</v>
      </c>
      <c r="T3307" s="11">
        <f t="shared" si="311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42492.969236111108</v>
      </c>
      <c r="T3308" s="11">
        <f t="shared" si="311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42474.807164351849</v>
      </c>
      <c r="T3309" s="11">
        <f t="shared" si="311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42452.626909722225</v>
      </c>
      <c r="T3310" s="11">
        <f t="shared" si="311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42628.400208333333</v>
      </c>
      <c r="T3311" s="11">
        <f t="shared" si="311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42253.678530092591</v>
      </c>
      <c r="T3312" s="11">
        <f t="shared" si="311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42264.04178240741</v>
      </c>
      <c r="T3313" s="11">
        <f t="shared" si="311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42664.559560185182</v>
      </c>
      <c r="T3314" s="11">
        <f t="shared" si="311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42381.994409722218</v>
      </c>
      <c r="T3315" s="11">
        <f t="shared" si="311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42105.017488425925</v>
      </c>
      <c r="T3316" s="11">
        <f t="shared" si="311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42466.053715277776</v>
      </c>
      <c r="T3317" s="11">
        <f t="shared" si="311"/>
        <v>42496.053715277776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41826.621238425927</v>
      </c>
      <c r="T3318" s="11">
        <f t="shared" si="311"/>
        <v>41859.329166666663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42498.789629629631</v>
      </c>
      <c r="T3319" s="11">
        <f t="shared" si="311"/>
        <v>42528.789629629631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42431.052002314813</v>
      </c>
      <c r="T3320" s="11">
        <f t="shared" si="311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41990.335486111115</v>
      </c>
      <c r="T3321" s="11">
        <f t="shared" si="311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42512.795798611114</v>
      </c>
      <c r="T3322" s="11">
        <f t="shared" si="311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41913.850289351853</v>
      </c>
      <c r="T3323" s="11">
        <f t="shared" si="311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42520.760370370372</v>
      </c>
      <c r="T3324" s="11">
        <f t="shared" si="311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42608.11583333333</v>
      </c>
      <c r="T3325" s="11">
        <f t="shared" si="311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42512.33321759259</v>
      </c>
      <c r="T3326" s="11">
        <f t="shared" si="311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42064.535613425927</v>
      </c>
      <c r="T3327" s="11">
        <f t="shared" si="311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42041.464178240742</v>
      </c>
      <c r="T3328" s="11">
        <f t="shared" si="311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42468.124606481477</v>
      </c>
      <c r="T3329" s="11">
        <f t="shared" si="311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6">
        <f t="shared" ref="P3330:P3393" si="313">E3330/L3330</f>
        <v>292.77777777777777</v>
      </c>
      <c r="Q3330" t="str">
        <f t="shared" ref="Q3330:Q3393" si="314">LEFT(N3330, FIND("/", N3330) -1)</f>
        <v>theater</v>
      </c>
      <c r="R3330" t="str">
        <f t="shared" ref="R3330:R3393" si="315">RIGHT(N3330,LEN(N3330)-FIND("/", N3330))</f>
        <v>plays</v>
      </c>
      <c r="S3330" s="11">
        <f t="shared" si="310"/>
        <v>41822.32503472222</v>
      </c>
      <c r="T3330" s="11">
        <f t="shared" si="311"/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ref="S3331:S3394" si="316">(J3331/86400)+25569+(-6/24)</f>
        <v>41837.073009259257</v>
      </c>
      <c r="T3331" s="11">
        <f t="shared" ref="T3331:T3394" si="317">(I3331/86400)+25569+(-6/24)</f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42065.637361111112</v>
      </c>
      <c r="T3332" s="11">
        <f t="shared" si="317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42248.447754629626</v>
      </c>
      <c r="T3333" s="11">
        <f t="shared" si="317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41809.610300925924</v>
      </c>
      <c r="T3334" s="11">
        <f t="shared" si="317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42148.426851851851</v>
      </c>
      <c r="T3335" s="11">
        <f t="shared" si="317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42185.271087962959</v>
      </c>
      <c r="T3336" s="11">
        <f t="shared" si="317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41827.424143518518</v>
      </c>
      <c r="T3337" s="11">
        <f t="shared" si="317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42437.148680555554</v>
      </c>
      <c r="T3338" s="11">
        <f t="shared" si="317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41901.032025462962</v>
      </c>
      <c r="T3339" s="11">
        <f t="shared" si="317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42769.324999999997</v>
      </c>
      <c r="T3340" s="11">
        <f t="shared" si="317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42549.415717592594</v>
      </c>
      <c r="T3341" s="11">
        <f t="shared" si="317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42685.724004629628</v>
      </c>
      <c r="T3342" s="11">
        <f t="shared" si="317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42510.548854166671</v>
      </c>
      <c r="T3343" s="11">
        <f t="shared" si="317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42062.046412037038</v>
      </c>
      <c r="T3344" s="11">
        <f t="shared" si="317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42452.666481481487</v>
      </c>
      <c r="T3345" s="11">
        <f t="shared" si="317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41850.950150462959</v>
      </c>
      <c r="T3346" s="11">
        <f t="shared" si="317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42052.856111111112</v>
      </c>
      <c r="T3347" s="11">
        <f t="shared" si="317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42053.774421296301</v>
      </c>
      <c r="T3348" s="11">
        <f t="shared" si="317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42484.301550925928</v>
      </c>
      <c r="T3349" s="11">
        <f t="shared" si="317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42466.308796296296</v>
      </c>
      <c r="T3350" s="11">
        <f t="shared" si="317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42512.860787037032</v>
      </c>
      <c r="T3351" s="11">
        <f t="shared" si="317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42302.451516203699</v>
      </c>
      <c r="T3352" s="11">
        <f t="shared" si="317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41806.145428240743</v>
      </c>
      <c r="T3353" s="11">
        <f t="shared" si="317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42495.742800925931</v>
      </c>
      <c r="T3354" s="11">
        <f t="shared" si="317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42479.182291666672</v>
      </c>
      <c r="T3355" s="11">
        <f t="shared" si="317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42270.4769212963</v>
      </c>
      <c r="T3356" s="11">
        <f t="shared" si="317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42489.369525462964</v>
      </c>
      <c r="T3357" s="11">
        <f t="shared" si="317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42536.565648148149</v>
      </c>
      <c r="T3358" s="11">
        <f t="shared" si="317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41822.167939814812</v>
      </c>
      <c r="T3359" s="11">
        <f t="shared" si="317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41932.061099537037</v>
      </c>
      <c r="T3360" s="11">
        <f t="shared" si="317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42745.807106481487</v>
      </c>
      <c r="T3361" s="11">
        <f t="shared" si="317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42696.832673611112</v>
      </c>
      <c r="T3362" s="11">
        <f t="shared" si="317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41865.775347222225</v>
      </c>
      <c r="T3363" s="11">
        <f t="shared" si="317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42055.841631944444</v>
      </c>
      <c r="T3364" s="11">
        <f t="shared" si="317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41851.521354166667</v>
      </c>
      <c r="T3365" s="11">
        <f t="shared" si="317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42422.727418981478</v>
      </c>
      <c r="T3366" s="11">
        <f t="shared" si="317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42320.851759259254</v>
      </c>
      <c r="T3367" s="11">
        <f t="shared" si="317"/>
        <v>42350.851759259254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42106.817557870367</v>
      </c>
      <c r="T3368" s="11">
        <f t="shared" si="317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42192.683958333335</v>
      </c>
      <c r="T3369" s="11">
        <f t="shared" si="317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41968.949756944443</v>
      </c>
      <c r="T3370" s="11">
        <f t="shared" si="317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42689.791435185187</v>
      </c>
      <c r="T3371" s="11">
        <f t="shared" si="317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42690.084317129629</v>
      </c>
      <c r="T3372" s="11">
        <f t="shared" si="317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42312.624594907407</v>
      </c>
      <c r="T3373" s="11">
        <f t="shared" si="317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41855.298101851848</v>
      </c>
      <c r="T3374" s="11">
        <f t="shared" si="317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42179.604629629626</v>
      </c>
      <c r="T3375" s="11">
        <f t="shared" si="317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42275.481666666667</v>
      </c>
      <c r="T3376" s="11">
        <f t="shared" si="317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41765.360798611109</v>
      </c>
      <c r="T3377" s="11">
        <f t="shared" si="317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42059.451319444444</v>
      </c>
      <c r="T3378" s="11">
        <f t="shared" si="317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42053.482627314814</v>
      </c>
      <c r="T3379" s="11">
        <f t="shared" si="317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41858.105393518519</v>
      </c>
      <c r="T3380" s="11">
        <f t="shared" si="317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42225.263888888891</v>
      </c>
      <c r="T3381" s="11">
        <f t="shared" si="317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41937.703449074077</v>
      </c>
      <c r="T3382" s="11">
        <f t="shared" si="317"/>
        <v>41972.745115740741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42043.934988425928</v>
      </c>
      <c r="T3383" s="11">
        <f t="shared" si="317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42559.181203703702</v>
      </c>
      <c r="T3384" s="11">
        <f t="shared" si="317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42524.532638888893</v>
      </c>
      <c r="T3385" s="11">
        <f t="shared" si="317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42291.837592592594</v>
      </c>
      <c r="T3386" s="11">
        <f t="shared" si="317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41953.6175</v>
      </c>
      <c r="T3387" s="11">
        <f t="shared" si="317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41946.394745370373</v>
      </c>
      <c r="T3388" s="11">
        <f t="shared" si="317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41947.512592592597</v>
      </c>
      <c r="T3389" s="11">
        <f t="shared" si="317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42143.211122685185</v>
      </c>
      <c r="T3390" s="11">
        <f t="shared" si="317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42494.313449074078</v>
      </c>
      <c r="T3391" s="11">
        <f t="shared" si="317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41815.524826388893</v>
      </c>
      <c r="T3392" s="11">
        <f t="shared" si="317"/>
        <v>41830.524826388893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41830.295694444445</v>
      </c>
      <c r="T3393" s="11">
        <f t="shared" si="317"/>
        <v>41859.686111111107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6">
        <f t="shared" ref="P3394:P3457" si="319">E3394/L3394</f>
        <v>41.666666666666664</v>
      </c>
      <c r="Q3394" t="str">
        <f t="shared" ref="Q3394:Q3457" si="320">LEFT(N3394, FIND("/", N3394) -1)</f>
        <v>theater</v>
      </c>
      <c r="R3394" t="str">
        <f t="shared" ref="R3394:R3457" si="321">RIGHT(N3394,LEN(N3394)-FIND("/", N3394))</f>
        <v>plays</v>
      </c>
      <c r="S3394" s="11">
        <f t="shared" si="316"/>
        <v>42446.595543981486</v>
      </c>
      <c r="T3394" s="11">
        <f t="shared" si="317"/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ref="S3395:S3458" si="322">(J3395/86400)+25569+(-6/24)</f>
        <v>41923.671643518523</v>
      </c>
      <c r="T3395" s="11">
        <f t="shared" ref="T3395:T3458" si="323">(I3395/86400)+25569+(-6/24)</f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41817.34542824074</v>
      </c>
      <c r="T3396" s="11">
        <f t="shared" si="323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42140.462314814809</v>
      </c>
      <c r="T3397" s="11">
        <f t="shared" si="323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41764.196631944447</v>
      </c>
      <c r="T3398" s="11">
        <f t="shared" si="323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42378.228344907402</v>
      </c>
      <c r="T3399" s="11">
        <f t="shared" si="323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41941.502037037033</v>
      </c>
      <c r="T3400" s="11">
        <f t="shared" si="323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42026.670428240745</v>
      </c>
      <c r="T3401" s="11">
        <f t="shared" si="323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41834.703865740739</v>
      </c>
      <c r="T3402" s="11">
        <f t="shared" si="323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42193.473912037036</v>
      </c>
      <c r="T3403" s="11">
        <f t="shared" si="323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42290.36855324074</v>
      </c>
      <c r="T3404" s="11">
        <f t="shared" si="323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42150.212083333332</v>
      </c>
      <c r="T3405" s="11">
        <f t="shared" si="323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42152.253495370373</v>
      </c>
      <c r="T3406" s="11">
        <f t="shared" si="323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42409.767199074078</v>
      </c>
      <c r="T3407" s="11">
        <f t="shared" si="323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41791.242777777778</v>
      </c>
      <c r="T3408" s="11">
        <f t="shared" si="323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41796.172326388885</v>
      </c>
      <c r="T3409" s="11">
        <f t="shared" si="323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41808.741944444446</v>
      </c>
      <c r="T3410" s="11">
        <f t="shared" si="323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42544.564328703702</v>
      </c>
      <c r="T3411" s="11">
        <f t="shared" si="323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42499.791550925926</v>
      </c>
      <c r="T3412" s="11">
        <f t="shared" si="323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42264.772824074069</v>
      </c>
      <c r="T3413" s="11">
        <f t="shared" si="323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41879.709050925929</v>
      </c>
      <c r="T3414" s="11">
        <f t="shared" si="323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42053.483078703706</v>
      </c>
      <c r="T3415" s="11">
        <f t="shared" si="323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42675.582465277781</v>
      </c>
      <c r="T3416" s="11">
        <f t="shared" si="323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42466.894166666665</v>
      </c>
      <c r="T3417" s="11">
        <f t="shared" si="323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42089.162557870368</v>
      </c>
      <c r="T3418" s="11">
        <f t="shared" si="323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41894.66375</v>
      </c>
      <c r="T3419" s="11">
        <f t="shared" si="323"/>
        <v>41937.779861111107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41752.58457175926</v>
      </c>
      <c r="T3420" s="11">
        <f t="shared" si="323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42448.571585648147</v>
      </c>
      <c r="T3421" s="11">
        <f t="shared" si="323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42404.840300925927</v>
      </c>
      <c r="T3422" s="11">
        <f t="shared" si="323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42037.541238425925</v>
      </c>
      <c r="T3423" s="11">
        <f t="shared" si="323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42323.312222222223</v>
      </c>
      <c r="T3424" s="11">
        <f t="shared" si="323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42088.661354166667</v>
      </c>
      <c r="T3425" s="11">
        <f t="shared" si="323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42018.426898148144</v>
      </c>
      <c r="T3426" s="11">
        <f t="shared" si="323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41884.367314814815</v>
      </c>
      <c r="T3427" s="11">
        <f t="shared" si="323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41883.806747685187</v>
      </c>
      <c r="T3428" s="11">
        <f t="shared" si="323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41792.395277777774</v>
      </c>
      <c r="T3429" s="11">
        <f t="shared" si="323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42038.470451388886</v>
      </c>
      <c r="T3430" s="11">
        <f t="shared" si="323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42661.771539351852</v>
      </c>
      <c r="T3431" s="11">
        <f t="shared" si="323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41820.695613425924</v>
      </c>
      <c r="T3432" s="11">
        <f t="shared" si="323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41839.480937500004</v>
      </c>
      <c r="T3433" s="11">
        <f t="shared" si="323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42380.331180555557</v>
      </c>
      <c r="T3434" s="11">
        <f t="shared" si="323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41775.81313657407</v>
      </c>
      <c r="T3435" s="11">
        <f t="shared" si="323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41800.130428240736</v>
      </c>
      <c r="T3436" s="11">
        <f t="shared" si="323"/>
        <v>41830.130428240736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42572.36681712963</v>
      </c>
      <c r="T3437" s="11">
        <f t="shared" si="323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41851.291585648149</v>
      </c>
      <c r="T3438" s="11">
        <f t="shared" si="323"/>
        <v>41872.436111111107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42205.460879629631</v>
      </c>
      <c r="T3439" s="11">
        <f t="shared" si="323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42100.677858796298</v>
      </c>
      <c r="T3440" s="11">
        <f t="shared" si="323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42374.661226851851</v>
      </c>
      <c r="T3441" s="11">
        <f t="shared" si="323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41808.87300925926</v>
      </c>
      <c r="T3442" s="11">
        <f t="shared" si="323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42294.179641203707</v>
      </c>
      <c r="T3443" s="11">
        <f t="shared" si="323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42124.591111111113</v>
      </c>
      <c r="T3444" s="11">
        <f t="shared" si="323"/>
        <v>42154.591111111113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41861.274837962963</v>
      </c>
      <c r="T3445" s="11">
        <f t="shared" si="323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42521.041504629626</v>
      </c>
      <c r="T3446" s="11">
        <f t="shared" si="323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42272.280509259261</v>
      </c>
      <c r="T3447" s="11">
        <f t="shared" si="323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42016.582465277781</v>
      </c>
      <c r="T3448" s="11">
        <f t="shared" si="323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42402.639027777783</v>
      </c>
      <c r="T3449" s="11">
        <f t="shared" si="323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41959.869085648148</v>
      </c>
      <c r="T3450" s="11">
        <f t="shared" si="323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42531.802523148144</v>
      </c>
      <c r="T3451" s="11">
        <f t="shared" si="323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42036.454525462963</v>
      </c>
      <c r="T3452" s="11">
        <f t="shared" si="323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42088.473692129628</v>
      </c>
      <c r="T3453" s="11">
        <f t="shared" si="323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41820.389189814814</v>
      </c>
      <c r="T3454" s="11">
        <f t="shared" si="323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42535.72865740741</v>
      </c>
      <c r="T3455" s="11">
        <f t="shared" si="323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41821.448599537034</v>
      </c>
      <c r="T3456" s="11">
        <f t="shared" si="323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42626.5003125</v>
      </c>
      <c r="T3457" s="11">
        <f t="shared" si="323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6">
        <f t="shared" ref="P3458:P3521" si="325">E3458/L3458</f>
        <v>358.6875</v>
      </c>
      <c r="Q3458" t="str">
        <f t="shared" ref="Q3458:Q3521" si="326">LEFT(N3458, FIND("/", N3458) -1)</f>
        <v>theater</v>
      </c>
      <c r="R3458" t="str">
        <f t="shared" ref="R3458:R3521" si="327">RIGHT(N3458,LEN(N3458)-FIND("/", N3458))</f>
        <v>plays</v>
      </c>
      <c r="S3458" s="11">
        <f t="shared" si="322"/>
        <v>41820.955636574072</v>
      </c>
      <c r="T3458" s="11">
        <f t="shared" si="323"/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ref="S3459:S3522" si="328">(J3459/86400)+25569+(-6/24)</f>
        <v>42016.456678240742</v>
      </c>
      <c r="T3459" s="11">
        <f t="shared" ref="T3459:T3522" si="329">(I3459/86400)+25569+(-6/24)</f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42010.952581018515</v>
      </c>
      <c r="T3460" s="11">
        <f t="shared" si="32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42480.229861111111</v>
      </c>
      <c r="T3461" s="11">
        <f t="shared" si="32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41852.277222222227</v>
      </c>
      <c r="T3462" s="11">
        <f t="shared" si="329"/>
        <v>41866.277222222227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42643.382858796293</v>
      </c>
      <c r="T3463" s="11">
        <f t="shared" si="32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42179.648472222223</v>
      </c>
      <c r="T3464" s="11">
        <f t="shared" si="32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42612.668807870374</v>
      </c>
      <c r="T3465" s="11">
        <f t="shared" si="32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42574.880057870367</v>
      </c>
      <c r="T3466" s="11">
        <f t="shared" si="32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42200.375833333332</v>
      </c>
      <c r="T3467" s="11">
        <f t="shared" si="32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42419.769097222219</v>
      </c>
      <c r="T3468" s="11">
        <f t="shared" si="32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42053.421666666662</v>
      </c>
      <c r="T3469" s="11">
        <f t="shared" si="32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42605.515381944446</v>
      </c>
      <c r="T3470" s="11">
        <f t="shared" si="32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42458.391724537039</v>
      </c>
      <c r="T3471" s="11">
        <f t="shared" si="32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42528.772013888884</v>
      </c>
      <c r="T3472" s="11">
        <f t="shared" si="32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41841.570486111115</v>
      </c>
      <c r="T3473" s="11">
        <f t="shared" si="32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41927.920497685183</v>
      </c>
      <c r="T3474" s="11">
        <f t="shared" si="32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42062.584444444445</v>
      </c>
      <c r="T3475" s="11">
        <f t="shared" si="32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42541.251516203702</v>
      </c>
      <c r="T3476" s="11">
        <f t="shared" si="32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41918.630833333329</v>
      </c>
      <c r="T3477" s="11">
        <f t="shared" si="32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41921.029976851853</v>
      </c>
      <c r="T3478" s="11">
        <f t="shared" si="32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42128.486608796295</v>
      </c>
      <c r="T3479" s="11">
        <f t="shared" si="32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42053.666921296295</v>
      </c>
      <c r="T3480" s="11">
        <f t="shared" si="32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41781.605092592596</v>
      </c>
      <c r="T3481" s="11">
        <f t="shared" si="329"/>
        <v>41811.605092592596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42171.067442129628</v>
      </c>
      <c r="T3482" s="11">
        <f t="shared" si="32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41988.997546296298</v>
      </c>
      <c r="T3483" s="11">
        <f t="shared" si="329"/>
        <v>42005.997546296298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41796.521597222221</v>
      </c>
      <c r="T3484" s="11">
        <f t="shared" si="32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41793.418761574074</v>
      </c>
      <c r="T3485" s="11">
        <f t="shared" si="32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42506.510405092587</v>
      </c>
      <c r="T3486" s="11">
        <f t="shared" si="32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42372.443055555559</v>
      </c>
      <c r="T3487" s="11">
        <f t="shared" si="32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42126.62501157407</v>
      </c>
      <c r="T3488" s="11">
        <f t="shared" si="32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42149.690416666665</v>
      </c>
      <c r="T3489" s="11">
        <f t="shared" si="32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42087.518055555556</v>
      </c>
      <c r="T3490" s="11">
        <f t="shared" si="32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41753.385775462964</v>
      </c>
      <c r="T3491" s="11">
        <f t="shared" si="32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42443.552361111113</v>
      </c>
      <c r="T3492" s="11">
        <f t="shared" si="32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42120.999814814815</v>
      </c>
      <c r="T3493" s="11">
        <f t="shared" si="32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42267.759224537032</v>
      </c>
      <c r="T3494" s="11">
        <f t="shared" si="32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41848.616157407407</v>
      </c>
      <c r="T3495" s="11">
        <f t="shared" si="32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42688.964988425927</v>
      </c>
      <c r="T3496" s="11">
        <f t="shared" si="32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41915.512835648144</v>
      </c>
      <c r="T3497" s="11">
        <f t="shared" si="32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42584.596828703703</v>
      </c>
      <c r="T3498" s="11">
        <f t="shared" si="32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42511.491944444446</v>
      </c>
      <c r="T3499" s="11">
        <f t="shared" si="32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42458.90861111111</v>
      </c>
      <c r="T3500" s="11">
        <f t="shared" si="32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42131.786168981482</v>
      </c>
      <c r="T3501" s="11">
        <f t="shared" si="32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42419.669421296298</v>
      </c>
      <c r="T3502" s="11">
        <f t="shared" si="32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42233.513831018514</v>
      </c>
      <c r="T3503" s="11">
        <f t="shared" si="32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42430.589398148149</v>
      </c>
      <c r="T3504" s="11">
        <f t="shared" si="32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42545.228333333333</v>
      </c>
      <c r="T3505" s="11">
        <f t="shared" si="32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42297.498738425929</v>
      </c>
      <c r="T3506" s="11">
        <f t="shared" si="32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41760.685706018521</v>
      </c>
      <c r="T3507" s="11">
        <f t="shared" si="32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41829.484259259261</v>
      </c>
      <c r="T3508" s="11">
        <f t="shared" si="32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42491.67288194444</v>
      </c>
      <c r="T3509" s="11">
        <f t="shared" si="32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42477.479780092588</v>
      </c>
      <c r="T3510" s="11">
        <f t="shared" si="32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41950.609560185185</v>
      </c>
      <c r="T3511" s="11">
        <f t="shared" si="32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41802.37090277778</v>
      </c>
      <c r="T3512" s="11">
        <f t="shared" si="32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41927.623784722222</v>
      </c>
      <c r="T3513" s="11">
        <f t="shared" si="32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42057.286944444444</v>
      </c>
      <c r="T3514" s="11">
        <f t="shared" si="32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41780.846203703702</v>
      </c>
      <c r="T3515" s="11">
        <f t="shared" si="32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42020.596666666665</v>
      </c>
      <c r="T3516" s="11">
        <f t="shared" si="32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42125.522812499999</v>
      </c>
      <c r="T3517" s="11">
        <f t="shared" si="32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41855.760069444441</v>
      </c>
      <c r="T3518" s="11">
        <f t="shared" si="32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41794.567523148144</v>
      </c>
      <c r="T3519" s="11">
        <f t="shared" si="32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41893.533553240741</v>
      </c>
      <c r="T3520" s="11">
        <f t="shared" si="32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42037.348958333328</v>
      </c>
      <c r="T3521" s="11">
        <f t="shared" si="32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6">
        <f t="shared" ref="P3522:P3585" si="331">E3522/L3522</f>
        <v>95.952380952380949</v>
      </c>
      <c r="Q3522" t="str">
        <f t="shared" ref="Q3522:Q3585" si="332">LEFT(N3522, FIND("/", N3522) -1)</f>
        <v>theater</v>
      </c>
      <c r="R3522" t="str">
        <f t="shared" ref="R3522:R3585" si="333">RIGHT(N3522,LEN(N3522)-FIND("/", N3522))</f>
        <v>plays</v>
      </c>
      <c r="S3522" s="11">
        <f t="shared" si="328"/>
        <v>42227.574212962965</v>
      </c>
      <c r="T3522" s="11">
        <f t="shared" si="329"/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ref="S3523:S3586" si="334">(J3523/86400)+25569+(-6/24)</f>
        <v>41881.111342592594</v>
      </c>
      <c r="T3523" s="11">
        <f t="shared" ref="T3523:T3586" si="335">(I3523/86400)+25569+(-6/24)</f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42234.539884259255</v>
      </c>
      <c r="T3524" s="11">
        <f t="shared" si="335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42581.147546296299</v>
      </c>
      <c r="T3525" s="11">
        <f t="shared" si="335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41880.51357638889</v>
      </c>
      <c r="T3526" s="11">
        <f t="shared" si="335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42214.4456712963</v>
      </c>
      <c r="T3527" s="11">
        <f t="shared" si="335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42460.085312499999</v>
      </c>
      <c r="T3528" s="11">
        <f t="shared" si="335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42166.773206018523</v>
      </c>
      <c r="T3529" s="11">
        <f t="shared" si="335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42733.25136574074</v>
      </c>
      <c r="T3530" s="11">
        <f t="shared" si="335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42177.511782407411</v>
      </c>
      <c r="T3531" s="11">
        <f t="shared" si="335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42442.373344907406</v>
      </c>
      <c r="T3532" s="11">
        <f t="shared" si="335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42521.404328703706</v>
      </c>
      <c r="T3533" s="11">
        <f t="shared" si="335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41884.349849537037</v>
      </c>
      <c r="T3534" s="11">
        <f t="shared" si="335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42289.511192129634</v>
      </c>
      <c r="T3535" s="11">
        <f t="shared" si="335"/>
        <v>42319.552858796298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42243.3752662037</v>
      </c>
      <c r="T3536" s="11">
        <f t="shared" si="335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42248.390162037038</v>
      </c>
      <c r="T3537" s="11">
        <f t="shared" si="335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42328.477141203708</v>
      </c>
      <c r="T3538" s="11">
        <f t="shared" si="335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41923.104351851856</v>
      </c>
      <c r="T3539" s="11">
        <f t="shared" si="335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42571.170601851853</v>
      </c>
      <c r="T3540" s="11">
        <f t="shared" si="335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42600.506041666667</v>
      </c>
      <c r="T3541" s="11">
        <f t="shared" si="335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42516.753368055557</v>
      </c>
      <c r="T3542" s="11">
        <f t="shared" si="335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42222.480034722219</v>
      </c>
      <c r="T3543" s="11">
        <f t="shared" si="335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41829.349791666667</v>
      </c>
      <c r="T3544" s="11">
        <f t="shared" si="335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42150.505312499998</v>
      </c>
      <c r="T3545" s="11">
        <f t="shared" si="335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42040.581678240742</v>
      </c>
      <c r="T3546" s="11">
        <f t="shared" si="335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42075.557395833333</v>
      </c>
      <c r="T3547" s="11">
        <f t="shared" si="335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42073.410694444443</v>
      </c>
      <c r="T3548" s="11">
        <f t="shared" si="335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42479.828715277778</v>
      </c>
      <c r="T3549" s="11">
        <f t="shared" si="335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42411.692291666666</v>
      </c>
      <c r="T3550" s="11">
        <f t="shared" si="335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42223.144363425927</v>
      </c>
      <c r="T3551" s="11">
        <f t="shared" si="335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42462.643495370372</v>
      </c>
      <c r="T3552" s="11">
        <f t="shared" si="335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41753.265856481477</v>
      </c>
      <c r="T3553" s="11">
        <f t="shared" si="335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41788.337083333332</v>
      </c>
      <c r="T3554" s="11">
        <f t="shared" si="335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42195.778703703705</v>
      </c>
      <c r="T3555" s="11">
        <f t="shared" si="335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42015.800451388888</v>
      </c>
      <c r="T3556" s="11">
        <f t="shared" si="335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42661.192060185189</v>
      </c>
      <c r="T3557" s="11">
        <f t="shared" si="335"/>
        <v>42691.233726851853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41808.399583333332</v>
      </c>
      <c r="T3558" s="11">
        <f t="shared" si="335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41730.026747685188</v>
      </c>
      <c r="T3559" s="11">
        <f t="shared" si="335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42139.566840277781</v>
      </c>
      <c r="T3560" s="11">
        <f t="shared" si="335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42193.846157407403</v>
      </c>
      <c r="T3561" s="11">
        <f t="shared" si="335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42115.639652777776</v>
      </c>
      <c r="T3562" s="11">
        <f t="shared" si="335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42203.430300925931</v>
      </c>
      <c r="T3563" s="11">
        <f t="shared" si="335"/>
        <v>42221.525000000001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42433.511886574073</v>
      </c>
      <c r="T3564" s="11">
        <f t="shared" si="335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42555.421944444446</v>
      </c>
      <c r="T3565" s="11">
        <f t="shared" si="335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42236.373252314814</v>
      </c>
      <c r="T3566" s="11">
        <f t="shared" si="335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41974.493148148147</v>
      </c>
      <c r="T3567" s="11">
        <f t="shared" si="335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41997.257905092592</v>
      </c>
      <c r="T3568" s="11">
        <f t="shared" si="335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42135.560694444444</v>
      </c>
      <c r="T3569" s="11">
        <f t="shared" si="335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41869.490671296298</v>
      </c>
      <c r="T3570" s="11">
        <f t="shared" si="335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41982.438611111109</v>
      </c>
      <c r="T3571" s="11">
        <f t="shared" si="335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41976.081979166665</v>
      </c>
      <c r="T3572" s="11">
        <f t="shared" si="335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41912.608946759261</v>
      </c>
      <c r="T3573" s="11">
        <f t="shared" si="335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42146.320393518516</v>
      </c>
      <c r="T3574" s="11">
        <f t="shared" si="335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41921.125532407408</v>
      </c>
      <c r="T3575" s="11">
        <f t="shared" si="335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41926.692685185189</v>
      </c>
      <c r="T3576" s="11">
        <f t="shared" si="335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42561.533877314811</v>
      </c>
      <c r="T3577" s="11">
        <f t="shared" si="335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42649.29923611111</v>
      </c>
      <c r="T3578" s="11">
        <f t="shared" si="335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42093.536840277782</v>
      </c>
      <c r="T3579" s="11">
        <f t="shared" si="335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42460.483530092592</v>
      </c>
      <c r="T3580" s="11">
        <f t="shared" si="335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42430.512222222227</v>
      </c>
      <c r="T3581" s="11">
        <f t="shared" si="335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42025.926180555558</v>
      </c>
      <c r="T3582" s="11">
        <f t="shared" si="335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41836.221180555556</v>
      </c>
      <c r="T3583" s="11">
        <f t="shared" si="335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42450.845856481479</v>
      </c>
      <c r="T3584" s="11">
        <f t="shared" si="335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42418.175983796296</v>
      </c>
      <c r="T3585" s="11">
        <f t="shared" si="335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6">
        <f t="shared" ref="P3586:P3649" si="337">E3586/L3586</f>
        <v>30.9375</v>
      </c>
      <c r="Q3586" t="str">
        <f t="shared" ref="Q3586:Q3649" si="338">LEFT(N3586, FIND("/", N3586) -1)</f>
        <v>theater</v>
      </c>
      <c r="R3586" t="str">
        <f t="shared" ref="R3586:R3649" si="339">RIGHT(N3586,LEN(N3586)-FIND("/", N3586))</f>
        <v>plays</v>
      </c>
      <c r="S3586" s="11">
        <f t="shared" si="334"/>
        <v>42168.066481481481</v>
      </c>
      <c r="T3586" s="11">
        <f t="shared" si="335"/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ref="S3587:S3650" si="340">(J3587/86400)+25569+(-6/24)</f>
        <v>41964.466319444444</v>
      </c>
      <c r="T3587" s="11">
        <f t="shared" ref="T3587:T3650" si="341">(I3587/86400)+25569+(-6/24)</f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42576.447569444441</v>
      </c>
      <c r="T3588" s="11">
        <f t="shared" si="341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42503.289976851855</v>
      </c>
      <c r="T3589" s="11">
        <f t="shared" si="341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42101.578819444447</v>
      </c>
      <c r="T3590" s="11">
        <f t="shared" si="341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42125.397534722222</v>
      </c>
      <c r="T3591" s="11">
        <f t="shared" si="341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41902.083726851852</v>
      </c>
      <c r="T3592" s="11">
        <f t="shared" si="341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42003.698425925926</v>
      </c>
      <c r="T3593" s="11">
        <f t="shared" si="341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41988.579942129625</v>
      </c>
      <c r="T3594" s="11">
        <f t="shared" si="341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41974.648599537039</v>
      </c>
      <c r="T3595" s="11">
        <f t="shared" si="341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42591.816921296297</v>
      </c>
      <c r="T3596" s="11">
        <f t="shared" si="341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42049.758368055554</v>
      </c>
      <c r="T3597" s="11">
        <f t="shared" si="341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41856.465069444443</v>
      </c>
      <c r="T3598" s="11">
        <f t="shared" si="341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42417.335532407407</v>
      </c>
      <c r="T3599" s="11">
        <f t="shared" si="341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41866.54886574074</v>
      </c>
      <c r="T3600" s="11">
        <f t="shared" si="341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42220.54487268519</v>
      </c>
      <c r="T3601" s="11">
        <f t="shared" si="341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42628.599120370374</v>
      </c>
      <c r="T3602" s="11">
        <f t="shared" si="341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41990.74863425926</v>
      </c>
      <c r="T3603" s="11">
        <f t="shared" si="341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42447.644432870366</v>
      </c>
      <c r="T3604" s="11">
        <f t="shared" si="341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42283.614351851851</v>
      </c>
      <c r="T3605" s="11">
        <f t="shared" si="341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42482.765694444446</v>
      </c>
      <c r="T3606" s="11">
        <f t="shared" si="341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42383.543124999997</v>
      </c>
      <c r="T3607" s="11">
        <f t="shared" si="341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42566.354826388888</v>
      </c>
      <c r="T3608" s="11">
        <f t="shared" si="341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42338.713912037041</v>
      </c>
      <c r="T3609" s="11">
        <f t="shared" si="341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42506.459374999999</v>
      </c>
      <c r="T3610" s="11">
        <f t="shared" si="341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42429.741724537038</v>
      </c>
      <c r="T3611" s="11">
        <f t="shared" si="341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42203.182129629626</v>
      </c>
      <c r="T3612" s="11">
        <f t="shared" si="341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42072.120381944449</v>
      </c>
      <c r="T3613" s="11">
        <f t="shared" si="341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41789.476979166662</v>
      </c>
      <c r="T3614" s="11">
        <f t="shared" si="341"/>
        <v>41799.476979166662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41788.33997685185</v>
      </c>
      <c r="T3615" s="11">
        <f t="shared" si="341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42143.791851851856</v>
      </c>
      <c r="T3616" s="11">
        <f t="shared" si="341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42318.343703703707</v>
      </c>
      <c r="T3617" s="11">
        <f t="shared" si="341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42052.699814814812</v>
      </c>
      <c r="T3618" s="11">
        <f t="shared" si="341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42779.360289351855</v>
      </c>
      <c r="T3619" s="11">
        <f t="shared" si="341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42128.377893518518</v>
      </c>
      <c r="T3620" s="11">
        <f t="shared" si="341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42660.882245370369</v>
      </c>
      <c r="T3621" s="11">
        <f t="shared" si="341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42037.688206018516</v>
      </c>
      <c r="T3622" s="11">
        <f t="shared" si="341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42619.685694444444</v>
      </c>
      <c r="T3623" s="11">
        <f t="shared" si="341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41876.971886574072</v>
      </c>
      <c r="T3624" s="11">
        <f t="shared" si="341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41828.486921296295</v>
      </c>
      <c r="T3625" s="11">
        <f t="shared" si="341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42545.524189814816</v>
      </c>
      <c r="T3626" s="11">
        <f t="shared" si="341"/>
        <v>42605.524189814816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42157.402511574073</v>
      </c>
      <c r="T3627" s="11">
        <f t="shared" si="341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41846.417326388888</v>
      </c>
      <c r="T3628" s="11">
        <f t="shared" si="341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42460.491747685184</v>
      </c>
      <c r="T3629" s="11">
        <f t="shared" si="341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42291.583287037036</v>
      </c>
      <c r="T3630" s="11">
        <f t="shared" si="341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42436.844490740739</v>
      </c>
      <c r="T3631" s="11">
        <f t="shared" si="341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41942.59710648148</v>
      </c>
      <c r="T3632" s="11">
        <f t="shared" si="341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41880.503437499996</v>
      </c>
      <c r="T3633" s="11">
        <f t="shared" si="341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41946.686909722222</v>
      </c>
      <c r="T3634" s="11">
        <f t="shared" si="341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42649.373460648145</v>
      </c>
      <c r="T3635" s="11">
        <f t="shared" si="341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42700.916365740741</v>
      </c>
      <c r="T3636" s="11">
        <f t="shared" si="341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42450.63282407407</v>
      </c>
      <c r="T3637" s="11">
        <f t="shared" si="341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42226.444780092592</v>
      </c>
      <c r="T3638" s="11">
        <f t="shared" si="341"/>
        <v>42261.444780092592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41975.450636574074</v>
      </c>
      <c r="T3639" s="11">
        <f t="shared" si="341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42053.422824074078</v>
      </c>
      <c r="T3640" s="11">
        <f t="shared" si="341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42590.427152777775</v>
      </c>
      <c r="T3641" s="11">
        <f t="shared" si="341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42104.531597222223</v>
      </c>
      <c r="T3642" s="11">
        <f t="shared" si="341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41899.377071759256</v>
      </c>
      <c r="T3643" s="11">
        <f t="shared" si="341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42297.566284722227</v>
      </c>
      <c r="T3644" s="11">
        <f t="shared" si="341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42284.893969907411</v>
      </c>
      <c r="T3645" s="11">
        <f t="shared" si="341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42408.991747685184</v>
      </c>
      <c r="T3646" s="11">
        <f t="shared" si="341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42665.720347222217</v>
      </c>
      <c r="T3647" s="11">
        <f t="shared" si="341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42140.171319444446</v>
      </c>
      <c r="T3648" s="11">
        <f t="shared" si="341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42598.499155092592</v>
      </c>
      <c r="T3649" s="11">
        <f t="shared" si="341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6">
        <f t="shared" ref="P3650:P3713" si="343">E3650/L3650</f>
        <v>550.04109589041093</v>
      </c>
      <c r="Q3650" t="str">
        <f t="shared" ref="Q3650:Q3713" si="344">LEFT(N3650, FIND("/", N3650) -1)</f>
        <v>theater</v>
      </c>
      <c r="R3650" t="str">
        <f t="shared" ref="R3650:R3713" si="345">RIGHT(N3650,LEN(N3650)-FIND("/", N3650))</f>
        <v>plays</v>
      </c>
      <c r="S3650" s="11">
        <f t="shared" si="340"/>
        <v>41887.042187500003</v>
      </c>
      <c r="T3650" s="11">
        <f t="shared" si="341"/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ref="S3651:S3714" si="346">(J3651/86400)+25569+(-6/24)</f>
        <v>41780.462893518517</v>
      </c>
      <c r="T3651" s="11">
        <f t="shared" ref="T3651:T3714" si="347">(I3651/86400)+25569+(-6/24)</f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42381.228981481487</v>
      </c>
      <c r="T3652" s="11">
        <f t="shared" si="347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41828.396319444444</v>
      </c>
      <c r="T3653" s="11">
        <f t="shared" si="347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42596.394699074073</v>
      </c>
      <c r="T3654" s="11">
        <f t="shared" si="347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42191.113506944443</v>
      </c>
      <c r="T3655" s="11">
        <f t="shared" si="347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42440.166504629626</v>
      </c>
      <c r="T3656" s="11">
        <f t="shared" si="347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42173.553217592591</v>
      </c>
      <c r="T3657" s="11">
        <f t="shared" si="347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42737.660138888888</v>
      </c>
      <c r="T3658" s="11">
        <f t="shared" si="347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42499.379849537036</v>
      </c>
      <c r="T3659" s="11">
        <f t="shared" si="347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41775.608564814815</v>
      </c>
      <c r="T3660" s="11">
        <f t="shared" si="347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42055.027199074073</v>
      </c>
      <c r="T3661" s="11">
        <f t="shared" si="347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41971.631076388891</v>
      </c>
      <c r="T3662" s="11">
        <f t="shared" si="347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42447.646666666667</v>
      </c>
      <c r="T3663" s="11">
        <f t="shared" si="347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42063.970069444447</v>
      </c>
      <c r="T3664" s="11">
        <f t="shared" si="347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42665.201736111107</v>
      </c>
      <c r="T3665" s="11">
        <f t="shared" si="347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42522.998715277776</v>
      </c>
      <c r="T3666" s="11">
        <f t="shared" si="347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42294.558124999996</v>
      </c>
      <c r="T3667" s="11">
        <f t="shared" si="347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41822.65488425926</v>
      </c>
      <c r="T3668" s="11">
        <f t="shared" si="347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42173.720127314809</v>
      </c>
      <c r="T3669" s="11">
        <f t="shared" si="347"/>
        <v>42203.720127314809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42185.306157407409</v>
      </c>
      <c r="T3670" s="11">
        <f t="shared" si="347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42136.425196759257</v>
      </c>
      <c r="T3671" s="11">
        <f t="shared" si="347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42142.264016203699</v>
      </c>
      <c r="T3672" s="11">
        <f t="shared" si="347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41820.37809027778</v>
      </c>
      <c r="T3673" s="11">
        <f t="shared" si="347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41878.696574074071</v>
      </c>
      <c r="T3674" s="11">
        <f t="shared" si="347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41914.045104166667</v>
      </c>
      <c r="T3675" s="11">
        <f t="shared" si="347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42556.623020833329</v>
      </c>
      <c r="T3676" s="11">
        <f t="shared" si="347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42493.347013888888</v>
      </c>
      <c r="T3677" s="11">
        <f t="shared" si="347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41876.565787037034</v>
      </c>
      <c r="T3678" s="11">
        <f t="shared" si="347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41802.324282407411</v>
      </c>
      <c r="T3679" s="11">
        <f t="shared" si="347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42120.281226851846</v>
      </c>
      <c r="T3680" s="11">
        <f t="shared" si="347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41786.511354166665</v>
      </c>
      <c r="T3681" s="11">
        <f t="shared" si="347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42627.204097222224</v>
      </c>
      <c r="T3682" s="11">
        <f t="shared" si="347"/>
        <v>42648.204097222224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42374.401504629626</v>
      </c>
      <c r="T3683" s="11">
        <f t="shared" si="347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41772.435393518521</v>
      </c>
      <c r="T3684" s="11">
        <f t="shared" si="347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42632.866851851853</v>
      </c>
      <c r="T3685" s="11">
        <f t="shared" si="347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42218.930393518516</v>
      </c>
      <c r="T3686" s="11">
        <f t="shared" si="347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41753.343275462961</v>
      </c>
      <c r="T3687" s="11">
        <f t="shared" si="347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42230.412731481483</v>
      </c>
      <c r="T3688" s="11">
        <f t="shared" si="347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41786.968229166669</v>
      </c>
      <c r="T3689" s="11">
        <f t="shared" si="347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41829.537083333329</v>
      </c>
      <c r="T3690" s="11">
        <f t="shared" si="347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42147.576840277776</v>
      </c>
      <c r="T3691" s="11">
        <f t="shared" si="347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41940.348182870366</v>
      </c>
      <c r="T3692" s="11">
        <f t="shared" si="347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42020.450567129628</v>
      </c>
      <c r="T3693" s="11">
        <f t="shared" si="347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41891.71503472222</v>
      </c>
      <c r="T3694" s="11">
        <f t="shared" si="347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42308.941307870366</v>
      </c>
      <c r="T3695" s="11">
        <f t="shared" si="347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42489.883877314816</v>
      </c>
      <c r="T3696" s="11">
        <f t="shared" si="347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41995.620486111111</v>
      </c>
      <c r="T3697" s="11">
        <f t="shared" si="347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41988.367083333331</v>
      </c>
      <c r="T3698" s="11">
        <f t="shared" si="347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42479.215833333335</v>
      </c>
      <c r="T3699" s="11">
        <f t="shared" si="347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42401.556562500002</v>
      </c>
      <c r="T3700" s="11">
        <f t="shared" si="347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41897.352037037039</v>
      </c>
      <c r="T3701" s="11">
        <f t="shared" si="347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41882.335648148146</v>
      </c>
      <c r="T3702" s="11">
        <f t="shared" si="347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42129.291585648149</v>
      </c>
      <c r="T3703" s="11">
        <f t="shared" si="347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42524.28800925926</v>
      </c>
      <c r="T3704" s="11">
        <f t="shared" si="347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42556.254490740743</v>
      </c>
      <c r="T3705" s="11">
        <f t="shared" si="347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42461.439745370371</v>
      </c>
      <c r="T3706" s="11">
        <f t="shared" si="347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41792.292986111112</v>
      </c>
      <c r="T3707" s="11">
        <f t="shared" si="347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41879.663761574076</v>
      </c>
      <c r="T3708" s="11">
        <f t="shared" si="347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42551.798356481479</v>
      </c>
      <c r="T3709" s="11">
        <f t="shared" si="347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41809.892199074078</v>
      </c>
      <c r="T3710" s="11">
        <f t="shared" si="347"/>
        <v>41823.892199074078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41785.457708333335</v>
      </c>
      <c r="T3711" s="11">
        <f t="shared" si="347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42072.326249999998</v>
      </c>
      <c r="T3712" s="11">
        <f t="shared" si="347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41779.474224537036</v>
      </c>
      <c r="T3713" s="11">
        <f t="shared" si="347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6">
        <f t="shared" ref="P3714:P3777" si="349">E3714/L3714</f>
        <v>110.86538461538461</v>
      </c>
      <c r="Q3714" t="str">
        <f t="shared" ref="Q3714:Q3777" si="350">LEFT(N3714, FIND("/", N3714) -1)</f>
        <v>theater</v>
      </c>
      <c r="R3714" t="str">
        <f t="shared" ref="R3714:R3777" si="351">RIGHT(N3714,LEN(N3714)-FIND("/", N3714))</f>
        <v>plays</v>
      </c>
      <c r="S3714" s="11">
        <f t="shared" si="346"/>
        <v>42133.922071759254</v>
      </c>
      <c r="T3714" s="11">
        <f t="shared" si="347"/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ref="S3715:S3778" si="352">(J3715/86400)+25569+(-6/24)</f>
        <v>42505.488032407404</v>
      </c>
      <c r="T3715" s="11">
        <f t="shared" ref="T3715:T3778" si="353">(I3715/86400)+25569+(-6/24)</f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42118.306331018517</v>
      </c>
      <c r="T3716" s="11">
        <f t="shared" si="353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42036.745590277773</v>
      </c>
      <c r="T3717" s="11">
        <f t="shared" si="353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42360.637835648144</v>
      </c>
      <c r="T3718" s="11">
        <f t="shared" si="353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42102.616307870368</v>
      </c>
      <c r="T3719" s="11">
        <f t="shared" si="353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42032.466145833328</v>
      </c>
      <c r="T3720" s="11">
        <f t="shared" si="353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42147.479930555557</v>
      </c>
      <c r="T3721" s="11">
        <f t="shared" si="353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42165.743125000001</v>
      </c>
      <c r="T3722" s="11">
        <f t="shared" si="353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41927.686157407406</v>
      </c>
      <c r="T3723" s="11">
        <f t="shared" si="353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42381.421840277777</v>
      </c>
      <c r="T3724" s="11">
        <f t="shared" si="353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41943.503032407403</v>
      </c>
      <c r="T3725" s="11">
        <f t="shared" si="353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42465.241435185184</v>
      </c>
      <c r="T3726" s="11">
        <f t="shared" si="353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42401.695219907408</v>
      </c>
      <c r="T3727" s="11">
        <f t="shared" si="353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42461.890868055554</v>
      </c>
      <c r="T3728" s="11">
        <f t="shared" si="353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42632.098310185189</v>
      </c>
      <c r="T3729" s="11">
        <f t="shared" si="353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42204.921018518522</v>
      </c>
      <c r="T3730" s="11">
        <f t="shared" si="353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42040.955000000002</v>
      </c>
      <c r="T3731" s="11">
        <f t="shared" si="353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42203.427766203706</v>
      </c>
      <c r="T3732" s="11">
        <f t="shared" si="353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41983.502847222218</v>
      </c>
      <c r="T3733" s="11">
        <f t="shared" si="353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41968.427465277782</v>
      </c>
      <c r="T3734" s="11">
        <f t="shared" si="353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42102.774398148147</v>
      </c>
      <c r="T3735" s="11">
        <f t="shared" si="353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42089.651574074072</v>
      </c>
      <c r="T3736" s="11">
        <f t="shared" si="353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42122.443159722221</v>
      </c>
      <c r="T3737" s="11">
        <f t="shared" si="353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42048.461724537032</v>
      </c>
      <c r="T3738" s="11">
        <f t="shared" si="353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42297.441006944442</v>
      </c>
      <c r="T3739" s="11">
        <f t="shared" si="353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41813.688715277778</v>
      </c>
      <c r="T3740" s="11">
        <f t="shared" si="353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42548.199861111112</v>
      </c>
      <c r="T3741" s="11">
        <f t="shared" si="353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41832.839756944442</v>
      </c>
      <c r="T3742" s="11">
        <f t="shared" si="353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42325.670717592591</v>
      </c>
      <c r="T3743" s="11">
        <f t="shared" si="353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41857.964629629627</v>
      </c>
      <c r="T3744" s="11">
        <f t="shared" si="353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41793.460231481484</v>
      </c>
      <c r="T3745" s="11">
        <f t="shared" si="353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41793.564259259263</v>
      </c>
      <c r="T3746" s="11">
        <f t="shared" si="353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41831.447939814811</v>
      </c>
      <c r="T3747" s="11">
        <f t="shared" si="353"/>
        <v>41861.447939814811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42621.139340277776</v>
      </c>
      <c r="T3748" s="11">
        <f t="shared" si="353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42164.049722222218</v>
      </c>
      <c r="T3749" s="11">
        <f t="shared" si="353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42395.456435185188</v>
      </c>
      <c r="T3750" s="11">
        <f t="shared" si="353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42457.877175925925</v>
      </c>
      <c r="T3751" s="11">
        <f t="shared" si="353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42016.731574074074</v>
      </c>
      <c r="T3752" s="11">
        <f t="shared" si="353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42402.785567129627</v>
      </c>
      <c r="T3753" s="11">
        <f t="shared" si="353"/>
        <v>42462.743900462963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42619.552488425921</v>
      </c>
      <c r="T3754" s="11">
        <f t="shared" si="353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42128.574074074073</v>
      </c>
      <c r="T3755" s="11">
        <f t="shared" si="353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41808.631215277775</v>
      </c>
      <c r="T3756" s="11">
        <f t="shared" si="353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42445.616979166662</v>
      </c>
      <c r="T3757" s="11">
        <f t="shared" si="353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41771.564791666664</v>
      </c>
      <c r="T3758" s="11">
        <f t="shared" si="353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41954.600868055553</v>
      </c>
      <c r="T3759" s="11">
        <f t="shared" si="353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41747.221504629633</v>
      </c>
      <c r="T3760" s="11">
        <f t="shared" si="353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42181.858252314814</v>
      </c>
      <c r="T3761" s="11">
        <f t="shared" si="353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41739.275300925925</v>
      </c>
      <c r="T3762" s="11">
        <f t="shared" si="353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42173.216863425929</v>
      </c>
      <c r="T3763" s="11">
        <f t="shared" si="353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42193.563530092593</v>
      </c>
      <c r="T3764" s="11">
        <f t="shared" si="353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42065.500300925924</v>
      </c>
      <c r="T3765" s="11">
        <f t="shared" si="353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42499.592962962968</v>
      </c>
      <c r="T3766" s="11">
        <f t="shared" si="353"/>
        <v>42518.775000000001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41820.526412037041</v>
      </c>
      <c r="T3767" s="11">
        <f t="shared" si="353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41787.917187500003</v>
      </c>
      <c r="T3768" s="11">
        <f t="shared" si="353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42049.769641203704</v>
      </c>
      <c r="T3769" s="11">
        <f t="shared" si="353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41772.477893518517</v>
      </c>
      <c r="T3770" s="11">
        <f t="shared" si="353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42445.348136574074</v>
      </c>
      <c r="T3771" s="11">
        <f t="shared" si="353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42138.680671296301</v>
      </c>
      <c r="T3772" s="11">
        <f t="shared" si="353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42493.607083333336</v>
      </c>
      <c r="T3773" s="11">
        <f t="shared" si="353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42682.366967592592</v>
      </c>
      <c r="T3774" s="11">
        <f t="shared" si="353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42655.755173611113</v>
      </c>
      <c r="T3775" s="11">
        <f t="shared" si="353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42087.542303240742</v>
      </c>
      <c r="T3776" s="11">
        <f t="shared" si="353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42075.692627314813</v>
      </c>
      <c r="T3777" s="11">
        <f t="shared" si="353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6">
        <f t="shared" ref="P3778:P3841" si="355">E3778/L3778</f>
        <v>90.819148936170208</v>
      </c>
      <c r="Q3778" t="str">
        <f t="shared" ref="Q3778:Q3841" si="356">LEFT(N3778, FIND("/", N3778) -1)</f>
        <v>theater</v>
      </c>
      <c r="R3778" t="str">
        <f t="shared" ref="R3778:R3841" si="357">RIGHT(N3778,LEN(N3778)-FIND("/", N3778))</f>
        <v>musical</v>
      </c>
      <c r="S3778" s="11">
        <f t="shared" si="352"/>
        <v>41814.117800925924</v>
      </c>
      <c r="T3778" s="11">
        <f t="shared" si="353"/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ref="S3779:S3842" si="358">(J3779/86400)+25569+(-6/24)</f>
        <v>41886.861354166671</v>
      </c>
      <c r="T3779" s="11">
        <f t="shared" ref="T3779:T3842" si="359">(I3779/86400)+25569+(-6/24)</f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41989.569212962961</v>
      </c>
      <c r="T3780" s="11">
        <f t="shared" si="35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42425.485416666663</v>
      </c>
      <c r="T3781" s="11">
        <f t="shared" si="359"/>
        <v>42455.443749999999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42165.969733796301</v>
      </c>
      <c r="T3782" s="11">
        <f t="shared" si="359"/>
        <v>42198.587500000001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41865.632928240739</v>
      </c>
      <c r="T3783" s="11">
        <f t="shared" si="35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42546.612233796295</v>
      </c>
      <c r="T3784" s="11">
        <f t="shared" si="35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42419.890277777777</v>
      </c>
      <c r="T3785" s="11">
        <f t="shared" si="35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42531.730694444443</v>
      </c>
      <c r="T3786" s="11">
        <f t="shared" si="35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42548.38853009259</v>
      </c>
      <c r="T3787" s="11">
        <f t="shared" si="35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42486.787905092591</v>
      </c>
      <c r="T3788" s="11">
        <f t="shared" si="35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42167.284791666665</v>
      </c>
      <c r="T3789" s="11">
        <f t="shared" si="35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42333.445821759262</v>
      </c>
      <c r="T3790" s="11">
        <f t="shared" si="35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42138.548819444448</v>
      </c>
      <c r="T3791" s="11">
        <f t="shared" si="35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42666.416932870372</v>
      </c>
      <c r="T3792" s="11">
        <f t="shared" si="35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41766.442037037035</v>
      </c>
      <c r="T3793" s="11">
        <f t="shared" si="35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42170.197013888886</v>
      </c>
      <c r="T3794" s="11">
        <f t="shared" si="35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41968.688993055555</v>
      </c>
      <c r="T3795" s="11">
        <f t="shared" si="35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42132.33048611111</v>
      </c>
      <c r="T3796" s="11">
        <f t="shared" si="35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42201.186226851853</v>
      </c>
      <c r="T3797" s="11">
        <f t="shared" si="35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42688.779583333337</v>
      </c>
      <c r="T3798" s="11">
        <f t="shared" si="35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42084.631539351853</v>
      </c>
      <c r="T3799" s="11">
        <f t="shared" si="35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41831.472777777773</v>
      </c>
      <c r="T3800" s="11">
        <f t="shared" si="359"/>
        <v>41861.472777777773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42410.68105324074</v>
      </c>
      <c r="T3801" s="11">
        <f t="shared" si="35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41982.487071759257</v>
      </c>
      <c r="T3802" s="11">
        <f t="shared" si="35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41975.426111111112</v>
      </c>
      <c r="T3803" s="11">
        <f t="shared" si="35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42268.876226851848</v>
      </c>
      <c r="T3804" s="11">
        <f t="shared" si="35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42403.721851851849</v>
      </c>
      <c r="T3805" s="11">
        <f t="shared" si="35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42526.75953703704</v>
      </c>
      <c r="T3806" s="11">
        <f t="shared" si="35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41849.637037037035</v>
      </c>
      <c r="T3807" s="11">
        <f t="shared" si="35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41799.009039351848</v>
      </c>
      <c r="T3808" s="11">
        <f t="shared" si="35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42090.659016203703</v>
      </c>
      <c r="T3809" s="11">
        <f t="shared" si="35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42059.203923611116</v>
      </c>
      <c r="T3810" s="11">
        <f t="shared" si="35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41800.276701388888</v>
      </c>
      <c r="T3811" s="11">
        <f t="shared" si="35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42054.599050925928</v>
      </c>
      <c r="T3812" s="11">
        <f t="shared" si="35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42487.37700231481</v>
      </c>
      <c r="T3813" s="11">
        <f t="shared" si="35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42109.501250000001</v>
      </c>
      <c r="T3814" s="11">
        <f t="shared" si="35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42497.025706018518</v>
      </c>
      <c r="T3815" s="11">
        <f t="shared" si="35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42058.654074074075</v>
      </c>
      <c r="T3816" s="11">
        <f t="shared" si="35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42207.009918981479</v>
      </c>
      <c r="T3817" s="11">
        <f t="shared" si="35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41807.440081018518</v>
      </c>
      <c r="T3818" s="11">
        <f t="shared" si="35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42284.44694444444</v>
      </c>
      <c r="T3819" s="11">
        <f t="shared" si="35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42045.59238425926</v>
      </c>
      <c r="T3820" s="11">
        <f t="shared" si="35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42183.959537037037</v>
      </c>
      <c r="T3821" s="11">
        <f t="shared" si="35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42160.401817129634</v>
      </c>
      <c r="T3822" s="11">
        <f t="shared" si="35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42340.930636574078</v>
      </c>
      <c r="T3823" s="11">
        <f t="shared" si="359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42329.588159722218</v>
      </c>
      <c r="T3824" s="11">
        <f t="shared" si="35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42170.660231481481</v>
      </c>
      <c r="T3825" s="11">
        <f t="shared" si="35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42571.376192129625</v>
      </c>
      <c r="T3826" s="11">
        <f t="shared" si="35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42150.819606481484</v>
      </c>
      <c r="T3827" s="11">
        <f t="shared" si="35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42101.173541666663</v>
      </c>
      <c r="T3828" s="11">
        <f t="shared" si="35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42034.678252314814</v>
      </c>
      <c r="T3829" s="11">
        <f t="shared" si="35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41944.277627314819</v>
      </c>
      <c r="T3830" s="11">
        <f t="shared" si="359"/>
        <v>42004.319293981476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42593.615405092598</v>
      </c>
      <c r="T3831" s="11">
        <f t="shared" si="35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42503.490868055553</v>
      </c>
      <c r="T3832" s="11">
        <f t="shared" si="35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41927.598900462966</v>
      </c>
      <c r="T3833" s="11">
        <f t="shared" si="35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42374.864988425921</v>
      </c>
      <c r="T3834" s="11">
        <f t="shared" si="35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41963.622361111113</v>
      </c>
      <c r="T3835" s="11">
        <f t="shared" si="35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42143.195219907408</v>
      </c>
      <c r="T3836" s="11">
        <f t="shared" si="35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42460.69222222222</v>
      </c>
      <c r="T3837" s="11">
        <f t="shared" si="35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42553.676527777774</v>
      </c>
      <c r="T3838" s="11">
        <f t="shared" si="35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42152.515717592592</v>
      </c>
      <c r="T3839" s="11">
        <f t="shared" si="359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42116.460752314815</v>
      </c>
      <c r="T3840" s="11">
        <f t="shared" si="35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42154.892638888894</v>
      </c>
      <c r="T3841" s="11">
        <f t="shared" si="359"/>
        <v>42214.892638888894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6">
        <f t="shared" ref="P3842:P3905" si="361">E3842/L3842</f>
        <v>21.666666666666668</v>
      </c>
      <c r="Q3842" t="str">
        <f t="shared" ref="Q3842:Q3905" si="362">LEFT(N3842, FIND("/", N3842) -1)</f>
        <v>theater</v>
      </c>
      <c r="R3842" t="str">
        <f t="shared" ref="R3842:R3905" si="363">RIGHT(N3842,LEN(N3842)-FIND("/", N3842))</f>
        <v>plays</v>
      </c>
      <c r="S3842" s="11">
        <f t="shared" si="358"/>
        <v>42432.451724537037</v>
      </c>
      <c r="T3842" s="11">
        <f t="shared" si="359"/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ref="S3843:S3906" si="364">(J3843/86400)+25569+(-6/24)</f>
        <v>41780.535729166666</v>
      </c>
      <c r="T3843" s="11">
        <f t="shared" ref="T3843:T3906" si="365">(I3843/86400)+25569+(-6/24)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41740.243657407409</v>
      </c>
      <c r="T3844" s="11">
        <f t="shared" si="365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41765.822500000002</v>
      </c>
      <c r="T3845" s="11">
        <f t="shared" si="365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41766.367291666669</v>
      </c>
      <c r="T3846" s="11">
        <f t="shared" si="365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42248.377013888894</v>
      </c>
      <c r="T3847" s="11">
        <f t="shared" si="365"/>
        <v>42278.377013888894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41884.971550925926</v>
      </c>
      <c r="T3848" s="11">
        <f t="shared" si="365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42158.974432870367</v>
      </c>
      <c r="T3849" s="11">
        <f t="shared" si="365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42265.567002314812</v>
      </c>
      <c r="T3850" s="11">
        <f t="shared" si="365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42136.517175925925</v>
      </c>
      <c r="T3851" s="11">
        <f t="shared" si="365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41974.874340277776</v>
      </c>
      <c r="T3852" s="11">
        <f t="shared" si="365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42172.189571759256</v>
      </c>
      <c r="T3853" s="11">
        <f t="shared" si="365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42064.940694444449</v>
      </c>
      <c r="T3854" s="11">
        <f t="shared" si="365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41848.59002314815</v>
      </c>
      <c r="T3855" s="11">
        <f t="shared" si="365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42103.634930555556</v>
      </c>
      <c r="T3856" s="11">
        <f t="shared" si="365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42059.720729166671</v>
      </c>
      <c r="T3857" s="11">
        <f t="shared" si="365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42041.493090277778</v>
      </c>
      <c r="T3858" s="11">
        <f t="shared" si="365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41829.48715277778</v>
      </c>
      <c r="T3859" s="11">
        <f t="shared" si="365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42128.181064814809</v>
      </c>
      <c r="T3860" s="11">
        <f t="shared" si="365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41789.643599537041</v>
      </c>
      <c r="T3861" s="11">
        <f t="shared" si="365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41833.410995370374</v>
      </c>
      <c r="T3862" s="11">
        <f t="shared" si="365"/>
        <v>41863.410995370374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41914.340011574073</v>
      </c>
      <c r="T3863" s="11">
        <f t="shared" si="365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42611.011064814811</v>
      </c>
      <c r="T3864" s="11">
        <f t="shared" si="365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42253.383159722223</v>
      </c>
      <c r="T3865" s="11">
        <f t="shared" si="365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42295.641828703709</v>
      </c>
      <c r="T3866" s="11">
        <f t="shared" si="365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41841.401597222226</v>
      </c>
      <c r="T3867" s="11">
        <f t="shared" si="365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42402.697002314817</v>
      </c>
      <c r="T3868" s="11">
        <f t="shared" si="365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42509.564108796301</v>
      </c>
      <c r="T3869" s="11">
        <f t="shared" si="365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41865.409780092596</v>
      </c>
      <c r="T3870" s="11">
        <f t="shared" si="365"/>
        <v>41890.409780092596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42047.474444444444</v>
      </c>
      <c r="T3871" s="11">
        <f t="shared" si="365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41792.922199074077</v>
      </c>
      <c r="T3872" s="11">
        <f t="shared" si="365"/>
        <v>41822.922199074077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42763.530671296292</v>
      </c>
      <c r="T3873" s="11">
        <f t="shared" si="365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42179.895787037036</v>
      </c>
      <c r="T3874" s="11">
        <f t="shared" si="365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42255.446006944447</v>
      </c>
      <c r="T3875" s="11">
        <f t="shared" si="365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42006.766458333332</v>
      </c>
      <c r="T3876" s="11">
        <f t="shared" si="365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42615.096817129626</v>
      </c>
      <c r="T3877" s="11">
        <f t="shared" si="365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42372.374166666668</v>
      </c>
      <c r="T3878" s="11">
        <f t="shared" si="365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42682.42768518519</v>
      </c>
      <c r="T3879" s="11">
        <f t="shared" si="365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42154.568819444445</v>
      </c>
      <c r="T3880" s="11">
        <f t="shared" si="365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41999.611064814817</v>
      </c>
      <c r="T3881" s="11">
        <f t="shared" si="365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41815.565046296295</v>
      </c>
      <c r="T3882" s="11">
        <f t="shared" si="365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42755.768506944441</v>
      </c>
      <c r="T3883" s="11">
        <f t="shared" si="365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42373.733449074076</v>
      </c>
      <c r="T3884" s="11">
        <f t="shared" si="365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41854.352650462963</v>
      </c>
      <c r="T3885" s="11">
        <f t="shared" si="365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42065.541574074072</v>
      </c>
      <c r="T3886" s="11">
        <f t="shared" si="365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42469.701284722221</v>
      </c>
      <c r="T3887" s="11">
        <f t="shared" si="365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41953.978032407409</v>
      </c>
      <c r="T3888" s="11">
        <f t="shared" si="365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42079.607974537037</v>
      </c>
      <c r="T3889" s="11">
        <f t="shared" si="365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42762.295810185184</v>
      </c>
      <c r="T3890" s="11">
        <f t="shared" si="365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41976.754976851851</v>
      </c>
      <c r="T3891" s="11">
        <f t="shared" si="365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42171.508611111116</v>
      </c>
      <c r="T3892" s="11">
        <f t="shared" si="365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42055.8824537037</v>
      </c>
      <c r="T3893" s="11">
        <f t="shared" si="365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41867.402280092589</v>
      </c>
      <c r="T3894" s="11">
        <f t="shared" si="365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41779.407870370371</v>
      </c>
      <c r="T3895" s="11">
        <f t="shared" si="365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42679.708472222221</v>
      </c>
      <c r="T3896" s="11">
        <f t="shared" si="365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42032.000208333338</v>
      </c>
      <c r="T3897" s="11">
        <f t="shared" si="365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41792.941875000004</v>
      </c>
      <c r="T3898" s="11">
        <f t="shared" si="365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41982.62364583333</v>
      </c>
      <c r="T3899" s="11">
        <f t="shared" si="365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42193.232291666667</v>
      </c>
      <c r="T3900" s="11">
        <f t="shared" si="365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41843.525011574078</v>
      </c>
      <c r="T3901" s="11">
        <f t="shared" si="365"/>
        <v>41863.525011574078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42135.842488425929</v>
      </c>
      <c r="T3902" s="11">
        <f t="shared" si="365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42317.576377314814</v>
      </c>
      <c r="T3903" s="11">
        <f t="shared" si="365"/>
        <v>42357.576377314814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42663.218078703707</v>
      </c>
      <c r="T3904" s="11">
        <f t="shared" si="365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42185.76116898148</v>
      </c>
      <c r="T3905" s="11">
        <f t="shared" si="365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6">
        <f t="shared" ref="P3906:P3969" si="367">E3906/L3906</f>
        <v>1.5</v>
      </c>
      <c r="Q3906" t="str">
        <f t="shared" ref="Q3906:Q3969" si="368">LEFT(N3906, FIND("/", N3906) -1)</f>
        <v>theater</v>
      </c>
      <c r="R3906" t="str">
        <f t="shared" ref="R3906:R3969" si="369">RIGHT(N3906,LEN(N3906)-FIND("/", N3906))</f>
        <v>plays</v>
      </c>
      <c r="S3906" s="11">
        <f t="shared" si="364"/>
        <v>42094.979166666672</v>
      </c>
      <c r="T3906" s="11">
        <f t="shared" si="365"/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ref="S3907:S3970" si="370">(J3907/86400)+25569+(-6/24)</f>
        <v>42124.373877314814</v>
      </c>
      <c r="T3907" s="11">
        <f t="shared" ref="T3907:T3970" si="371">(I3907/86400)+25569+(-6/24)</f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42143.667743055557</v>
      </c>
      <c r="T3908" s="11">
        <f t="shared" si="371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41906.569513888891</v>
      </c>
      <c r="T3909" s="11">
        <f t="shared" si="371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41833.885370370372</v>
      </c>
      <c r="T3910" s="11">
        <f t="shared" si="371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41863.109282407408</v>
      </c>
      <c r="T3911" s="11">
        <f t="shared" si="371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42224.506909722222</v>
      </c>
      <c r="T3912" s="11">
        <f t="shared" si="371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41939.5622337963</v>
      </c>
      <c r="T3913" s="11">
        <f t="shared" si="371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42059.020023148143</v>
      </c>
      <c r="T3914" s="11">
        <f t="shared" si="371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42307.961215277777</v>
      </c>
      <c r="T3915" s="11">
        <f t="shared" si="371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42114.568935185191</v>
      </c>
      <c r="T3916" s="11">
        <f t="shared" si="371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42492.73505787037</v>
      </c>
      <c r="T3917" s="11">
        <f t="shared" si="371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42494.221666666665</v>
      </c>
      <c r="T3918" s="11">
        <f t="shared" si="371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41863.277326388888</v>
      </c>
      <c r="T3919" s="11">
        <f t="shared" si="371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41843.414618055554</v>
      </c>
      <c r="T3920" s="11">
        <f t="shared" si="371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42358.434872685189</v>
      </c>
      <c r="T3921" s="11">
        <f t="shared" si="371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42657.13726851852</v>
      </c>
      <c r="T3922" s="11">
        <f t="shared" si="371"/>
        <v>42687.178935185184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41926.292303240742</v>
      </c>
      <c r="T3923" s="11">
        <f t="shared" si="371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42020.518634259264</v>
      </c>
      <c r="T3924" s="11">
        <f t="shared" si="371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42075.729988425926</v>
      </c>
      <c r="T3925" s="11">
        <f t="shared" si="371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41786.709745370368</v>
      </c>
      <c r="T3926" s="11">
        <f t="shared" si="371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41820.620821759258</v>
      </c>
      <c r="T3927" s="11">
        <f t="shared" si="371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41969.835046296299</v>
      </c>
      <c r="T3928" s="11">
        <f t="shared" si="371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41830.017407407409</v>
      </c>
      <c r="T3929" s="11">
        <f t="shared" si="371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42265.433182870373</v>
      </c>
      <c r="T3930" s="11">
        <f t="shared" si="371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42601.577141203699</v>
      </c>
      <c r="T3931" s="11">
        <f t="shared" si="371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42433.088749999995</v>
      </c>
      <c r="T3932" s="11">
        <f t="shared" si="371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42227.901701388888</v>
      </c>
      <c r="T3933" s="11">
        <f t="shared" si="371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42414.918564814812</v>
      </c>
      <c r="T3934" s="11">
        <f t="shared" si="371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42538.718310185184</v>
      </c>
      <c r="T3935" s="11">
        <f t="shared" si="371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42233.421747685185</v>
      </c>
      <c r="T3936" s="11">
        <f t="shared" si="371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42221.406782407408</v>
      </c>
      <c r="T3937" s="11">
        <f t="shared" si="371"/>
        <v>42281.406782407408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42675.012962962966</v>
      </c>
      <c r="T3938" s="11">
        <f t="shared" si="371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42534.381481481483</v>
      </c>
      <c r="T3939" s="11">
        <f t="shared" si="371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42151.655717592592</v>
      </c>
      <c r="T3940" s="11">
        <f t="shared" si="371"/>
        <v>42182.655717592592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41915.150219907409</v>
      </c>
      <c r="T3941" s="11">
        <f t="shared" si="371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41961.242488425924</v>
      </c>
      <c r="T3942" s="11">
        <f t="shared" si="371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41940.337233796294</v>
      </c>
      <c r="T3943" s="11">
        <f t="shared" si="371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42111.654097222221</v>
      </c>
      <c r="T3944" s="11">
        <f t="shared" si="371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42279.528564814813</v>
      </c>
      <c r="T3945" s="11">
        <f t="shared" si="371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42213.412905092591</v>
      </c>
      <c r="T3946" s="11">
        <f t="shared" si="371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42109.551712962959</v>
      </c>
      <c r="T3947" s="11">
        <f t="shared" si="371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42031.583587962959</v>
      </c>
      <c r="T3948" s="11">
        <f t="shared" si="371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42614.892870370371</v>
      </c>
      <c r="T3949" s="11">
        <f t="shared" si="371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41829.075497685189</v>
      </c>
      <c r="T3950" s="11">
        <f t="shared" si="371"/>
        <v>41889.075497685189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42015.870613425926</v>
      </c>
      <c r="T3951" s="11">
        <f t="shared" si="371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42439.452314814815</v>
      </c>
      <c r="T3952" s="11">
        <f t="shared" si="371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42433.575717592597</v>
      </c>
      <c r="T3953" s="11">
        <f t="shared" si="371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42243.540393518517</v>
      </c>
      <c r="T3954" s="11">
        <f t="shared" si="371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42549.798449074078</v>
      </c>
      <c r="T3955" s="11">
        <f t="shared" si="371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41774.401203703703</v>
      </c>
      <c r="T3956" s="11">
        <f t="shared" si="371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42306.598854166667</v>
      </c>
      <c r="T3957" s="11">
        <f t="shared" si="371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42457.682025462964</v>
      </c>
      <c r="T3958" s="11">
        <f t="shared" si="371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42513.726319444446</v>
      </c>
      <c r="T3959" s="11">
        <f t="shared" si="371"/>
        <v>42559.726319444446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41816.700370370367</v>
      </c>
      <c r="T3960" s="11">
        <f t="shared" si="371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41880.538842592592</v>
      </c>
      <c r="T3961" s="11">
        <f t="shared" si="371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42342.595555555556</v>
      </c>
      <c r="T3962" s="11">
        <f t="shared" si="371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41745.641319444447</v>
      </c>
      <c r="T3963" s="11">
        <f t="shared" si="371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42311.371458333335</v>
      </c>
      <c r="T3964" s="11">
        <f t="shared" si="371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42295.904131944444</v>
      </c>
      <c r="T3965" s="11">
        <f t="shared" si="371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42053.472060185188</v>
      </c>
      <c r="T3966" s="11">
        <f t="shared" si="371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42413.985879629632</v>
      </c>
      <c r="T3967" s="11">
        <f t="shared" si="371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41801.461550925924</v>
      </c>
      <c r="T3968" s="11">
        <f t="shared" si="371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42770.040590277778</v>
      </c>
      <c r="T3969" s="11">
        <f t="shared" si="371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6">
        <f t="shared" ref="P3970:P4033" si="373">E3970/L3970</f>
        <v>47.909090909090907</v>
      </c>
      <c r="Q3970" t="str">
        <f t="shared" ref="Q3970:Q4033" si="374">LEFT(N3970, FIND("/", N3970) -1)</f>
        <v>theater</v>
      </c>
      <c r="R3970" t="str">
        <f t="shared" ref="R3970:R4033" si="375">RIGHT(N3970,LEN(N3970)-FIND("/", N3970))</f>
        <v>plays</v>
      </c>
      <c r="S3970" s="11">
        <f t="shared" si="370"/>
        <v>42452.565659722226</v>
      </c>
      <c r="T3970" s="11">
        <f t="shared" si="371"/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ref="S3971:S4034" si="376">(J3971/86400)+25569+(-6/24)</f>
        <v>42601.604699074072</v>
      </c>
      <c r="T3971" s="11">
        <f t="shared" ref="T3971:T4034" si="377">(I3971/86400)+25569+(-6/24)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42447.613553240742</v>
      </c>
      <c r="T3972" s="11">
        <f t="shared" si="377"/>
        <v>42477.613553240742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41811.286180555559</v>
      </c>
      <c r="T3973" s="11">
        <f t="shared" si="377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41980.817523148144</v>
      </c>
      <c r="T3974" s="11">
        <f t="shared" si="377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42469.43414351852</v>
      </c>
      <c r="T3975" s="11">
        <f t="shared" si="377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42493.296851851846</v>
      </c>
      <c r="T3976" s="11">
        <f t="shared" si="377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42534.616875</v>
      </c>
      <c r="T3977" s="11">
        <f t="shared" si="377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41830.608344907407</v>
      </c>
      <c r="T3978" s="11">
        <f t="shared" si="377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42543.538564814815</v>
      </c>
      <c r="T3979" s="11">
        <f t="shared" si="377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41975.392974537041</v>
      </c>
      <c r="T3980" s="11">
        <f t="shared" si="377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42069.653437500005</v>
      </c>
      <c r="T3981" s="11">
        <f t="shared" si="377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41795.348923611113</v>
      </c>
      <c r="T3982" s="11">
        <f t="shared" si="377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42507.929965277777</v>
      </c>
      <c r="T3983" s="11">
        <f t="shared" si="377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42132.559953703705</v>
      </c>
      <c r="T3984" s="11">
        <f t="shared" si="377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41747.61986111111</v>
      </c>
      <c r="T3985" s="11">
        <f t="shared" si="377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41920.713472222225</v>
      </c>
      <c r="T3986" s="11">
        <f t="shared" si="377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42399.457407407404</v>
      </c>
      <c r="T3987" s="11">
        <f t="shared" si="377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42467.298541666663</v>
      </c>
      <c r="T3988" s="11">
        <f t="shared" si="377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41765.67465277778</v>
      </c>
      <c r="T3989" s="11">
        <f t="shared" si="377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42229.83116898148</v>
      </c>
      <c r="T3990" s="11">
        <f t="shared" si="377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42286.499780092592</v>
      </c>
      <c r="T3991" s="11">
        <f t="shared" si="377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42401.422372685185</v>
      </c>
      <c r="T3992" s="11">
        <f t="shared" si="377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42125.394467592589</v>
      </c>
      <c r="T3993" s="11">
        <f t="shared" si="377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42289.69049768518</v>
      </c>
      <c r="T3994" s="11">
        <f t="shared" si="377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42107.614722222221</v>
      </c>
      <c r="T3995" s="11">
        <f t="shared" si="377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41809.139930555553</v>
      </c>
      <c r="T3996" s="11">
        <f t="shared" si="377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42019.433761574073</v>
      </c>
      <c r="T3997" s="11">
        <f t="shared" si="377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41950.016944444447</v>
      </c>
      <c r="T3998" s="11">
        <f t="shared" si="377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42069.141446759255</v>
      </c>
      <c r="T3999" s="11">
        <f t="shared" si="377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42061.713263888887</v>
      </c>
      <c r="T4000" s="11">
        <f t="shared" si="377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41842.578680555554</v>
      </c>
      <c r="T4001" s="11">
        <f t="shared" si="377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42437.39534722222</v>
      </c>
      <c r="T4002" s="11">
        <f t="shared" si="377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42775.714212962965</v>
      </c>
      <c r="T4003" s="11">
        <f t="shared" si="377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41878.793530092589</v>
      </c>
      <c r="T4004" s="11">
        <f t="shared" si="377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42020.337349537032</v>
      </c>
      <c r="T4005" s="11">
        <f t="shared" si="377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41889.91269675926</v>
      </c>
      <c r="T4006" s="11">
        <f t="shared" si="377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41872.557696759257</v>
      </c>
      <c r="T4007" s="11">
        <f t="shared" si="377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42391.522997685184</v>
      </c>
      <c r="T4008" s="11">
        <f t="shared" si="377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41848.522928240738</v>
      </c>
      <c r="T4009" s="11">
        <f t="shared" si="377"/>
        <v>41877.436111111107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42177.714201388888</v>
      </c>
      <c r="T4010" s="11">
        <f t="shared" si="377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41851.450925925928</v>
      </c>
      <c r="T4011" s="11">
        <f t="shared" si="377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41921.520439814813</v>
      </c>
      <c r="T4012" s="11">
        <f t="shared" si="377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42002.29488425926</v>
      </c>
      <c r="T4013" s="11">
        <f t="shared" si="377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42096.294548611113</v>
      </c>
      <c r="T4014" s="11">
        <f t="shared" si="377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42021.051192129627</v>
      </c>
      <c r="T4015" s="11">
        <f t="shared" si="377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42418.996168981481</v>
      </c>
      <c r="T4016" s="11">
        <f t="shared" si="377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42174.530821759261</v>
      </c>
      <c r="T4017" s="11">
        <f t="shared" si="377"/>
        <v>42204.530821759261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41869.622685185182</v>
      </c>
      <c r="T4018" s="11">
        <f t="shared" si="377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41856.422152777777</v>
      </c>
      <c r="T4019" s="11">
        <f t="shared" si="377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42620.66097222222</v>
      </c>
      <c r="T4020" s="11">
        <f t="shared" si="377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42417.425879629634</v>
      </c>
      <c r="T4021" s="11">
        <f t="shared" si="377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42056.940960648149</v>
      </c>
      <c r="T4022" s="11">
        <f t="shared" si="377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41878.661550925928</v>
      </c>
      <c r="T4023" s="11">
        <f t="shared" si="377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41990.334108796298</v>
      </c>
      <c r="T4024" s="11">
        <f t="shared" si="377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42408.749571759261</v>
      </c>
      <c r="T4025" s="11">
        <f t="shared" si="377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42217.420104166667</v>
      </c>
      <c r="T4026" s="11">
        <f t="shared" si="377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42150.987685185188</v>
      </c>
      <c r="T4027" s="11">
        <f t="shared" si="377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42282.405543981484</v>
      </c>
      <c r="T4028" s="11">
        <f t="shared" si="377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42768.72084490741</v>
      </c>
      <c r="T4029" s="11">
        <f t="shared" si="377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41765.688657407409</v>
      </c>
      <c r="T4030" s="11">
        <f t="shared" si="377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42321.77511574074</v>
      </c>
      <c r="T4031" s="11">
        <f t="shared" si="377"/>
        <v>42351.77511574074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42374.405081018514</v>
      </c>
      <c r="T4032" s="11">
        <f t="shared" si="377"/>
        <v>42403.53402777778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41941.335231481484</v>
      </c>
      <c r="T4033" s="11">
        <f t="shared" si="377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6">
        <f t="shared" ref="P4034:P4097" si="379">E4034/L4034</f>
        <v>59</v>
      </c>
      <c r="Q4034" t="str">
        <f t="shared" ref="Q4034:Q4097" si="380">LEFT(N4034, FIND("/", N4034) -1)</f>
        <v>theater</v>
      </c>
      <c r="R4034" t="str">
        <f t="shared" ref="R4034:R4097" si="381">RIGHT(N4034,LEN(N4034)-FIND("/", N4034))</f>
        <v>plays</v>
      </c>
      <c r="S4034" s="11">
        <f t="shared" si="376"/>
        <v>42293.559212962966</v>
      </c>
      <c r="T4034" s="11">
        <f t="shared" si="377"/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ref="S4035:S4098" si="382">(J4035/86400)+25569+(-6/24)</f>
        <v>42614.018796296295</v>
      </c>
      <c r="T4035" s="11">
        <f t="shared" ref="T4035:T4098" si="383">(I4035/86400)+25569+(-6/24)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42067.697337962964</v>
      </c>
      <c r="T4036" s="11">
        <f t="shared" si="383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41903.632951388892</v>
      </c>
      <c r="T4037" s="11">
        <f t="shared" si="383"/>
        <v>41933.632951388892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41804.687083333338</v>
      </c>
      <c r="T4038" s="11">
        <f t="shared" si="383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42496.820775462962</v>
      </c>
      <c r="T4039" s="11">
        <f t="shared" si="383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41869.548726851848</v>
      </c>
      <c r="T4040" s="11">
        <f t="shared" si="383"/>
        <v>41929.548726851848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42305.420914351853</v>
      </c>
      <c r="T4041" s="11">
        <f t="shared" si="383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42143.981527777782</v>
      </c>
      <c r="T4042" s="11">
        <f t="shared" si="383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42559.224004629628</v>
      </c>
      <c r="T4043" s="11">
        <f t="shared" si="383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41994.834074074075</v>
      </c>
      <c r="T4044" s="11">
        <f t="shared" si="383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41948.707465277781</v>
      </c>
      <c r="T4045" s="11">
        <f t="shared" si="383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42073.969699074078</v>
      </c>
      <c r="T4046" s="11">
        <f t="shared" si="383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41841.951261574075</v>
      </c>
      <c r="T4047" s="11">
        <f t="shared" si="383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41904.400578703702</v>
      </c>
      <c r="T4048" s="11">
        <f t="shared" si="383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41990.772488425922</v>
      </c>
      <c r="T4049" s="11">
        <f t="shared" si="383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42436.259108796294</v>
      </c>
      <c r="T4050" s="11">
        <f t="shared" si="383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42169.708506944444</v>
      </c>
      <c r="T4051" s="11">
        <f t="shared" si="383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41905.386469907404</v>
      </c>
      <c r="T4052" s="11">
        <f t="shared" si="383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41761.560150462959</v>
      </c>
      <c r="T4053" s="11">
        <f t="shared" si="383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41865.628657407404</v>
      </c>
      <c r="T4054" s="11">
        <f t="shared" si="383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41928.440138888887</v>
      </c>
      <c r="T4055" s="11">
        <f t="shared" si="383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42613.591261574074</v>
      </c>
      <c r="T4056" s="11">
        <f t="shared" si="383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41779.398506944446</v>
      </c>
      <c r="T4057" s="11">
        <f t="shared" si="383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42534.683321759258</v>
      </c>
      <c r="T4058" s="11">
        <f t="shared" si="383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42310.718518518523</v>
      </c>
      <c r="T4059" s="11">
        <f t="shared" si="383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42445.810694444444</v>
      </c>
      <c r="T4060" s="11">
        <f t="shared" si="383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41866.390648148146</v>
      </c>
      <c r="T4061" s="11">
        <f t="shared" si="383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41779.445092592592</v>
      </c>
      <c r="T4062" s="11">
        <f t="shared" si="383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42420.891469907408</v>
      </c>
      <c r="T4063" s="11">
        <f t="shared" si="383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42523.489212962959</v>
      </c>
      <c r="T4064" s="11">
        <f t="shared" si="383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41787.431527777779</v>
      </c>
      <c r="T4065" s="11">
        <f t="shared" si="383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42093.338263888887</v>
      </c>
      <c r="T4066" s="11">
        <f t="shared" si="383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41833.701516203706</v>
      </c>
      <c r="T4067" s="11">
        <f t="shared" si="383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42478.789212962962</v>
      </c>
      <c r="T4068" s="11">
        <f t="shared" si="383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42234.867476851854</v>
      </c>
      <c r="T4069" s="11">
        <f t="shared" si="383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42718.713599537034</v>
      </c>
      <c r="T4070" s="11">
        <f t="shared" si="383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42022.411527777775</v>
      </c>
      <c r="T4071" s="11">
        <f t="shared" si="383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42031.416898148149</v>
      </c>
      <c r="T4072" s="11">
        <f t="shared" si="383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42700.554756944446</v>
      </c>
      <c r="T4073" s="11">
        <f t="shared" si="383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41812.52443287037</v>
      </c>
      <c r="T4074" s="11">
        <f t="shared" si="383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42078.095208333332</v>
      </c>
      <c r="T4075" s="11">
        <f t="shared" si="383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42283.302951388891</v>
      </c>
      <c r="T4076" s="11">
        <f t="shared" si="383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41778.795937499999</v>
      </c>
      <c r="T4077" s="11">
        <f t="shared" si="383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41905.545706018514</v>
      </c>
      <c r="T4078" s="11">
        <f t="shared" si="383"/>
        <v>41933.577083333337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42695.4605787037</v>
      </c>
      <c r="T4079" s="11">
        <f t="shared" si="383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42732.537523148145</v>
      </c>
      <c r="T4080" s="11">
        <f t="shared" si="383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42510.688900462963</v>
      </c>
      <c r="T4081" s="11">
        <f t="shared" si="383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42511.448101851856</v>
      </c>
      <c r="T4082" s="11">
        <f t="shared" si="383"/>
        <v>42535.537499999999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42041.331307870365</v>
      </c>
      <c r="T4083" s="11">
        <f t="shared" si="383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42306.939270833333</v>
      </c>
      <c r="T4084" s="11">
        <f t="shared" si="383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42353.511759259258</v>
      </c>
      <c r="T4085" s="11">
        <f t="shared" si="383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42622.186412037037</v>
      </c>
      <c r="T4086" s="11">
        <f t="shared" si="383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42058.353877314818</v>
      </c>
      <c r="T4087" s="11">
        <f t="shared" si="383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42304.690960648149</v>
      </c>
      <c r="T4088" s="11">
        <f t="shared" si="383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42538.492893518516</v>
      </c>
      <c r="T4089" s="11">
        <f t="shared" si="383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41990.362546296295</v>
      </c>
      <c r="T4090" s="11">
        <f t="shared" si="383"/>
        <v>42020.18472222222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42122.482499999998</v>
      </c>
      <c r="T4091" s="11">
        <f t="shared" si="383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42209.42288194444</v>
      </c>
      <c r="T4092" s="11">
        <f t="shared" si="383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41990.256377314814</v>
      </c>
      <c r="T4093" s="11">
        <f t="shared" si="383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42038.944988425923</v>
      </c>
      <c r="T4094" s="11">
        <f t="shared" si="383"/>
        <v>42098.903321759259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42178.565891203703</v>
      </c>
      <c r="T4095" s="11">
        <f t="shared" si="383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41889.836805555555</v>
      </c>
      <c r="T4096" s="11">
        <f t="shared" si="383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42692.781828703708</v>
      </c>
      <c r="T4097" s="11">
        <f t="shared" si="383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6">
        <f t="shared" ref="P4098:P4115" si="385">E4098/L4098</f>
        <v>80</v>
      </c>
      <c r="Q4098" t="str">
        <f t="shared" ref="Q4098:Q4115" si="386">LEFT(N4098, FIND("/", N4098) -1)</f>
        <v>theater</v>
      </c>
      <c r="R4098" t="str">
        <f t="shared" ref="R4098:R4115" si="387">RIGHT(N4098,LEN(N4098)-FIND("/", N4098))</f>
        <v>plays</v>
      </c>
      <c r="S4098" s="11">
        <f t="shared" si="382"/>
        <v>42750.280312499999</v>
      </c>
      <c r="T4098" s="11">
        <f t="shared" si="383"/>
        <v>42794.118750000001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si="385"/>
        <v>#DIV/0!</v>
      </c>
      <c r="Q4099" t="str">
        <f t="shared" si="386"/>
        <v>theater</v>
      </c>
      <c r="R4099" t="str">
        <f t="shared" si="387"/>
        <v>plays</v>
      </c>
      <c r="S4099" s="11">
        <f t="shared" ref="S4099:S4115" si="388">(J4099/86400)+25569+(-6/24)</f>
        <v>42344.574502314819</v>
      </c>
      <c r="T4099" s="11">
        <f t="shared" ref="T4099:T4115" si="389">(I4099/86400)+25569+(-6/24)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42495.472187499996</v>
      </c>
      <c r="T4100" s="11">
        <f t="shared" si="38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42570.600381944445</v>
      </c>
      <c r="T4101" s="11">
        <f t="shared" si="38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41926.874884259261</v>
      </c>
      <c r="T4102" s="11">
        <f t="shared" si="38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42730.653726851851</v>
      </c>
      <c r="T4103" s="11">
        <f t="shared" si="38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42475.598067129627</v>
      </c>
      <c r="T4104" s="11">
        <f t="shared" si="38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42188.58293981482</v>
      </c>
      <c r="T4105" s="11">
        <f t="shared" si="38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42640.028171296297</v>
      </c>
      <c r="T4106" s="11">
        <f t="shared" si="389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42696.760520833333</v>
      </c>
      <c r="T4107" s="11">
        <f t="shared" si="38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42052.799375000002</v>
      </c>
      <c r="T4108" s="11">
        <f t="shared" si="38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41883.666678240741</v>
      </c>
      <c r="T4109" s="11">
        <f t="shared" si="38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42766.781678240739</v>
      </c>
      <c r="T4110" s="11">
        <f t="shared" si="38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42307.289398148147</v>
      </c>
      <c r="T4111" s="11">
        <f t="shared" si="38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42512.376747685186</v>
      </c>
      <c r="T4112" s="11">
        <f t="shared" si="389"/>
        <v>42572.376747685186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42028.885879629626</v>
      </c>
      <c r="T4113" s="11">
        <f t="shared" si="389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42400.696597222224</v>
      </c>
      <c r="T4114" s="11">
        <f t="shared" si="38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42358.323182870372</v>
      </c>
      <c r="T4115" s="11">
        <f t="shared" si="389"/>
        <v>42377.023611111115</v>
      </c>
    </row>
  </sheetData>
  <conditionalFormatting sqref="F1:F1048576">
    <cfRule type="containsText" dxfId="19" priority="3" operator="containsText" text="live">
      <formula>NOT(ISERROR(SEARCH("live",F1)))</formula>
    </cfRule>
    <cfRule type="containsText" dxfId="18" priority="4" operator="containsText" text="canceled">
      <formula>NOT(ISERROR(SEARCH("canceled",F1)))</formula>
    </cfRule>
    <cfRule type="containsText" dxfId="17" priority="5" operator="containsText" text="failed">
      <formula>NOT(ISERROR(SEARCH("failed",F1)))</formula>
    </cfRule>
    <cfRule type="cellIs" dxfId="16" priority="6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5CFA6-0F71-3443-8851-65524FB21988}">
  <sheetPr codeName="Sheet2"/>
  <dimension ref="A2:G15"/>
  <sheetViews>
    <sheetView topLeftCell="E2" workbookViewId="0">
      <selection activeCell="H19" sqref="H19"/>
    </sheetView>
  </sheetViews>
  <sheetFormatPr baseColWidth="10" defaultRowHeight="15" x14ac:dyDescent="0.2"/>
  <cols>
    <col min="1" max="1" width="14" bestFit="1" customWidth="1"/>
    <col min="2" max="2" width="8" bestFit="1" customWidth="1"/>
    <col min="3" max="6" width="8.83203125" bestFit="1" customWidth="1"/>
    <col min="7" max="7" width="10" bestFit="1" customWidth="1"/>
  </cols>
  <sheetData>
    <row r="2" spans="1:7" x14ac:dyDescent="0.2">
      <c r="A2" s="7" t="s">
        <v>8223</v>
      </c>
      <c r="B2" t="s">
        <v>8310</v>
      </c>
    </row>
    <row r="4" spans="1:7" x14ac:dyDescent="0.2">
      <c r="A4" s="7" t="s">
        <v>8311</v>
      </c>
      <c r="C4" s="7" t="s">
        <v>8218</v>
      </c>
    </row>
    <row r="5" spans="1:7" x14ac:dyDescent="0.2">
      <c r="A5" s="7" t="s">
        <v>8308</v>
      </c>
      <c r="B5" s="7" t="s">
        <v>1</v>
      </c>
      <c r="C5" t="s">
        <v>8219</v>
      </c>
      <c r="D5" t="s">
        <v>8221</v>
      </c>
      <c r="E5" t="s">
        <v>8220</v>
      </c>
      <c r="F5" t="s">
        <v>8222</v>
      </c>
      <c r="G5" t="s">
        <v>8313</v>
      </c>
    </row>
    <row r="6" spans="1:7" x14ac:dyDescent="0.2">
      <c r="A6" t="s">
        <v>8315</v>
      </c>
      <c r="C6" s="8">
        <v>300</v>
      </c>
      <c r="D6" s="8">
        <v>180</v>
      </c>
      <c r="E6" s="8">
        <v>40</v>
      </c>
      <c r="F6" s="8"/>
      <c r="G6" s="8">
        <v>520</v>
      </c>
    </row>
    <row r="7" spans="1:7" x14ac:dyDescent="0.2">
      <c r="A7" t="s">
        <v>8319</v>
      </c>
      <c r="C7" s="8">
        <v>34</v>
      </c>
      <c r="D7" s="8">
        <v>140</v>
      </c>
      <c r="E7" s="8">
        <v>20</v>
      </c>
      <c r="F7" s="8">
        <v>6</v>
      </c>
      <c r="G7" s="8">
        <v>200</v>
      </c>
    </row>
    <row r="8" spans="1:7" x14ac:dyDescent="0.2">
      <c r="A8" t="s">
        <v>8322</v>
      </c>
      <c r="C8" s="8">
        <v>80</v>
      </c>
      <c r="D8" s="8">
        <v>140</v>
      </c>
      <c r="E8" s="8"/>
      <c r="F8" s="8"/>
      <c r="G8" s="8">
        <v>220</v>
      </c>
    </row>
    <row r="9" spans="1:7" x14ac:dyDescent="0.2">
      <c r="A9" t="s">
        <v>8323</v>
      </c>
      <c r="C9" s="8"/>
      <c r="D9" s="8"/>
      <c r="E9" s="8">
        <v>24</v>
      </c>
      <c r="F9" s="8"/>
      <c r="G9" s="8">
        <v>24</v>
      </c>
    </row>
    <row r="10" spans="1:7" x14ac:dyDescent="0.2">
      <c r="A10" t="s">
        <v>8317</v>
      </c>
      <c r="C10" s="8">
        <v>540</v>
      </c>
      <c r="D10" s="8">
        <v>120</v>
      </c>
      <c r="E10" s="8">
        <v>20</v>
      </c>
      <c r="F10" s="8">
        <v>20</v>
      </c>
      <c r="G10" s="8">
        <v>700</v>
      </c>
    </row>
    <row r="11" spans="1:7" x14ac:dyDescent="0.2">
      <c r="A11" t="s">
        <v>8318</v>
      </c>
      <c r="C11" s="8">
        <v>103</v>
      </c>
      <c r="D11" s="8">
        <v>117</v>
      </c>
      <c r="E11" s="8"/>
      <c r="F11" s="8"/>
      <c r="G11" s="8">
        <v>220</v>
      </c>
    </row>
    <row r="12" spans="1:7" x14ac:dyDescent="0.2">
      <c r="A12" t="s">
        <v>8320</v>
      </c>
      <c r="C12" s="8">
        <v>80</v>
      </c>
      <c r="D12" s="8">
        <v>127</v>
      </c>
      <c r="E12" s="8">
        <v>30</v>
      </c>
      <c r="F12" s="8"/>
      <c r="G12" s="8">
        <v>237</v>
      </c>
    </row>
    <row r="13" spans="1:7" x14ac:dyDescent="0.2">
      <c r="A13" t="s">
        <v>8321</v>
      </c>
      <c r="C13" s="8">
        <v>209</v>
      </c>
      <c r="D13" s="8">
        <v>213</v>
      </c>
      <c r="E13" s="8">
        <v>178</v>
      </c>
      <c r="F13" s="8"/>
      <c r="G13" s="8">
        <v>600</v>
      </c>
    </row>
    <row r="14" spans="1:7" x14ac:dyDescent="0.2">
      <c r="A14" t="s">
        <v>8316</v>
      </c>
      <c r="C14" s="8">
        <v>839</v>
      </c>
      <c r="D14" s="8">
        <v>493</v>
      </c>
      <c r="E14" s="8">
        <v>37</v>
      </c>
      <c r="F14" s="8">
        <v>24</v>
      </c>
      <c r="G14" s="8">
        <v>1393</v>
      </c>
    </row>
    <row r="15" spans="1:7" x14ac:dyDescent="0.2">
      <c r="A15" t="s">
        <v>8313</v>
      </c>
      <c r="C15" s="8">
        <v>2185</v>
      </c>
      <c r="D15" s="8">
        <v>1530</v>
      </c>
      <c r="E15" s="8">
        <v>349</v>
      </c>
      <c r="F15" s="8">
        <v>50</v>
      </c>
      <c r="G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DE78C-185D-634A-BD9B-2E5A8F627B45}">
  <sheetPr codeName="Sheet3"/>
  <dimension ref="A1:F47"/>
  <sheetViews>
    <sheetView workbookViewId="0">
      <selection activeCell="X4" sqref="X4"/>
    </sheetView>
  </sheetViews>
  <sheetFormatPr baseColWidth="10" defaultRowHeight="15" x14ac:dyDescent="0.2"/>
  <cols>
    <col min="1" max="1" width="16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8308</v>
      </c>
      <c r="B2" t="s">
        <v>8310</v>
      </c>
    </row>
    <row r="4" spans="1:6" x14ac:dyDescent="0.2">
      <c r="A4" s="7" t="s">
        <v>8311</v>
      </c>
      <c r="B4" s="7" t="s">
        <v>8314</v>
      </c>
    </row>
    <row r="5" spans="1:6" x14ac:dyDescent="0.2">
      <c r="A5" s="7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">
      <c r="A6" s="9" t="s">
        <v>8328</v>
      </c>
      <c r="B6" s="8"/>
      <c r="C6" s="8">
        <v>100</v>
      </c>
      <c r="D6" s="8"/>
      <c r="E6" s="8"/>
      <c r="F6" s="8">
        <v>100</v>
      </c>
    </row>
    <row r="7" spans="1:6" x14ac:dyDescent="0.2">
      <c r="A7" s="9" t="s">
        <v>8329</v>
      </c>
      <c r="B7" s="8"/>
      <c r="C7" s="8"/>
      <c r="D7" s="8">
        <v>20</v>
      </c>
      <c r="E7" s="8"/>
      <c r="F7" s="8">
        <v>20</v>
      </c>
    </row>
    <row r="8" spans="1:6" x14ac:dyDescent="0.2">
      <c r="A8" s="9" t="s">
        <v>8330</v>
      </c>
      <c r="B8" s="8"/>
      <c r="C8" s="8"/>
      <c r="D8" s="8">
        <v>24</v>
      </c>
      <c r="E8" s="8"/>
      <c r="F8" s="8">
        <v>24</v>
      </c>
    </row>
    <row r="9" spans="1:6" x14ac:dyDescent="0.2">
      <c r="A9" s="9" t="s">
        <v>8331</v>
      </c>
      <c r="B9" s="8"/>
      <c r="C9" s="8">
        <v>40</v>
      </c>
      <c r="D9" s="8"/>
      <c r="E9" s="8"/>
      <c r="F9" s="8">
        <v>40</v>
      </c>
    </row>
    <row r="10" spans="1:6" x14ac:dyDescent="0.2">
      <c r="A10" s="9" t="s">
        <v>8332</v>
      </c>
      <c r="B10" s="8">
        <v>40</v>
      </c>
      <c r="C10" s="8"/>
      <c r="D10" s="8"/>
      <c r="E10" s="8"/>
      <c r="F10" s="8">
        <v>40</v>
      </c>
    </row>
    <row r="11" spans="1:6" x14ac:dyDescent="0.2">
      <c r="A11" s="9" t="s">
        <v>8333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9" t="s">
        <v>8334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9" t="s">
        <v>8335</v>
      </c>
      <c r="B13" s="8">
        <v>40</v>
      </c>
      <c r="C13" s="8"/>
      <c r="D13" s="8"/>
      <c r="E13" s="8"/>
      <c r="F13" s="8">
        <v>40</v>
      </c>
    </row>
    <row r="14" spans="1:6" x14ac:dyDescent="0.2">
      <c r="A14" s="9" t="s">
        <v>8325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9" t="s">
        <v>8336</v>
      </c>
      <c r="B15" s="8"/>
      <c r="C15" s="8">
        <v>40</v>
      </c>
      <c r="D15" s="8"/>
      <c r="E15" s="8"/>
      <c r="F15" s="8">
        <v>40</v>
      </c>
    </row>
    <row r="16" spans="1:6" x14ac:dyDescent="0.2">
      <c r="A16" s="9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9" t="s">
        <v>8338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9" t="s">
        <v>8339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9" t="s">
        <v>8340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9" t="s">
        <v>8341</v>
      </c>
      <c r="B20" s="8"/>
      <c r="C20" s="8">
        <v>60</v>
      </c>
      <c r="D20" s="8"/>
      <c r="E20" s="8"/>
      <c r="F20" s="8">
        <v>60</v>
      </c>
    </row>
    <row r="21" spans="1:6" x14ac:dyDescent="0.2">
      <c r="A21" s="9" t="s">
        <v>8342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9" t="s">
        <v>8343</v>
      </c>
      <c r="B22" s="8">
        <v>20</v>
      </c>
      <c r="C22" s="8"/>
      <c r="D22" s="8"/>
      <c r="E22" s="8"/>
      <c r="F22" s="8">
        <v>20</v>
      </c>
    </row>
    <row r="23" spans="1:6" x14ac:dyDescent="0.2">
      <c r="A23" s="9" t="s">
        <v>8344</v>
      </c>
      <c r="B23" s="8"/>
      <c r="C23" s="8">
        <v>40</v>
      </c>
      <c r="D23" s="8"/>
      <c r="E23" s="8"/>
      <c r="F23" s="8">
        <v>40</v>
      </c>
    </row>
    <row r="24" spans="1:6" x14ac:dyDescent="0.2">
      <c r="A24" s="9" t="s">
        <v>8345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9" t="s">
        <v>8346</v>
      </c>
      <c r="B25" s="8"/>
      <c r="C25" s="8">
        <v>20</v>
      </c>
      <c r="D25" s="8"/>
      <c r="E25" s="8"/>
      <c r="F25" s="8">
        <v>20</v>
      </c>
    </row>
    <row r="26" spans="1:6" x14ac:dyDescent="0.2">
      <c r="A26" s="9" t="s">
        <v>8347</v>
      </c>
      <c r="B26" s="8">
        <v>60</v>
      </c>
      <c r="C26" s="8"/>
      <c r="D26" s="8"/>
      <c r="E26" s="8"/>
      <c r="F26" s="8">
        <v>60</v>
      </c>
    </row>
    <row r="27" spans="1:6" x14ac:dyDescent="0.2">
      <c r="A27" s="9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">
      <c r="A28" s="9" t="s">
        <v>8349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9" t="s">
        <v>8350</v>
      </c>
      <c r="B29" s="8"/>
      <c r="C29" s="8">
        <v>20</v>
      </c>
      <c r="D29" s="8"/>
      <c r="E29" s="8"/>
      <c r="F29" s="8">
        <v>20</v>
      </c>
    </row>
    <row r="30" spans="1:6" x14ac:dyDescent="0.2">
      <c r="A30" s="9" t="s">
        <v>8324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9" t="s">
        <v>8351</v>
      </c>
      <c r="B31" s="8">
        <v>40</v>
      </c>
      <c r="C31" s="8"/>
      <c r="D31" s="8"/>
      <c r="E31" s="8"/>
      <c r="F31" s="8">
        <v>40</v>
      </c>
    </row>
    <row r="32" spans="1:6" x14ac:dyDescent="0.2">
      <c r="A32" s="9" t="s">
        <v>8352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9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9" t="s">
        <v>8354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9" t="s">
        <v>8355</v>
      </c>
      <c r="B35" s="8"/>
      <c r="C35" s="8"/>
      <c r="D35" s="8">
        <v>40</v>
      </c>
      <c r="E35" s="8"/>
      <c r="F35" s="8">
        <v>40</v>
      </c>
    </row>
    <row r="36" spans="1:6" x14ac:dyDescent="0.2">
      <c r="A36" s="9" t="s">
        <v>8356</v>
      </c>
      <c r="B36" s="8">
        <v>60</v>
      </c>
      <c r="C36" s="8"/>
      <c r="D36" s="8"/>
      <c r="E36" s="8"/>
      <c r="F36" s="8">
        <v>60</v>
      </c>
    </row>
    <row r="37" spans="1:6" x14ac:dyDescent="0.2">
      <c r="A37" s="9" t="s">
        <v>8326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9" t="s">
        <v>8357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9" t="s">
        <v>8327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9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">
      <c r="A41" s="9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9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9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9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9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9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">
      <c r="A47" s="9" t="s">
        <v>8313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30A0E-4996-9946-BEE9-222ECC9947EE}">
  <sheetPr codeName="Sheet4"/>
  <dimension ref="A1:F18"/>
  <sheetViews>
    <sheetView tabSelected="1" workbookViewId="0">
      <selection activeCell="K38" sqref="K3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  <col min="7" max="7" width="26.1640625" bestFit="1" customWidth="1"/>
    <col min="8" max="8" width="9.83203125" bestFit="1" customWidth="1"/>
    <col min="9" max="9" width="26.1640625" bestFit="1" customWidth="1"/>
    <col min="10" max="10" width="14" bestFit="1" customWidth="1"/>
    <col min="11" max="11" width="13.6640625" customWidth="1"/>
  </cols>
  <sheetData>
    <row r="1" spans="1:6" x14ac:dyDescent="0.2">
      <c r="A1" s="7" t="s">
        <v>8308</v>
      </c>
      <c r="B1" t="s">
        <v>8310</v>
      </c>
    </row>
    <row r="2" spans="1:6" x14ac:dyDescent="0.2">
      <c r="A2" s="7" t="s">
        <v>8379</v>
      </c>
      <c r="B2" t="s">
        <v>8310</v>
      </c>
    </row>
    <row r="4" spans="1:6" x14ac:dyDescent="0.2">
      <c r="A4" s="7" t="s">
        <v>8429</v>
      </c>
      <c r="B4" s="7" t="s">
        <v>8314</v>
      </c>
    </row>
    <row r="5" spans="1:6" x14ac:dyDescent="0.2">
      <c r="A5" s="7" t="s">
        <v>8312</v>
      </c>
      <c r="B5" t="s">
        <v>8219</v>
      </c>
      <c r="C5" t="s">
        <v>8220</v>
      </c>
      <c r="D5" t="s">
        <v>8221</v>
      </c>
      <c r="E5" t="s">
        <v>8222</v>
      </c>
      <c r="F5" t="s">
        <v>8313</v>
      </c>
    </row>
    <row r="6" spans="1:6" x14ac:dyDescent="0.2">
      <c r="A6" s="12" t="s">
        <v>8373</v>
      </c>
      <c r="B6" s="8">
        <v>183</v>
      </c>
      <c r="C6" s="8">
        <v>34</v>
      </c>
      <c r="D6" s="8">
        <v>149</v>
      </c>
      <c r="E6" s="8">
        <v>2</v>
      </c>
      <c r="F6" s="8">
        <v>368</v>
      </c>
    </row>
    <row r="7" spans="1:6" x14ac:dyDescent="0.2">
      <c r="A7" s="12" t="s">
        <v>8374</v>
      </c>
      <c r="B7" s="8">
        <v>202</v>
      </c>
      <c r="C7" s="8">
        <v>27</v>
      </c>
      <c r="D7" s="8">
        <v>105</v>
      </c>
      <c r="E7" s="8">
        <v>18</v>
      </c>
      <c r="F7" s="8">
        <v>352</v>
      </c>
    </row>
    <row r="8" spans="1:6" x14ac:dyDescent="0.2">
      <c r="A8" s="12" t="s">
        <v>8375</v>
      </c>
      <c r="B8" s="8">
        <v>179</v>
      </c>
      <c r="C8" s="8">
        <v>28</v>
      </c>
      <c r="D8" s="8">
        <v>108</v>
      </c>
      <c r="E8" s="8">
        <v>30</v>
      </c>
      <c r="F8" s="8">
        <v>345</v>
      </c>
    </row>
    <row r="9" spans="1:6" x14ac:dyDescent="0.2">
      <c r="A9" s="12" t="s">
        <v>8376</v>
      </c>
      <c r="B9" s="8">
        <v>193</v>
      </c>
      <c r="C9" s="8">
        <v>27</v>
      </c>
      <c r="D9" s="8">
        <v>103</v>
      </c>
      <c r="E9" s="8"/>
      <c r="F9" s="8">
        <v>323</v>
      </c>
    </row>
    <row r="10" spans="1:6" x14ac:dyDescent="0.2">
      <c r="A10" s="12" t="s">
        <v>8367</v>
      </c>
      <c r="B10" s="8">
        <v>233</v>
      </c>
      <c r="C10" s="8">
        <v>26</v>
      </c>
      <c r="D10" s="8">
        <v>126</v>
      </c>
      <c r="E10" s="8"/>
      <c r="F10" s="8">
        <v>385</v>
      </c>
    </row>
    <row r="11" spans="1:6" x14ac:dyDescent="0.2">
      <c r="A11" s="12" t="s">
        <v>8377</v>
      </c>
      <c r="B11" s="8">
        <v>213</v>
      </c>
      <c r="C11" s="8">
        <v>27</v>
      </c>
      <c r="D11" s="8">
        <v>148</v>
      </c>
      <c r="E11" s="8"/>
      <c r="F11" s="8">
        <v>388</v>
      </c>
    </row>
    <row r="12" spans="1:6" x14ac:dyDescent="0.2">
      <c r="A12" s="12" t="s">
        <v>8368</v>
      </c>
      <c r="B12" s="8">
        <v>192</v>
      </c>
      <c r="C12" s="8">
        <v>44</v>
      </c>
      <c r="D12" s="8">
        <v>148</v>
      </c>
      <c r="E12" s="8"/>
      <c r="F12" s="8">
        <v>384</v>
      </c>
    </row>
    <row r="13" spans="1:6" x14ac:dyDescent="0.2">
      <c r="A13" s="12" t="s">
        <v>8369</v>
      </c>
      <c r="B13" s="8">
        <v>167</v>
      </c>
      <c r="C13" s="8">
        <v>32</v>
      </c>
      <c r="D13" s="8">
        <v>134</v>
      </c>
      <c r="E13" s="8"/>
      <c r="F13" s="8">
        <v>333</v>
      </c>
    </row>
    <row r="14" spans="1:6" x14ac:dyDescent="0.2">
      <c r="A14" s="12" t="s">
        <v>8370</v>
      </c>
      <c r="B14" s="8">
        <v>148</v>
      </c>
      <c r="C14" s="8">
        <v>24</v>
      </c>
      <c r="D14" s="8">
        <v>127</v>
      </c>
      <c r="E14" s="8"/>
      <c r="F14" s="8">
        <v>299</v>
      </c>
    </row>
    <row r="15" spans="1:6" x14ac:dyDescent="0.2">
      <c r="A15" s="12" t="s">
        <v>8371</v>
      </c>
      <c r="B15" s="8">
        <v>184</v>
      </c>
      <c r="C15" s="8">
        <v>20</v>
      </c>
      <c r="D15" s="8">
        <v>150</v>
      </c>
      <c r="E15" s="8"/>
      <c r="F15" s="8">
        <v>354</v>
      </c>
    </row>
    <row r="16" spans="1:6" x14ac:dyDescent="0.2">
      <c r="A16" s="12" t="s">
        <v>8372</v>
      </c>
      <c r="B16" s="8">
        <v>180</v>
      </c>
      <c r="C16" s="8">
        <v>37</v>
      </c>
      <c r="D16" s="8">
        <v>113</v>
      </c>
      <c r="E16" s="8"/>
      <c r="F16" s="8">
        <v>330</v>
      </c>
    </row>
    <row r="17" spans="1:6" x14ac:dyDescent="0.2">
      <c r="A17" s="12" t="s">
        <v>8378</v>
      </c>
      <c r="B17" s="8">
        <v>111</v>
      </c>
      <c r="C17" s="8">
        <v>23</v>
      </c>
      <c r="D17" s="8">
        <v>119</v>
      </c>
      <c r="E17" s="8"/>
      <c r="F17" s="8">
        <v>253</v>
      </c>
    </row>
    <row r="18" spans="1:6" x14ac:dyDescent="0.2">
      <c r="A18" s="12" t="s">
        <v>8313</v>
      </c>
      <c r="B18" s="8">
        <v>2185</v>
      </c>
      <c r="C18" s="8">
        <v>349</v>
      </c>
      <c r="D18" s="8">
        <v>1530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3AA5E-8C0A-9444-9974-44C867D5CC49}">
  <sheetPr codeName="Sheet6"/>
  <dimension ref="A1:H27"/>
  <sheetViews>
    <sheetView zoomScale="97" zoomScaleNormal="97" workbookViewId="0">
      <selection activeCell="B2" sqref="B2"/>
    </sheetView>
  </sheetViews>
  <sheetFormatPr baseColWidth="10" defaultRowHeight="15" x14ac:dyDescent="0.2"/>
  <cols>
    <col min="1" max="1" width="16" customWidth="1"/>
    <col min="2" max="2" width="20.6640625" customWidth="1"/>
    <col min="3" max="3" width="15.5" customWidth="1"/>
    <col min="4" max="4" width="19.33203125" customWidth="1"/>
    <col min="5" max="5" width="16.33203125" customWidth="1"/>
    <col min="6" max="6" width="22.5" customWidth="1"/>
    <col min="7" max="7" width="22.6640625" customWidth="1"/>
    <col min="8" max="8" width="22.83203125" customWidth="1"/>
  </cols>
  <sheetData>
    <row r="1" spans="1:8" x14ac:dyDescent="0.2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t="s">
        <v>8388</v>
      </c>
      <c r="B2">
        <f>COUNTIFS('Raw Data'!D:D, "&lt;"&amp;Bonus!A17, 'Raw Data'!F:F, "successful")</f>
        <v>322</v>
      </c>
      <c r="C2">
        <f>COUNTIFS('Raw Data'!D:D, "&lt;"&amp;Bonus!A17, 'Raw Data'!F:F, "failed")</f>
        <v>113</v>
      </c>
      <c r="D2">
        <f>COUNTIFS('Raw Data'!D:D, "&lt;"&amp;Bonus!A17, 'Raw Data'!F:F, 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t="s">
        <v>8389</v>
      </c>
      <c r="B3">
        <f>COUNTIFS('Raw Data'!$D:$D, "&gt;="&amp;A17, 'Raw Data'!$D:$D, "&lt;"&amp;A18,'Raw Data'!$F:$F, "successful")</f>
        <v>932</v>
      </c>
      <c r="C3">
        <f>COUNTIFS('Raw Data'!$D:$D, "&gt;="&amp;A17, 'Raw Data'!$D:$D, "&lt;"&amp;A18,'Raw Data'!$F:$F, "failed")</f>
        <v>420</v>
      </c>
      <c r="D3">
        <f>COUNTIFS('Raw Data'!$D:$D, "&gt;="&amp;A17, 'Raw Data'!$D:$D, "&lt;"&amp;A18,'Raw Data'!$F:$F, 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t="s">
        <v>8390</v>
      </c>
      <c r="B4">
        <f>COUNTIFS('Raw Data'!$D:$D, "&gt;="&amp;A18, 'Raw Data'!$D:$D, "&lt;"&amp;A19,'Raw Data'!$F:$F, "successful")</f>
        <v>381</v>
      </c>
      <c r="C4">
        <f>COUNTIFS('Raw Data'!$D:$D, "&gt;="&amp;A18, 'Raw Data'!$D:$D, "&lt;"&amp;A19,'Raw Data'!$F:$F, "failed")</f>
        <v>283</v>
      </c>
      <c r="D4">
        <f>COUNTIFS('Raw Data'!$D:$D, "&gt;="&amp;A18, 'Raw Data'!$D:$D, "&lt;"&amp;A19,'Raw Data'!$F:$F, 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8391</v>
      </c>
      <c r="B5">
        <f>COUNTIFS('Raw Data'!$D:$D, "&gt;="&amp;A19, 'Raw Data'!$D:$D, "&lt;"&amp;A20,'Raw Data'!$F:$F, "successful")</f>
        <v>168</v>
      </c>
      <c r="C5">
        <f>COUNTIFS('Raw Data'!$D:$D, "&gt;="&amp;A19, 'Raw Data'!$D:$D, "&lt;"&amp;A20,'Raw Data'!$F:$F, "failed")</f>
        <v>144</v>
      </c>
      <c r="D5">
        <f>COUNTIFS('Raw Data'!$D:$D, "&gt;="&amp;A19, 'Raw Data'!$D:$D, "&lt;"&amp;A20,'Raw Data'!$F:$F, 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t="s">
        <v>8392</v>
      </c>
      <c r="B6">
        <f>COUNTIFS('Raw Data'!$D:$D, "&gt;="&amp;A20, 'Raw Data'!$D:$D, "&lt;"&amp;A21,'Raw Data'!$F:$F, "successful")</f>
        <v>94</v>
      </c>
      <c r="C6">
        <f>COUNTIFS('Raw Data'!$D:$D, "&gt;="&amp;A20, 'Raw Data'!$D:$D, "&lt;"&amp;A21,'Raw Data'!$F:$F, "failed")</f>
        <v>90</v>
      </c>
      <c r="D6">
        <f>COUNTIFS('Raw Data'!$D:$D, "&gt;="&amp;A20, 'Raw Data'!$D:$D, "&lt;"&amp;A21,'Raw Data'!$F:$F, 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8393</v>
      </c>
      <c r="B7">
        <f>COUNTIFS('Raw Data'!$D:$D, "&gt;="&amp;A21, 'Raw Data'!$D:$D, "&lt;"&amp;A22,'Raw Data'!$F:$F, "successful")</f>
        <v>62</v>
      </c>
      <c r="C7">
        <f>COUNTIFS('Raw Data'!$D:$D, "&gt;="&amp;A21, 'Raw Data'!$D:$D, "&lt;"&amp;A22,'Raw Data'!$F:$F, "failed")</f>
        <v>72</v>
      </c>
      <c r="D7">
        <f>COUNTIFS('Raw Data'!$D:$D, "&gt;="&amp;A21, 'Raw Data'!$D:$D, "&lt;"&amp;A22,'Raw Data'!$F:$F, 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8394</v>
      </c>
      <c r="B8">
        <f>COUNTIFS('Raw Data'!$D:$D, "&gt;="&amp;A22, 'Raw Data'!$D:$D, "&lt;"&amp;A23,'Raw Data'!$F:$F, "successful")</f>
        <v>55</v>
      </c>
      <c r="C8">
        <f>COUNTIFS('Raw Data'!$D:$D, "&gt;="&amp;A22, 'Raw Data'!$D:$D, "&lt;"&amp;A23,'Raw Data'!$F:$F, "failed")</f>
        <v>64</v>
      </c>
      <c r="D8">
        <f>COUNTIFS('Raw Data'!$D:$D, "&gt;="&amp;A22, 'Raw Data'!$D:$D, "&lt;"&amp;A23,'Raw Data'!$F:$F, 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8395</v>
      </c>
      <c r="B9">
        <f>COUNTIFS('Raw Data'!$D:$D, "&gt;="&amp;A23, 'Raw Data'!$D:$D, "&lt;"&amp;A24,'Raw Data'!$F:$F, "successful")</f>
        <v>32</v>
      </c>
      <c r="C9">
        <f>COUNTIFS('Raw Data'!$D:$D, "&gt;="&amp;A23, 'Raw Data'!$D:$D, "&lt;"&amp;A24,'Raw Data'!$F:$F, "failed")</f>
        <v>37</v>
      </c>
      <c r="D9">
        <f>COUNTIFS('Raw Data'!$D:$D, "&gt;="&amp;A23, 'Raw Data'!$D:$D, "&lt;"&amp;A24,'Raw Data'!$F:$F, 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8396</v>
      </c>
      <c r="B10">
        <f>COUNTIFS('Raw Data'!$D:$D, "&gt;="&amp;A24, 'Raw Data'!$D:$D, "&lt;"&amp;A25,'Raw Data'!$F:$F, "successful")</f>
        <v>26</v>
      </c>
      <c r="C10">
        <f>COUNTIFS('Raw Data'!$D:$D, "&gt;="&amp;A24, 'Raw Data'!$D:$D, "&lt;"&amp;A25,'Raw Data'!$F:$F, "failed")</f>
        <v>22</v>
      </c>
      <c r="D10">
        <f>COUNTIFS('Raw Data'!$D:$D, "&gt;="&amp;A24, 'Raw Data'!$D:$D, "&lt;"&amp;A25,'Raw Data'!$F:$F, 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8397</v>
      </c>
      <c r="B11">
        <f>COUNTIFS('Raw Data'!$D:$D, "&gt;="&amp;A25, 'Raw Data'!$D:$D, "&lt;"&amp;A26,'Raw Data'!$F:$F, "successful")</f>
        <v>21</v>
      </c>
      <c r="C11">
        <f>COUNTIFS('Raw Data'!$D:$D, "&gt;="&amp;A25, 'Raw Data'!$D:$D, "&lt;"&amp;A26,'Raw Data'!$F:$F, "failed")</f>
        <v>16</v>
      </c>
      <c r="D11">
        <f>COUNTIFS('Raw Data'!$D:$D, "&gt;="&amp;A25, 'Raw Data'!$D:$D, "&lt;"&amp;A26,'Raw Data'!$F:$F, 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t="s">
        <v>8398</v>
      </c>
      <c r="B12">
        <f>COUNTIFS('Raw Data'!$D:$D, "&gt;="&amp;A26, 'Raw Data'!$D:$D, "&lt;"&amp;A27,'Raw Data'!$F:$F, "successful")</f>
        <v>6</v>
      </c>
      <c r="C12">
        <f>COUNTIFS('Raw Data'!$D:$D, "&gt;="&amp;A26, 'Raw Data'!$D:$D, "&lt;"&amp;A27,'Raw Data'!$F:$F, "failed")</f>
        <v>11</v>
      </c>
      <c r="D12">
        <f>COUNTIFS('Raw Data'!$D:$D, "&gt;="&amp;A26, 'Raw Data'!$D:$D, "&lt;"&amp;A27,'Raw Data'!$F:$F, 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8399</v>
      </c>
      <c r="B13">
        <f>COUNTIFS('Raw Data'!$D:$D, "&gt;="&amp;A27,'Raw Data'!$F:$F, "successful")</f>
        <v>86</v>
      </c>
      <c r="C13">
        <f>COUNTIFS('Raw Data'!$D:$D, "&gt;="&amp;A27,'Raw Data'!$F:$F, "failed")</f>
        <v>258</v>
      </c>
      <c r="D13">
        <f>COUNTIFS('Raw Data'!$D:$D, "&gt;="&amp;A27,'Raw Data'!$F:$F, 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  <row r="15" spans="1:8" x14ac:dyDescent="0.2">
      <c r="A15" s="13" t="s">
        <v>8400</v>
      </c>
    </row>
    <row r="16" spans="1:8" x14ac:dyDescent="0.2">
      <c r="A16" s="9">
        <v>0</v>
      </c>
    </row>
    <row r="17" spans="1:1" x14ac:dyDescent="0.2">
      <c r="A17" s="9">
        <v>1000</v>
      </c>
    </row>
    <row r="18" spans="1:1" x14ac:dyDescent="0.2">
      <c r="A18" s="9">
        <v>5000</v>
      </c>
    </row>
    <row r="19" spans="1:1" x14ac:dyDescent="0.2">
      <c r="A19" s="9">
        <f>A18+5000</f>
        <v>10000</v>
      </c>
    </row>
    <row r="20" spans="1:1" x14ac:dyDescent="0.2">
      <c r="A20" s="9">
        <f t="shared" ref="A20:A27" si="3">A19+5000</f>
        <v>15000</v>
      </c>
    </row>
    <row r="21" spans="1:1" x14ac:dyDescent="0.2">
      <c r="A21" s="9">
        <f t="shared" si="3"/>
        <v>20000</v>
      </c>
    </row>
    <row r="22" spans="1:1" x14ac:dyDescent="0.2">
      <c r="A22" s="9">
        <f t="shared" si="3"/>
        <v>25000</v>
      </c>
    </row>
    <row r="23" spans="1:1" x14ac:dyDescent="0.2">
      <c r="A23" s="9">
        <f t="shared" si="3"/>
        <v>30000</v>
      </c>
    </row>
    <row r="24" spans="1:1" x14ac:dyDescent="0.2">
      <c r="A24" s="9">
        <f>A23+5000</f>
        <v>35000</v>
      </c>
    </row>
    <row r="25" spans="1:1" x14ac:dyDescent="0.2">
      <c r="A25" s="9">
        <f t="shared" si="3"/>
        <v>40000</v>
      </c>
    </row>
    <row r="26" spans="1:1" x14ac:dyDescent="0.2">
      <c r="A26" s="9">
        <f t="shared" si="3"/>
        <v>45000</v>
      </c>
    </row>
    <row r="27" spans="1:1" x14ac:dyDescent="0.2">
      <c r="A27" s="9">
        <f t="shared" si="3"/>
        <v>50000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604B7-9189-394E-BE7A-CDB5B6C4B98A}">
  <sheetPr codeName="Sheet7"/>
  <dimension ref="A1:N2187"/>
  <sheetViews>
    <sheetView workbookViewId="0">
      <selection activeCell="R20" sqref="R20"/>
    </sheetView>
  </sheetViews>
  <sheetFormatPr baseColWidth="10" defaultRowHeight="15" x14ac:dyDescent="0.2"/>
  <cols>
    <col min="1" max="1" width="9" bestFit="1" customWidth="1"/>
    <col min="2" max="2" width="12.6640625" customWidth="1"/>
    <col min="3" max="3" width="13.6640625" customWidth="1"/>
    <col min="5" max="5" width="11.1640625" customWidth="1"/>
    <col min="6" max="6" width="12.6640625" customWidth="1"/>
    <col min="8" max="8" width="21" customWidth="1"/>
    <col min="9" max="9" width="17.33203125" customWidth="1"/>
    <col min="10" max="10" width="15.6640625" customWidth="1"/>
    <col min="11" max="11" width="11.6640625" customWidth="1"/>
    <col min="12" max="12" width="15.5" customWidth="1"/>
    <col min="13" max="13" width="18.1640625" customWidth="1"/>
    <col min="14" max="14" width="12.5" customWidth="1"/>
  </cols>
  <sheetData>
    <row r="1" spans="1:14" x14ac:dyDescent="0.2">
      <c r="A1" s="1"/>
      <c r="B1" s="1"/>
      <c r="C1" s="1"/>
      <c r="D1" s="13"/>
      <c r="E1" s="13"/>
      <c r="F1" s="13"/>
    </row>
    <row r="2" spans="1:14" x14ac:dyDescent="0.2">
      <c r="B2" s="13" t="s">
        <v>8401</v>
      </c>
      <c r="C2" s="13" t="s">
        <v>8402</v>
      </c>
      <c r="D2" s="13"/>
      <c r="E2" s="13" t="s">
        <v>8401</v>
      </c>
      <c r="F2" s="13" t="s">
        <v>8402</v>
      </c>
      <c r="J2" s="32" t="s">
        <v>8425</v>
      </c>
      <c r="K2" s="32"/>
      <c r="L2" s="32"/>
    </row>
    <row r="3" spans="1:14" x14ac:dyDescent="0.2">
      <c r="B3" t="s">
        <v>8219</v>
      </c>
      <c r="C3">
        <v>182</v>
      </c>
      <c r="E3" t="s">
        <v>8221</v>
      </c>
      <c r="F3">
        <v>0</v>
      </c>
    </row>
    <row r="4" spans="1:14" x14ac:dyDescent="0.2">
      <c r="B4" t="s">
        <v>8219</v>
      </c>
      <c r="C4">
        <v>79</v>
      </c>
      <c r="E4" t="s">
        <v>8221</v>
      </c>
      <c r="F4">
        <v>1</v>
      </c>
      <c r="H4" s="16"/>
      <c r="I4" s="30" t="s">
        <v>8410</v>
      </c>
      <c r="J4" s="31"/>
      <c r="K4" s="31"/>
      <c r="L4" s="31"/>
      <c r="M4" s="17"/>
      <c r="N4" s="18"/>
    </row>
    <row r="5" spans="1:14" x14ac:dyDescent="0.2">
      <c r="B5" t="s">
        <v>8219</v>
      </c>
      <c r="C5">
        <v>35</v>
      </c>
      <c r="E5" t="s">
        <v>8221</v>
      </c>
      <c r="F5">
        <v>10</v>
      </c>
      <c r="H5" s="19"/>
      <c r="I5" s="20" t="s">
        <v>8404</v>
      </c>
      <c r="J5" s="20" t="s">
        <v>8405</v>
      </c>
      <c r="K5" s="20" t="s">
        <v>8406</v>
      </c>
      <c r="L5" s="20" t="s">
        <v>8407</v>
      </c>
      <c r="M5" s="20" t="s">
        <v>8408</v>
      </c>
      <c r="N5" s="21" t="s">
        <v>8409</v>
      </c>
    </row>
    <row r="6" spans="1:14" x14ac:dyDescent="0.2">
      <c r="B6" t="s">
        <v>8219</v>
      </c>
      <c r="C6">
        <v>150</v>
      </c>
      <c r="E6" t="s">
        <v>8221</v>
      </c>
      <c r="F6">
        <v>0</v>
      </c>
      <c r="H6" s="19" t="s">
        <v>8403</v>
      </c>
      <c r="I6" s="22">
        <f>AVERAGE(C3:C2187)</f>
        <v>194.42517162471395</v>
      </c>
      <c r="J6" s="22">
        <f>MEDIAN(C3:C2187)</f>
        <v>62</v>
      </c>
      <c r="K6" s="22">
        <f>MIN(C3:C2187)</f>
        <v>1</v>
      </c>
      <c r="L6" s="22">
        <f>MAX(C3:C2187)</f>
        <v>26457</v>
      </c>
      <c r="M6" s="22">
        <f>VAR(C3:C2187)</f>
        <v>713167.37912800396</v>
      </c>
      <c r="N6" s="23">
        <f>STDEV(C3:C2187)</f>
        <v>844.49237955591047</v>
      </c>
    </row>
    <row r="7" spans="1:14" x14ac:dyDescent="0.2">
      <c r="B7" t="s">
        <v>8219</v>
      </c>
      <c r="C7">
        <v>284</v>
      </c>
      <c r="E7" t="s">
        <v>8221</v>
      </c>
      <c r="F7">
        <v>7</v>
      </c>
      <c r="H7" s="24" t="s">
        <v>8411</v>
      </c>
      <c r="I7" s="25">
        <f>AVERAGE(F3:F1881)</f>
        <v>19.492283129324107</v>
      </c>
      <c r="J7" s="25">
        <f>MEDIAN(F3:F1881)</f>
        <v>3</v>
      </c>
      <c r="K7" s="25">
        <f>MIN(F3:F1881)</f>
        <v>0</v>
      </c>
      <c r="L7" s="25">
        <f>MAX(F3:F1881)</f>
        <v>1501</v>
      </c>
      <c r="M7" s="25">
        <f>VAR(F3:F1881)</f>
        <v>5246.466260971979</v>
      </c>
      <c r="N7" s="26">
        <f>STDEV(F3:F1881)</f>
        <v>72.432494510212607</v>
      </c>
    </row>
    <row r="8" spans="1:14" x14ac:dyDescent="0.2">
      <c r="B8" t="s">
        <v>8219</v>
      </c>
      <c r="C8">
        <v>47</v>
      </c>
      <c r="E8" t="s">
        <v>8221</v>
      </c>
      <c r="F8">
        <v>0</v>
      </c>
    </row>
    <row r="9" spans="1:14" x14ac:dyDescent="0.2">
      <c r="B9" t="s">
        <v>8219</v>
      </c>
      <c r="C9">
        <v>58</v>
      </c>
      <c r="E9" t="s">
        <v>8221</v>
      </c>
      <c r="F9">
        <v>1</v>
      </c>
      <c r="J9" s="32" t="s">
        <v>8428</v>
      </c>
      <c r="K9" s="32"/>
      <c r="L9" s="32"/>
    </row>
    <row r="10" spans="1:14" x14ac:dyDescent="0.2">
      <c r="B10" t="s">
        <v>8219</v>
      </c>
      <c r="C10">
        <v>57</v>
      </c>
      <c r="E10" t="s">
        <v>8221</v>
      </c>
      <c r="F10">
        <v>2</v>
      </c>
    </row>
    <row r="11" spans="1:14" ht="16" thickBot="1" x14ac:dyDescent="0.25">
      <c r="B11" t="s">
        <v>8219</v>
      </c>
      <c r="C11">
        <v>12</v>
      </c>
      <c r="E11" t="s">
        <v>8221</v>
      </c>
      <c r="F11">
        <v>3</v>
      </c>
      <c r="H11" s="16"/>
      <c r="I11" s="17"/>
      <c r="J11" s="17"/>
      <c r="K11" s="17"/>
      <c r="L11" s="17"/>
      <c r="M11" s="17"/>
      <c r="N11" s="18"/>
    </row>
    <row r="12" spans="1:14" x14ac:dyDescent="0.2">
      <c r="B12" t="s">
        <v>8219</v>
      </c>
      <c r="C12">
        <v>20</v>
      </c>
      <c r="E12" t="s">
        <v>8221</v>
      </c>
      <c r="F12">
        <v>10</v>
      </c>
      <c r="H12" s="27"/>
      <c r="I12" s="33" t="s">
        <v>8426</v>
      </c>
      <c r="J12" s="33"/>
      <c r="K12" s="22"/>
      <c r="L12" s="33" t="s">
        <v>8427</v>
      </c>
      <c r="M12" s="33"/>
      <c r="N12" s="23"/>
    </row>
    <row r="13" spans="1:14" x14ac:dyDescent="0.2">
      <c r="B13" t="s">
        <v>8219</v>
      </c>
      <c r="C13">
        <v>19</v>
      </c>
      <c r="E13" t="s">
        <v>8221</v>
      </c>
      <c r="F13">
        <v>10</v>
      </c>
      <c r="H13" s="27"/>
      <c r="I13" s="14"/>
      <c r="J13" s="14"/>
      <c r="K13" s="22"/>
      <c r="L13" s="14"/>
      <c r="M13" s="14"/>
      <c r="N13" s="23"/>
    </row>
    <row r="14" spans="1:14" x14ac:dyDescent="0.2">
      <c r="B14" t="s">
        <v>8219</v>
      </c>
      <c r="C14">
        <v>75</v>
      </c>
      <c r="E14" t="s">
        <v>8221</v>
      </c>
      <c r="F14">
        <v>1</v>
      </c>
      <c r="H14" s="27"/>
      <c r="I14" s="14" t="s">
        <v>8412</v>
      </c>
      <c r="J14" s="14">
        <v>194.42517162471395</v>
      </c>
      <c r="K14" s="22"/>
      <c r="L14" s="14" t="s">
        <v>8412</v>
      </c>
      <c r="M14" s="14">
        <v>19.492283129324107</v>
      </c>
      <c r="N14" s="23"/>
    </row>
    <row r="15" spans="1:14" x14ac:dyDescent="0.2">
      <c r="B15" t="s">
        <v>8219</v>
      </c>
      <c r="C15">
        <v>827</v>
      </c>
      <c r="E15" t="s">
        <v>8221</v>
      </c>
      <c r="F15">
        <v>0</v>
      </c>
      <c r="H15" s="27"/>
      <c r="I15" s="14" t="s">
        <v>8413</v>
      </c>
      <c r="J15" s="14">
        <v>18.066333141885615</v>
      </c>
      <c r="K15" s="22"/>
      <c r="L15" s="14" t="s">
        <v>8413</v>
      </c>
      <c r="M15" s="14">
        <v>1.6709753839856825</v>
      </c>
      <c r="N15" s="23"/>
    </row>
    <row r="16" spans="1:14" x14ac:dyDescent="0.2">
      <c r="B16" t="s">
        <v>8219</v>
      </c>
      <c r="C16">
        <v>51</v>
      </c>
      <c r="E16" t="s">
        <v>8221</v>
      </c>
      <c r="F16">
        <v>0</v>
      </c>
      <c r="H16" s="27"/>
      <c r="I16" s="14" t="s">
        <v>8414</v>
      </c>
      <c r="J16" s="14">
        <v>62</v>
      </c>
      <c r="K16" s="22"/>
      <c r="L16" s="14" t="s">
        <v>8414</v>
      </c>
      <c r="M16" s="14">
        <v>3</v>
      </c>
      <c r="N16" s="23"/>
    </row>
    <row r="17" spans="2:14" x14ac:dyDescent="0.2">
      <c r="B17" t="s">
        <v>8219</v>
      </c>
      <c r="C17">
        <v>41</v>
      </c>
      <c r="E17" t="s">
        <v>8221</v>
      </c>
      <c r="F17">
        <v>0</v>
      </c>
      <c r="H17" s="27"/>
      <c r="I17" s="14" t="s">
        <v>8415</v>
      </c>
      <c r="J17" s="14">
        <v>27</v>
      </c>
      <c r="K17" s="22"/>
      <c r="L17" s="14" t="s">
        <v>8415</v>
      </c>
      <c r="M17" s="14">
        <v>0</v>
      </c>
      <c r="N17" s="23"/>
    </row>
    <row r="18" spans="2:14" x14ac:dyDescent="0.2">
      <c r="B18" t="s">
        <v>8219</v>
      </c>
      <c r="C18">
        <v>98</v>
      </c>
      <c r="E18" t="s">
        <v>8221</v>
      </c>
      <c r="F18">
        <v>26</v>
      </c>
      <c r="H18" s="27"/>
      <c r="I18" s="14" t="s">
        <v>8416</v>
      </c>
      <c r="J18" s="14">
        <v>844.49237955591047</v>
      </c>
      <c r="K18" s="22"/>
      <c r="L18" s="14" t="s">
        <v>8416</v>
      </c>
      <c r="M18" s="14">
        <v>72.432494510212607</v>
      </c>
      <c r="N18" s="23"/>
    </row>
    <row r="19" spans="2:14" x14ac:dyDescent="0.2">
      <c r="B19" t="s">
        <v>8219</v>
      </c>
      <c r="C19">
        <v>70</v>
      </c>
      <c r="E19" t="s">
        <v>8221</v>
      </c>
      <c r="F19">
        <v>0</v>
      </c>
      <c r="H19" s="27"/>
      <c r="I19" s="14" t="s">
        <v>8417</v>
      </c>
      <c r="J19" s="14">
        <v>713167.37912800396</v>
      </c>
      <c r="K19" s="22"/>
      <c r="L19" s="14" t="s">
        <v>8417</v>
      </c>
      <c r="M19" s="14">
        <v>5246.466260971979</v>
      </c>
      <c r="N19" s="23"/>
    </row>
    <row r="20" spans="2:14" x14ac:dyDescent="0.2">
      <c r="B20" t="s">
        <v>8219</v>
      </c>
      <c r="C20">
        <v>36</v>
      </c>
      <c r="E20" t="s">
        <v>8221</v>
      </c>
      <c r="F20">
        <v>7</v>
      </c>
      <c r="H20" s="27"/>
      <c r="I20" s="14" t="s">
        <v>8418</v>
      </c>
      <c r="J20" s="14">
        <v>583.1052562240742</v>
      </c>
      <c r="K20" s="22"/>
      <c r="L20" s="14" t="s">
        <v>8418</v>
      </c>
      <c r="M20" s="14">
        <v>181.90992204339742</v>
      </c>
      <c r="N20" s="23"/>
    </row>
    <row r="21" spans="2:14" x14ac:dyDescent="0.2">
      <c r="B21" t="s">
        <v>8219</v>
      </c>
      <c r="C21">
        <v>342</v>
      </c>
      <c r="E21" t="s">
        <v>8221</v>
      </c>
      <c r="F21">
        <v>0</v>
      </c>
      <c r="H21" s="27"/>
      <c r="I21" s="14" t="s">
        <v>8419</v>
      </c>
      <c r="J21" s="14">
        <v>21.40422343272953</v>
      </c>
      <c r="K21" s="22"/>
      <c r="L21" s="14" t="s">
        <v>8419</v>
      </c>
      <c r="M21" s="14">
        <v>11.56652665188154</v>
      </c>
      <c r="N21" s="23"/>
    </row>
    <row r="22" spans="2:14" x14ac:dyDescent="0.2">
      <c r="B22" t="s">
        <v>8219</v>
      </c>
      <c r="C22">
        <v>22</v>
      </c>
      <c r="E22" t="s">
        <v>8221</v>
      </c>
      <c r="F22">
        <v>2</v>
      </c>
      <c r="H22" s="27"/>
      <c r="I22" s="14" t="s">
        <v>8420</v>
      </c>
      <c r="J22" s="14">
        <v>26456</v>
      </c>
      <c r="K22" s="22"/>
      <c r="L22" s="14" t="s">
        <v>8420</v>
      </c>
      <c r="M22" s="14">
        <v>1501</v>
      </c>
      <c r="N22" s="23"/>
    </row>
    <row r="23" spans="2:14" x14ac:dyDescent="0.2">
      <c r="B23" t="s">
        <v>8219</v>
      </c>
      <c r="C23">
        <v>25</v>
      </c>
      <c r="E23" t="s">
        <v>8221</v>
      </c>
      <c r="F23">
        <v>13</v>
      </c>
      <c r="H23" s="27"/>
      <c r="I23" s="14" t="s">
        <v>8421</v>
      </c>
      <c r="J23" s="14">
        <v>1</v>
      </c>
      <c r="K23" s="22"/>
      <c r="L23" s="14" t="s">
        <v>8421</v>
      </c>
      <c r="M23" s="14">
        <v>0</v>
      </c>
      <c r="N23" s="23"/>
    </row>
    <row r="24" spans="2:14" x14ac:dyDescent="0.2">
      <c r="B24" t="s">
        <v>8219</v>
      </c>
      <c r="C24">
        <v>101</v>
      </c>
      <c r="E24" t="s">
        <v>8221</v>
      </c>
      <c r="F24">
        <v>4</v>
      </c>
      <c r="H24" s="27"/>
      <c r="I24" s="14" t="s">
        <v>8422</v>
      </c>
      <c r="J24" s="14">
        <v>26457</v>
      </c>
      <c r="K24" s="22"/>
      <c r="L24" s="14" t="s">
        <v>8422</v>
      </c>
      <c r="M24" s="14">
        <v>1501</v>
      </c>
      <c r="N24" s="23"/>
    </row>
    <row r="25" spans="2:14" x14ac:dyDescent="0.2">
      <c r="B25" t="s">
        <v>8219</v>
      </c>
      <c r="C25">
        <v>8</v>
      </c>
      <c r="E25" t="s">
        <v>8221</v>
      </c>
      <c r="F25">
        <v>0</v>
      </c>
      <c r="H25" s="27"/>
      <c r="I25" s="14" t="s">
        <v>8423</v>
      </c>
      <c r="J25" s="14">
        <v>424819</v>
      </c>
      <c r="K25" s="22"/>
      <c r="L25" s="14" t="s">
        <v>8423</v>
      </c>
      <c r="M25" s="14">
        <v>36626</v>
      </c>
      <c r="N25" s="23"/>
    </row>
    <row r="26" spans="2:14" ht="16" thickBot="1" x14ac:dyDescent="0.25">
      <c r="B26" t="s">
        <v>8219</v>
      </c>
      <c r="C26">
        <v>23</v>
      </c>
      <c r="E26" t="s">
        <v>8221</v>
      </c>
      <c r="F26">
        <v>12</v>
      </c>
      <c r="H26" s="27"/>
      <c r="I26" s="15" t="s">
        <v>8424</v>
      </c>
      <c r="J26" s="15">
        <v>2185</v>
      </c>
      <c r="K26" s="22"/>
      <c r="L26" s="15" t="s">
        <v>8424</v>
      </c>
      <c r="M26" s="15">
        <v>1879</v>
      </c>
      <c r="N26" s="23"/>
    </row>
    <row r="27" spans="2:14" x14ac:dyDescent="0.2">
      <c r="B27" t="s">
        <v>8219</v>
      </c>
      <c r="C27">
        <v>574</v>
      </c>
      <c r="E27" t="s">
        <v>8221</v>
      </c>
      <c r="F27">
        <v>2</v>
      </c>
      <c r="H27" s="28"/>
      <c r="I27" s="25"/>
      <c r="J27" s="25"/>
      <c r="K27" s="25"/>
      <c r="L27" s="25"/>
      <c r="M27" s="29"/>
      <c r="N27" s="26"/>
    </row>
    <row r="28" spans="2:14" x14ac:dyDescent="0.2">
      <c r="B28" t="s">
        <v>8219</v>
      </c>
      <c r="C28">
        <v>14</v>
      </c>
      <c r="E28" t="s">
        <v>8221</v>
      </c>
      <c r="F28">
        <v>10</v>
      </c>
    </row>
    <row r="29" spans="2:14" x14ac:dyDescent="0.2">
      <c r="B29" t="s">
        <v>8219</v>
      </c>
      <c r="C29">
        <v>19</v>
      </c>
      <c r="E29" t="s">
        <v>8221</v>
      </c>
      <c r="F29">
        <v>0</v>
      </c>
    </row>
    <row r="30" spans="2:14" x14ac:dyDescent="0.2">
      <c r="B30" t="s">
        <v>8219</v>
      </c>
      <c r="C30">
        <v>150</v>
      </c>
      <c r="E30" t="s">
        <v>8221</v>
      </c>
      <c r="F30">
        <v>5</v>
      </c>
    </row>
    <row r="31" spans="2:14" x14ac:dyDescent="0.2">
      <c r="B31" t="s">
        <v>8219</v>
      </c>
      <c r="C31">
        <v>71</v>
      </c>
      <c r="E31" t="s">
        <v>8221</v>
      </c>
      <c r="F31">
        <v>0</v>
      </c>
    </row>
    <row r="32" spans="2:14" x14ac:dyDescent="0.2">
      <c r="B32" t="s">
        <v>8219</v>
      </c>
      <c r="C32">
        <v>117</v>
      </c>
      <c r="E32" t="s">
        <v>8221</v>
      </c>
      <c r="F32">
        <v>5</v>
      </c>
    </row>
    <row r="33" spans="2:6" x14ac:dyDescent="0.2">
      <c r="B33" t="s">
        <v>8219</v>
      </c>
      <c r="C33">
        <v>53</v>
      </c>
      <c r="E33" t="s">
        <v>8221</v>
      </c>
      <c r="F33">
        <v>1</v>
      </c>
    </row>
    <row r="34" spans="2:6" x14ac:dyDescent="0.2">
      <c r="B34" t="s">
        <v>8219</v>
      </c>
      <c r="C34">
        <v>1</v>
      </c>
      <c r="E34" t="s">
        <v>8221</v>
      </c>
      <c r="F34">
        <v>3</v>
      </c>
    </row>
    <row r="35" spans="2:6" x14ac:dyDescent="0.2">
      <c r="B35" t="s">
        <v>8219</v>
      </c>
      <c r="C35">
        <v>89</v>
      </c>
      <c r="E35" t="s">
        <v>8221</v>
      </c>
      <c r="F35">
        <v>3</v>
      </c>
    </row>
    <row r="36" spans="2:6" x14ac:dyDescent="0.2">
      <c r="B36" t="s">
        <v>8219</v>
      </c>
      <c r="C36">
        <v>64</v>
      </c>
      <c r="E36" t="s">
        <v>8221</v>
      </c>
      <c r="F36">
        <v>0</v>
      </c>
    </row>
    <row r="37" spans="2:6" x14ac:dyDescent="0.2">
      <c r="B37" t="s">
        <v>8219</v>
      </c>
      <c r="C37">
        <v>68</v>
      </c>
      <c r="E37" t="s">
        <v>8221</v>
      </c>
      <c r="F37">
        <v>3</v>
      </c>
    </row>
    <row r="38" spans="2:6" x14ac:dyDescent="0.2">
      <c r="B38" t="s">
        <v>8219</v>
      </c>
      <c r="C38">
        <v>28</v>
      </c>
      <c r="E38" t="s">
        <v>8221</v>
      </c>
      <c r="F38">
        <v>0</v>
      </c>
    </row>
    <row r="39" spans="2:6" x14ac:dyDescent="0.2">
      <c r="B39" t="s">
        <v>8219</v>
      </c>
      <c r="C39">
        <v>44</v>
      </c>
      <c r="E39" t="s">
        <v>8221</v>
      </c>
      <c r="F39">
        <v>19</v>
      </c>
    </row>
    <row r="40" spans="2:6" x14ac:dyDescent="0.2">
      <c r="B40" t="s">
        <v>8219</v>
      </c>
      <c r="C40">
        <v>253</v>
      </c>
      <c r="E40" t="s">
        <v>8221</v>
      </c>
      <c r="F40">
        <v>8</v>
      </c>
    </row>
    <row r="41" spans="2:6" x14ac:dyDescent="0.2">
      <c r="B41" t="s">
        <v>8219</v>
      </c>
      <c r="C41">
        <v>66</v>
      </c>
      <c r="E41" t="s">
        <v>8221</v>
      </c>
      <c r="F41">
        <v>6</v>
      </c>
    </row>
    <row r="42" spans="2:6" x14ac:dyDescent="0.2">
      <c r="B42" t="s">
        <v>8219</v>
      </c>
      <c r="C42">
        <v>217</v>
      </c>
      <c r="E42" t="s">
        <v>8221</v>
      </c>
      <c r="F42">
        <v>0</v>
      </c>
    </row>
    <row r="43" spans="2:6" x14ac:dyDescent="0.2">
      <c r="B43" t="s">
        <v>8219</v>
      </c>
      <c r="C43">
        <v>16</v>
      </c>
      <c r="E43" t="s">
        <v>8221</v>
      </c>
      <c r="F43">
        <v>18</v>
      </c>
    </row>
    <row r="44" spans="2:6" x14ac:dyDescent="0.2">
      <c r="B44" t="s">
        <v>8219</v>
      </c>
      <c r="C44">
        <v>19</v>
      </c>
      <c r="E44" t="s">
        <v>8221</v>
      </c>
      <c r="F44">
        <v>7</v>
      </c>
    </row>
    <row r="45" spans="2:6" x14ac:dyDescent="0.2">
      <c r="B45" t="s">
        <v>8219</v>
      </c>
      <c r="C45">
        <v>169</v>
      </c>
      <c r="E45" t="s">
        <v>8221</v>
      </c>
      <c r="F45">
        <v>0</v>
      </c>
    </row>
    <row r="46" spans="2:6" x14ac:dyDescent="0.2">
      <c r="B46" t="s">
        <v>8219</v>
      </c>
      <c r="C46">
        <v>263</v>
      </c>
      <c r="E46" t="s">
        <v>8221</v>
      </c>
      <c r="F46">
        <v>8</v>
      </c>
    </row>
    <row r="47" spans="2:6" x14ac:dyDescent="0.2">
      <c r="B47" t="s">
        <v>8219</v>
      </c>
      <c r="C47">
        <v>15</v>
      </c>
      <c r="E47" t="s">
        <v>8221</v>
      </c>
      <c r="F47">
        <v>1293</v>
      </c>
    </row>
    <row r="48" spans="2:6" x14ac:dyDescent="0.2">
      <c r="B48" t="s">
        <v>8219</v>
      </c>
      <c r="C48">
        <v>61</v>
      </c>
      <c r="E48" t="s">
        <v>8221</v>
      </c>
      <c r="F48">
        <v>17</v>
      </c>
    </row>
    <row r="49" spans="2:6" x14ac:dyDescent="0.2">
      <c r="B49" t="s">
        <v>8219</v>
      </c>
      <c r="C49">
        <v>45</v>
      </c>
      <c r="E49" t="s">
        <v>8221</v>
      </c>
      <c r="F49">
        <v>0</v>
      </c>
    </row>
    <row r="50" spans="2:6" x14ac:dyDescent="0.2">
      <c r="B50" t="s">
        <v>8219</v>
      </c>
      <c r="C50">
        <v>70</v>
      </c>
      <c r="E50" t="s">
        <v>8221</v>
      </c>
      <c r="F50">
        <v>13</v>
      </c>
    </row>
    <row r="51" spans="2:6" x14ac:dyDescent="0.2">
      <c r="B51" t="s">
        <v>8219</v>
      </c>
      <c r="C51">
        <v>38</v>
      </c>
      <c r="E51" t="s">
        <v>8221</v>
      </c>
      <c r="F51">
        <v>0</v>
      </c>
    </row>
    <row r="52" spans="2:6" x14ac:dyDescent="0.2">
      <c r="B52" t="s">
        <v>8219</v>
      </c>
      <c r="C52">
        <v>87</v>
      </c>
      <c r="E52" t="s">
        <v>8221</v>
      </c>
      <c r="F52">
        <v>0</v>
      </c>
    </row>
    <row r="53" spans="2:6" x14ac:dyDescent="0.2">
      <c r="B53" t="s">
        <v>8219</v>
      </c>
      <c r="C53">
        <v>22</v>
      </c>
      <c r="E53" t="s">
        <v>8221</v>
      </c>
      <c r="F53">
        <v>33</v>
      </c>
    </row>
    <row r="54" spans="2:6" x14ac:dyDescent="0.2">
      <c r="B54" t="s">
        <v>8219</v>
      </c>
      <c r="C54">
        <v>119</v>
      </c>
      <c r="E54" t="s">
        <v>8221</v>
      </c>
      <c r="F54">
        <v>12</v>
      </c>
    </row>
    <row r="55" spans="2:6" x14ac:dyDescent="0.2">
      <c r="B55" t="s">
        <v>8219</v>
      </c>
      <c r="C55">
        <v>52</v>
      </c>
      <c r="E55" t="s">
        <v>8221</v>
      </c>
      <c r="F55">
        <v>1</v>
      </c>
    </row>
    <row r="56" spans="2:6" x14ac:dyDescent="0.2">
      <c r="B56" t="s">
        <v>8219</v>
      </c>
      <c r="C56">
        <v>117</v>
      </c>
      <c r="E56" t="s">
        <v>8221</v>
      </c>
      <c r="F56">
        <v>1</v>
      </c>
    </row>
    <row r="57" spans="2:6" x14ac:dyDescent="0.2">
      <c r="B57" t="s">
        <v>8219</v>
      </c>
      <c r="C57">
        <v>52</v>
      </c>
      <c r="E57" t="s">
        <v>8221</v>
      </c>
      <c r="F57">
        <v>1</v>
      </c>
    </row>
    <row r="58" spans="2:6" x14ac:dyDescent="0.2">
      <c r="B58" t="s">
        <v>8219</v>
      </c>
      <c r="C58">
        <v>86</v>
      </c>
      <c r="E58" t="s">
        <v>8221</v>
      </c>
      <c r="F58">
        <v>1</v>
      </c>
    </row>
    <row r="59" spans="2:6" x14ac:dyDescent="0.2">
      <c r="B59" t="s">
        <v>8219</v>
      </c>
      <c r="C59">
        <v>174</v>
      </c>
      <c r="E59" t="s">
        <v>8221</v>
      </c>
      <c r="F59">
        <v>84</v>
      </c>
    </row>
    <row r="60" spans="2:6" x14ac:dyDescent="0.2">
      <c r="B60" t="s">
        <v>8219</v>
      </c>
      <c r="C60">
        <v>69</v>
      </c>
      <c r="E60" t="s">
        <v>8221</v>
      </c>
      <c r="F60">
        <v>38</v>
      </c>
    </row>
    <row r="61" spans="2:6" x14ac:dyDescent="0.2">
      <c r="B61" t="s">
        <v>8219</v>
      </c>
      <c r="C61">
        <v>75</v>
      </c>
      <c r="E61" t="s">
        <v>8221</v>
      </c>
      <c r="F61">
        <v>1</v>
      </c>
    </row>
    <row r="62" spans="2:6" x14ac:dyDescent="0.2">
      <c r="B62" t="s">
        <v>8219</v>
      </c>
      <c r="C62">
        <v>33</v>
      </c>
      <c r="E62" t="s">
        <v>8221</v>
      </c>
      <c r="F62">
        <v>76</v>
      </c>
    </row>
    <row r="63" spans="2:6" x14ac:dyDescent="0.2">
      <c r="B63" t="s">
        <v>8219</v>
      </c>
      <c r="C63">
        <v>108</v>
      </c>
      <c r="E63" t="s">
        <v>8221</v>
      </c>
      <c r="F63">
        <v>3</v>
      </c>
    </row>
    <row r="64" spans="2:6" x14ac:dyDescent="0.2">
      <c r="B64" t="s">
        <v>8219</v>
      </c>
      <c r="C64">
        <v>23</v>
      </c>
      <c r="E64" t="s">
        <v>8221</v>
      </c>
      <c r="F64">
        <v>0</v>
      </c>
    </row>
    <row r="65" spans="2:6" x14ac:dyDescent="0.2">
      <c r="B65" t="s">
        <v>8219</v>
      </c>
      <c r="C65">
        <v>48</v>
      </c>
      <c r="E65" t="s">
        <v>8221</v>
      </c>
      <c r="F65">
        <v>2</v>
      </c>
    </row>
    <row r="66" spans="2:6" x14ac:dyDescent="0.2">
      <c r="B66" t="s">
        <v>8219</v>
      </c>
      <c r="C66">
        <v>64</v>
      </c>
      <c r="E66" t="s">
        <v>8221</v>
      </c>
      <c r="F66">
        <v>0</v>
      </c>
    </row>
    <row r="67" spans="2:6" x14ac:dyDescent="0.2">
      <c r="B67" t="s">
        <v>8219</v>
      </c>
      <c r="C67">
        <v>24</v>
      </c>
      <c r="E67" t="s">
        <v>8221</v>
      </c>
      <c r="F67">
        <v>0</v>
      </c>
    </row>
    <row r="68" spans="2:6" x14ac:dyDescent="0.2">
      <c r="B68" t="s">
        <v>8219</v>
      </c>
      <c r="C68">
        <v>57</v>
      </c>
      <c r="E68" t="s">
        <v>8221</v>
      </c>
      <c r="F68">
        <v>0</v>
      </c>
    </row>
    <row r="69" spans="2:6" x14ac:dyDescent="0.2">
      <c r="B69" t="s">
        <v>8219</v>
      </c>
      <c r="C69">
        <v>26</v>
      </c>
      <c r="E69" t="s">
        <v>8221</v>
      </c>
      <c r="F69">
        <v>2</v>
      </c>
    </row>
    <row r="70" spans="2:6" x14ac:dyDescent="0.2">
      <c r="B70" t="s">
        <v>8219</v>
      </c>
      <c r="C70">
        <v>20</v>
      </c>
      <c r="E70" t="s">
        <v>8221</v>
      </c>
      <c r="F70">
        <v>0</v>
      </c>
    </row>
    <row r="71" spans="2:6" x14ac:dyDescent="0.2">
      <c r="B71" t="s">
        <v>8219</v>
      </c>
      <c r="C71">
        <v>36</v>
      </c>
      <c r="E71" t="s">
        <v>8221</v>
      </c>
      <c r="F71">
        <v>0</v>
      </c>
    </row>
    <row r="72" spans="2:6" x14ac:dyDescent="0.2">
      <c r="B72" t="s">
        <v>8219</v>
      </c>
      <c r="C72">
        <v>178</v>
      </c>
      <c r="E72" t="s">
        <v>8221</v>
      </c>
      <c r="F72">
        <v>0</v>
      </c>
    </row>
    <row r="73" spans="2:6" x14ac:dyDescent="0.2">
      <c r="B73" t="s">
        <v>8219</v>
      </c>
      <c r="C73">
        <v>17</v>
      </c>
      <c r="E73" t="s">
        <v>8221</v>
      </c>
      <c r="F73">
        <v>2</v>
      </c>
    </row>
    <row r="74" spans="2:6" x14ac:dyDescent="0.2">
      <c r="B74" t="s">
        <v>8219</v>
      </c>
      <c r="C74">
        <v>32</v>
      </c>
      <c r="E74" t="s">
        <v>8221</v>
      </c>
      <c r="F74">
        <v>0</v>
      </c>
    </row>
    <row r="75" spans="2:6" x14ac:dyDescent="0.2">
      <c r="B75" t="s">
        <v>8219</v>
      </c>
      <c r="C75">
        <v>41</v>
      </c>
      <c r="E75" t="s">
        <v>8221</v>
      </c>
      <c r="F75">
        <v>7</v>
      </c>
    </row>
    <row r="76" spans="2:6" x14ac:dyDescent="0.2">
      <c r="B76" t="s">
        <v>8219</v>
      </c>
      <c r="C76">
        <v>18</v>
      </c>
      <c r="E76" t="s">
        <v>8221</v>
      </c>
      <c r="F76">
        <v>0</v>
      </c>
    </row>
    <row r="77" spans="2:6" x14ac:dyDescent="0.2">
      <c r="B77" t="s">
        <v>8219</v>
      </c>
      <c r="C77">
        <v>29</v>
      </c>
      <c r="E77" t="s">
        <v>8221</v>
      </c>
      <c r="F77">
        <v>5</v>
      </c>
    </row>
    <row r="78" spans="2:6" x14ac:dyDescent="0.2">
      <c r="B78" t="s">
        <v>8219</v>
      </c>
      <c r="C78">
        <v>47</v>
      </c>
      <c r="E78" t="s">
        <v>8221</v>
      </c>
      <c r="F78">
        <v>0</v>
      </c>
    </row>
    <row r="79" spans="2:6" x14ac:dyDescent="0.2">
      <c r="B79" t="s">
        <v>8219</v>
      </c>
      <c r="C79">
        <v>15</v>
      </c>
      <c r="E79" t="s">
        <v>8221</v>
      </c>
      <c r="F79">
        <v>0</v>
      </c>
    </row>
    <row r="80" spans="2:6" x14ac:dyDescent="0.2">
      <c r="B80" t="s">
        <v>8219</v>
      </c>
      <c r="C80">
        <v>26</v>
      </c>
      <c r="E80" t="s">
        <v>8221</v>
      </c>
      <c r="F80">
        <v>1</v>
      </c>
    </row>
    <row r="81" spans="2:6" x14ac:dyDescent="0.2">
      <c r="B81" t="s">
        <v>8219</v>
      </c>
      <c r="C81">
        <v>35</v>
      </c>
      <c r="E81" t="s">
        <v>8221</v>
      </c>
      <c r="F81">
        <v>0</v>
      </c>
    </row>
    <row r="82" spans="2:6" x14ac:dyDescent="0.2">
      <c r="B82" t="s">
        <v>8219</v>
      </c>
      <c r="C82">
        <v>41</v>
      </c>
      <c r="E82" t="s">
        <v>8221</v>
      </c>
      <c r="F82">
        <v>5</v>
      </c>
    </row>
    <row r="83" spans="2:6" x14ac:dyDescent="0.2">
      <c r="B83" t="s">
        <v>8219</v>
      </c>
      <c r="C83">
        <v>47</v>
      </c>
      <c r="E83" t="s">
        <v>8221</v>
      </c>
      <c r="F83">
        <v>3</v>
      </c>
    </row>
    <row r="84" spans="2:6" x14ac:dyDescent="0.2">
      <c r="B84" t="s">
        <v>8219</v>
      </c>
      <c r="C84">
        <v>28</v>
      </c>
      <c r="E84" t="s">
        <v>8221</v>
      </c>
      <c r="F84">
        <v>6</v>
      </c>
    </row>
    <row r="85" spans="2:6" x14ac:dyDescent="0.2">
      <c r="B85" t="s">
        <v>8219</v>
      </c>
      <c r="C85">
        <v>100</v>
      </c>
      <c r="E85" t="s">
        <v>8221</v>
      </c>
      <c r="F85">
        <v>12</v>
      </c>
    </row>
    <row r="86" spans="2:6" x14ac:dyDescent="0.2">
      <c r="B86" t="s">
        <v>8219</v>
      </c>
      <c r="C86">
        <v>13</v>
      </c>
      <c r="E86" t="s">
        <v>8221</v>
      </c>
      <c r="F86">
        <v>13</v>
      </c>
    </row>
    <row r="87" spans="2:6" x14ac:dyDescent="0.2">
      <c r="B87" t="s">
        <v>8219</v>
      </c>
      <c r="C87">
        <v>7</v>
      </c>
      <c r="E87" t="s">
        <v>8221</v>
      </c>
      <c r="F87">
        <v>5</v>
      </c>
    </row>
    <row r="88" spans="2:6" x14ac:dyDescent="0.2">
      <c r="B88" t="s">
        <v>8219</v>
      </c>
      <c r="C88">
        <v>21</v>
      </c>
      <c r="E88" t="s">
        <v>8221</v>
      </c>
      <c r="F88">
        <v>2</v>
      </c>
    </row>
    <row r="89" spans="2:6" x14ac:dyDescent="0.2">
      <c r="B89" t="s">
        <v>8219</v>
      </c>
      <c r="C89">
        <v>17</v>
      </c>
      <c r="E89" t="s">
        <v>8221</v>
      </c>
      <c r="F89">
        <v>8</v>
      </c>
    </row>
    <row r="90" spans="2:6" x14ac:dyDescent="0.2">
      <c r="B90" t="s">
        <v>8219</v>
      </c>
      <c r="C90">
        <v>25</v>
      </c>
      <c r="E90" t="s">
        <v>8221</v>
      </c>
      <c r="F90">
        <v>0</v>
      </c>
    </row>
    <row r="91" spans="2:6" x14ac:dyDescent="0.2">
      <c r="B91" t="s">
        <v>8219</v>
      </c>
      <c r="C91">
        <v>60</v>
      </c>
      <c r="E91" t="s">
        <v>8221</v>
      </c>
      <c r="F91">
        <v>13</v>
      </c>
    </row>
    <row r="92" spans="2:6" x14ac:dyDescent="0.2">
      <c r="B92" t="s">
        <v>8219</v>
      </c>
      <c r="C92">
        <v>56</v>
      </c>
      <c r="E92" t="s">
        <v>8221</v>
      </c>
      <c r="F92">
        <v>0</v>
      </c>
    </row>
    <row r="93" spans="2:6" x14ac:dyDescent="0.2">
      <c r="B93" t="s">
        <v>8219</v>
      </c>
      <c r="C93">
        <v>16</v>
      </c>
      <c r="E93" t="s">
        <v>8221</v>
      </c>
      <c r="F93">
        <v>5</v>
      </c>
    </row>
    <row r="94" spans="2:6" x14ac:dyDescent="0.2">
      <c r="B94" t="s">
        <v>8219</v>
      </c>
      <c r="C94">
        <v>46</v>
      </c>
      <c r="E94" t="s">
        <v>8221</v>
      </c>
      <c r="F94">
        <v>8</v>
      </c>
    </row>
    <row r="95" spans="2:6" x14ac:dyDescent="0.2">
      <c r="B95" t="s">
        <v>8219</v>
      </c>
      <c r="C95">
        <v>43</v>
      </c>
      <c r="E95" t="s">
        <v>8221</v>
      </c>
      <c r="F95">
        <v>8</v>
      </c>
    </row>
    <row r="96" spans="2:6" x14ac:dyDescent="0.2">
      <c r="B96" t="s">
        <v>8219</v>
      </c>
      <c r="C96">
        <v>15</v>
      </c>
      <c r="E96" t="s">
        <v>8221</v>
      </c>
      <c r="F96">
        <v>0</v>
      </c>
    </row>
    <row r="97" spans="2:6" x14ac:dyDescent="0.2">
      <c r="B97" t="s">
        <v>8219</v>
      </c>
      <c r="C97">
        <v>12</v>
      </c>
      <c r="E97" t="s">
        <v>8221</v>
      </c>
      <c r="F97">
        <v>2</v>
      </c>
    </row>
    <row r="98" spans="2:6" x14ac:dyDescent="0.2">
      <c r="B98" t="s">
        <v>8219</v>
      </c>
      <c r="C98">
        <v>21</v>
      </c>
      <c r="E98" t="s">
        <v>8221</v>
      </c>
      <c r="F98">
        <v>3</v>
      </c>
    </row>
    <row r="99" spans="2:6" x14ac:dyDescent="0.2">
      <c r="B99" t="s">
        <v>8219</v>
      </c>
      <c r="C99">
        <v>34</v>
      </c>
      <c r="E99" t="s">
        <v>8221</v>
      </c>
      <c r="F99">
        <v>0</v>
      </c>
    </row>
    <row r="100" spans="2:6" x14ac:dyDescent="0.2">
      <c r="B100" t="s">
        <v>8219</v>
      </c>
      <c r="C100">
        <v>8</v>
      </c>
      <c r="E100" t="s">
        <v>8221</v>
      </c>
      <c r="F100">
        <v>0</v>
      </c>
    </row>
    <row r="101" spans="2:6" x14ac:dyDescent="0.2">
      <c r="B101" t="s">
        <v>8219</v>
      </c>
      <c r="C101">
        <v>60</v>
      </c>
      <c r="E101" t="s">
        <v>8221</v>
      </c>
      <c r="F101">
        <v>11</v>
      </c>
    </row>
    <row r="102" spans="2:6" x14ac:dyDescent="0.2">
      <c r="B102" t="s">
        <v>8219</v>
      </c>
      <c r="C102">
        <v>39</v>
      </c>
      <c r="E102" t="s">
        <v>8221</v>
      </c>
      <c r="F102">
        <v>0</v>
      </c>
    </row>
    <row r="103" spans="2:6" x14ac:dyDescent="0.2">
      <c r="B103" t="s">
        <v>8219</v>
      </c>
      <c r="C103">
        <v>26</v>
      </c>
      <c r="E103" t="s">
        <v>8221</v>
      </c>
      <c r="F103">
        <v>1</v>
      </c>
    </row>
    <row r="104" spans="2:6" x14ac:dyDescent="0.2">
      <c r="B104" t="s">
        <v>8219</v>
      </c>
      <c r="C104">
        <v>35</v>
      </c>
      <c r="E104" t="s">
        <v>8221</v>
      </c>
      <c r="F104">
        <v>0</v>
      </c>
    </row>
    <row r="105" spans="2:6" x14ac:dyDescent="0.2">
      <c r="B105" t="s">
        <v>8219</v>
      </c>
      <c r="C105">
        <v>65</v>
      </c>
      <c r="E105" t="s">
        <v>8221</v>
      </c>
      <c r="F105">
        <v>17</v>
      </c>
    </row>
    <row r="106" spans="2:6" x14ac:dyDescent="0.2">
      <c r="B106" t="s">
        <v>8219</v>
      </c>
      <c r="C106">
        <v>49</v>
      </c>
      <c r="E106" t="s">
        <v>8221</v>
      </c>
      <c r="F106">
        <v>2</v>
      </c>
    </row>
    <row r="107" spans="2:6" x14ac:dyDescent="0.2">
      <c r="B107" t="s">
        <v>8219</v>
      </c>
      <c r="C107">
        <v>10</v>
      </c>
      <c r="E107" t="s">
        <v>8221</v>
      </c>
      <c r="F107">
        <v>1</v>
      </c>
    </row>
    <row r="108" spans="2:6" x14ac:dyDescent="0.2">
      <c r="B108" t="s">
        <v>8219</v>
      </c>
      <c r="C108">
        <v>60</v>
      </c>
      <c r="E108" t="s">
        <v>8221</v>
      </c>
      <c r="F108">
        <v>2</v>
      </c>
    </row>
    <row r="109" spans="2:6" x14ac:dyDescent="0.2">
      <c r="B109" t="s">
        <v>8219</v>
      </c>
      <c r="C109">
        <v>27</v>
      </c>
      <c r="E109" t="s">
        <v>8221</v>
      </c>
      <c r="F109">
        <v>16</v>
      </c>
    </row>
    <row r="110" spans="2:6" x14ac:dyDescent="0.2">
      <c r="B110" t="s">
        <v>8219</v>
      </c>
      <c r="C110">
        <v>69</v>
      </c>
      <c r="E110" t="s">
        <v>8221</v>
      </c>
      <c r="F110">
        <v>1</v>
      </c>
    </row>
    <row r="111" spans="2:6" x14ac:dyDescent="0.2">
      <c r="B111" t="s">
        <v>8219</v>
      </c>
      <c r="C111">
        <v>47</v>
      </c>
      <c r="E111" t="s">
        <v>8221</v>
      </c>
      <c r="F111">
        <v>4</v>
      </c>
    </row>
    <row r="112" spans="2:6" x14ac:dyDescent="0.2">
      <c r="B112" t="s">
        <v>8219</v>
      </c>
      <c r="C112">
        <v>47</v>
      </c>
      <c r="E112" t="s">
        <v>8221</v>
      </c>
      <c r="F112">
        <v>5</v>
      </c>
    </row>
    <row r="113" spans="2:6" x14ac:dyDescent="0.2">
      <c r="B113" t="s">
        <v>8219</v>
      </c>
      <c r="C113">
        <v>26</v>
      </c>
      <c r="E113" t="s">
        <v>8221</v>
      </c>
      <c r="F113">
        <v>7</v>
      </c>
    </row>
    <row r="114" spans="2:6" x14ac:dyDescent="0.2">
      <c r="B114" t="s">
        <v>8219</v>
      </c>
      <c r="C114">
        <v>53</v>
      </c>
      <c r="E114" t="s">
        <v>8221</v>
      </c>
      <c r="F114">
        <v>0</v>
      </c>
    </row>
    <row r="115" spans="2:6" x14ac:dyDescent="0.2">
      <c r="B115" t="s">
        <v>8219</v>
      </c>
      <c r="C115">
        <v>81</v>
      </c>
      <c r="E115" t="s">
        <v>8221</v>
      </c>
      <c r="F115">
        <v>12</v>
      </c>
    </row>
    <row r="116" spans="2:6" x14ac:dyDescent="0.2">
      <c r="B116" t="s">
        <v>8219</v>
      </c>
      <c r="C116">
        <v>78</v>
      </c>
      <c r="E116" t="s">
        <v>8221</v>
      </c>
      <c r="F116">
        <v>2</v>
      </c>
    </row>
    <row r="117" spans="2:6" x14ac:dyDescent="0.2">
      <c r="B117" t="s">
        <v>8219</v>
      </c>
      <c r="C117">
        <v>35</v>
      </c>
      <c r="E117" t="s">
        <v>8221</v>
      </c>
      <c r="F117">
        <v>5</v>
      </c>
    </row>
    <row r="118" spans="2:6" x14ac:dyDescent="0.2">
      <c r="B118" t="s">
        <v>8219</v>
      </c>
      <c r="C118">
        <v>22</v>
      </c>
      <c r="E118" t="s">
        <v>8221</v>
      </c>
      <c r="F118">
        <v>2</v>
      </c>
    </row>
    <row r="119" spans="2:6" x14ac:dyDescent="0.2">
      <c r="B119" t="s">
        <v>8219</v>
      </c>
      <c r="C119">
        <v>57</v>
      </c>
      <c r="E119" t="s">
        <v>8221</v>
      </c>
      <c r="F119">
        <v>3</v>
      </c>
    </row>
    <row r="120" spans="2:6" x14ac:dyDescent="0.2">
      <c r="B120" t="s">
        <v>8219</v>
      </c>
      <c r="C120">
        <v>27</v>
      </c>
      <c r="E120" t="s">
        <v>8221</v>
      </c>
      <c r="F120">
        <v>0</v>
      </c>
    </row>
    <row r="121" spans="2:6" x14ac:dyDescent="0.2">
      <c r="B121" t="s">
        <v>8219</v>
      </c>
      <c r="C121">
        <v>39</v>
      </c>
      <c r="E121" t="s">
        <v>8221</v>
      </c>
      <c r="F121">
        <v>49</v>
      </c>
    </row>
    <row r="122" spans="2:6" x14ac:dyDescent="0.2">
      <c r="B122" t="s">
        <v>8219</v>
      </c>
      <c r="C122">
        <v>37</v>
      </c>
      <c r="E122" t="s">
        <v>8221</v>
      </c>
      <c r="F122">
        <v>1</v>
      </c>
    </row>
    <row r="123" spans="2:6" x14ac:dyDescent="0.2">
      <c r="B123" t="s">
        <v>8219</v>
      </c>
      <c r="C123">
        <v>137</v>
      </c>
      <c r="E123" t="s">
        <v>8221</v>
      </c>
      <c r="F123">
        <v>2</v>
      </c>
    </row>
    <row r="124" spans="2:6" x14ac:dyDescent="0.2">
      <c r="B124" t="s">
        <v>8219</v>
      </c>
      <c r="C124">
        <v>376</v>
      </c>
      <c r="E124" t="s">
        <v>8221</v>
      </c>
      <c r="F124">
        <v>0</v>
      </c>
    </row>
    <row r="125" spans="2:6" x14ac:dyDescent="0.2">
      <c r="B125" t="s">
        <v>8219</v>
      </c>
      <c r="C125">
        <v>202</v>
      </c>
      <c r="E125" t="s">
        <v>8221</v>
      </c>
      <c r="F125">
        <v>0</v>
      </c>
    </row>
    <row r="126" spans="2:6" x14ac:dyDescent="0.2">
      <c r="B126" t="s">
        <v>8219</v>
      </c>
      <c r="C126">
        <v>328</v>
      </c>
      <c r="E126" t="s">
        <v>8221</v>
      </c>
      <c r="F126">
        <v>11</v>
      </c>
    </row>
    <row r="127" spans="2:6" x14ac:dyDescent="0.2">
      <c r="B127" t="s">
        <v>8219</v>
      </c>
      <c r="C127">
        <v>84</v>
      </c>
      <c r="E127" t="s">
        <v>8221</v>
      </c>
      <c r="F127">
        <v>1</v>
      </c>
    </row>
    <row r="128" spans="2:6" x14ac:dyDescent="0.2">
      <c r="B128" t="s">
        <v>8219</v>
      </c>
      <c r="C128">
        <v>96</v>
      </c>
      <c r="E128" t="s">
        <v>8221</v>
      </c>
      <c r="F128">
        <v>8</v>
      </c>
    </row>
    <row r="129" spans="2:6" x14ac:dyDescent="0.2">
      <c r="B129" t="s">
        <v>8219</v>
      </c>
      <c r="C129">
        <v>223</v>
      </c>
      <c r="E129" t="s">
        <v>8221</v>
      </c>
      <c r="F129">
        <v>5</v>
      </c>
    </row>
    <row r="130" spans="2:6" x14ac:dyDescent="0.2">
      <c r="B130" t="s">
        <v>8219</v>
      </c>
      <c r="C130">
        <v>62</v>
      </c>
      <c r="E130" t="s">
        <v>8221</v>
      </c>
      <c r="F130">
        <v>39</v>
      </c>
    </row>
    <row r="131" spans="2:6" x14ac:dyDescent="0.2">
      <c r="B131" t="s">
        <v>8219</v>
      </c>
      <c r="C131">
        <v>146</v>
      </c>
      <c r="E131" t="s">
        <v>8221</v>
      </c>
      <c r="F131">
        <v>0</v>
      </c>
    </row>
    <row r="132" spans="2:6" x14ac:dyDescent="0.2">
      <c r="B132" t="s">
        <v>8219</v>
      </c>
      <c r="C132">
        <v>235</v>
      </c>
      <c r="E132" t="s">
        <v>8221</v>
      </c>
      <c r="F132">
        <v>0</v>
      </c>
    </row>
    <row r="133" spans="2:6" x14ac:dyDescent="0.2">
      <c r="B133" t="s">
        <v>8219</v>
      </c>
      <c r="C133">
        <v>437</v>
      </c>
      <c r="E133" t="s">
        <v>8221</v>
      </c>
      <c r="F133">
        <v>2</v>
      </c>
    </row>
    <row r="134" spans="2:6" x14ac:dyDescent="0.2">
      <c r="B134" t="s">
        <v>8219</v>
      </c>
      <c r="C134">
        <v>77</v>
      </c>
      <c r="E134" t="s">
        <v>8221</v>
      </c>
      <c r="F134">
        <v>170</v>
      </c>
    </row>
    <row r="135" spans="2:6" x14ac:dyDescent="0.2">
      <c r="B135" t="s">
        <v>8219</v>
      </c>
      <c r="C135">
        <v>108</v>
      </c>
      <c r="E135" t="s">
        <v>8221</v>
      </c>
      <c r="F135">
        <v>5</v>
      </c>
    </row>
    <row r="136" spans="2:6" x14ac:dyDescent="0.2">
      <c r="B136" t="s">
        <v>8219</v>
      </c>
      <c r="C136">
        <v>7</v>
      </c>
      <c r="E136" t="s">
        <v>8221</v>
      </c>
      <c r="F136">
        <v>14</v>
      </c>
    </row>
    <row r="137" spans="2:6" x14ac:dyDescent="0.2">
      <c r="B137" t="s">
        <v>8219</v>
      </c>
      <c r="C137">
        <v>314</v>
      </c>
      <c r="E137" t="s">
        <v>8221</v>
      </c>
      <c r="F137">
        <v>1</v>
      </c>
    </row>
    <row r="138" spans="2:6" x14ac:dyDescent="0.2">
      <c r="B138" t="s">
        <v>8219</v>
      </c>
      <c r="C138">
        <v>188</v>
      </c>
      <c r="E138" t="s">
        <v>8221</v>
      </c>
      <c r="F138">
        <v>0</v>
      </c>
    </row>
    <row r="139" spans="2:6" x14ac:dyDescent="0.2">
      <c r="B139" t="s">
        <v>8219</v>
      </c>
      <c r="C139">
        <v>275</v>
      </c>
      <c r="E139" t="s">
        <v>8221</v>
      </c>
      <c r="F139">
        <v>124</v>
      </c>
    </row>
    <row r="140" spans="2:6" x14ac:dyDescent="0.2">
      <c r="B140" t="s">
        <v>8219</v>
      </c>
      <c r="C140">
        <v>560</v>
      </c>
      <c r="E140" t="s">
        <v>8221</v>
      </c>
      <c r="F140">
        <v>0</v>
      </c>
    </row>
    <row r="141" spans="2:6" x14ac:dyDescent="0.2">
      <c r="B141" t="s">
        <v>8219</v>
      </c>
      <c r="C141">
        <v>688</v>
      </c>
      <c r="E141" t="s">
        <v>8221</v>
      </c>
      <c r="F141">
        <v>0</v>
      </c>
    </row>
    <row r="142" spans="2:6" x14ac:dyDescent="0.2">
      <c r="B142" t="s">
        <v>8219</v>
      </c>
      <c r="C142">
        <v>942</v>
      </c>
      <c r="E142" t="s">
        <v>8221</v>
      </c>
      <c r="F142">
        <v>55</v>
      </c>
    </row>
    <row r="143" spans="2:6" x14ac:dyDescent="0.2">
      <c r="B143" t="s">
        <v>8219</v>
      </c>
      <c r="C143">
        <v>88</v>
      </c>
      <c r="E143" t="s">
        <v>8221</v>
      </c>
      <c r="F143">
        <v>140</v>
      </c>
    </row>
    <row r="144" spans="2:6" x14ac:dyDescent="0.2">
      <c r="B144" t="s">
        <v>8219</v>
      </c>
      <c r="C144">
        <v>220</v>
      </c>
      <c r="E144" t="s">
        <v>8221</v>
      </c>
      <c r="F144">
        <v>21</v>
      </c>
    </row>
    <row r="145" spans="2:6" x14ac:dyDescent="0.2">
      <c r="B145" t="s">
        <v>8219</v>
      </c>
      <c r="C145">
        <v>145</v>
      </c>
      <c r="E145" t="s">
        <v>8221</v>
      </c>
      <c r="F145">
        <v>1</v>
      </c>
    </row>
    <row r="146" spans="2:6" x14ac:dyDescent="0.2">
      <c r="B146" t="s">
        <v>8219</v>
      </c>
      <c r="C146">
        <v>963</v>
      </c>
      <c r="E146" t="s">
        <v>8221</v>
      </c>
      <c r="F146">
        <v>147</v>
      </c>
    </row>
    <row r="147" spans="2:6" x14ac:dyDescent="0.2">
      <c r="B147" t="s">
        <v>8219</v>
      </c>
      <c r="C147">
        <v>91</v>
      </c>
      <c r="E147" t="s">
        <v>8221</v>
      </c>
      <c r="F147">
        <v>11</v>
      </c>
    </row>
    <row r="148" spans="2:6" x14ac:dyDescent="0.2">
      <c r="B148" t="s">
        <v>8219</v>
      </c>
      <c r="C148">
        <v>58</v>
      </c>
      <c r="E148" t="s">
        <v>8221</v>
      </c>
      <c r="F148">
        <v>125</v>
      </c>
    </row>
    <row r="149" spans="2:6" x14ac:dyDescent="0.2">
      <c r="B149" t="s">
        <v>8219</v>
      </c>
      <c r="C149">
        <v>36</v>
      </c>
      <c r="E149" t="s">
        <v>8221</v>
      </c>
      <c r="F149">
        <v>1</v>
      </c>
    </row>
    <row r="150" spans="2:6" x14ac:dyDescent="0.2">
      <c r="B150" t="s">
        <v>8219</v>
      </c>
      <c r="C150">
        <v>165</v>
      </c>
      <c r="E150" t="s">
        <v>8221</v>
      </c>
      <c r="F150">
        <v>0</v>
      </c>
    </row>
    <row r="151" spans="2:6" x14ac:dyDescent="0.2">
      <c r="B151" t="s">
        <v>8219</v>
      </c>
      <c r="C151">
        <v>111</v>
      </c>
      <c r="E151" t="s">
        <v>8221</v>
      </c>
      <c r="F151">
        <v>0</v>
      </c>
    </row>
    <row r="152" spans="2:6" x14ac:dyDescent="0.2">
      <c r="B152" t="s">
        <v>8219</v>
      </c>
      <c r="C152">
        <v>1596</v>
      </c>
      <c r="E152" t="s">
        <v>8221</v>
      </c>
      <c r="F152">
        <v>3</v>
      </c>
    </row>
    <row r="153" spans="2:6" x14ac:dyDescent="0.2">
      <c r="B153" t="s">
        <v>8219</v>
      </c>
      <c r="C153">
        <v>61</v>
      </c>
      <c r="E153" t="s">
        <v>8221</v>
      </c>
      <c r="F153">
        <v>0</v>
      </c>
    </row>
    <row r="154" spans="2:6" x14ac:dyDescent="0.2">
      <c r="B154" t="s">
        <v>8219</v>
      </c>
      <c r="C154">
        <v>287</v>
      </c>
      <c r="E154" t="s">
        <v>8221</v>
      </c>
      <c r="F154">
        <v>0</v>
      </c>
    </row>
    <row r="155" spans="2:6" x14ac:dyDescent="0.2">
      <c r="B155" t="s">
        <v>8219</v>
      </c>
      <c r="C155">
        <v>65</v>
      </c>
      <c r="E155" t="s">
        <v>8221</v>
      </c>
      <c r="F155">
        <v>0</v>
      </c>
    </row>
    <row r="156" spans="2:6" x14ac:dyDescent="0.2">
      <c r="B156" t="s">
        <v>8219</v>
      </c>
      <c r="C156">
        <v>118</v>
      </c>
      <c r="E156" t="s">
        <v>8221</v>
      </c>
      <c r="F156">
        <v>0</v>
      </c>
    </row>
    <row r="157" spans="2:6" x14ac:dyDescent="0.2">
      <c r="B157" t="s">
        <v>8219</v>
      </c>
      <c r="C157">
        <v>113</v>
      </c>
      <c r="E157" t="s">
        <v>8221</v>
      </c>
      <c r="F157">
        <v>3</v>
      </c>
    </row>
    <row r="158" spans="2:6" x14ac:dyDescent="0.2">
      <c r="B158" t="s">
        <v>8219</v>
      </c>
      <c r="C158">
        <v>332</v>
      </c>
      <c r="E158" t="s">
        <v>8221</v>
      </c>
      <c r="F158">
        <v>0</v>
      </c>
    </row>
    <row r="159" spans="2:6" x14ac:dyDescent="0.2">
      <c r="B159" t="s">
        <v>8219</v>
      </c>
      <c r="C159">
        <v>62</v>
      </c>
      <c r="E159" t="s">
        <v>8221</v>
      </c>
      <c r="F159">
        <v>1</v>
      </c>
    </row>
    <row r="160" spans="2:6" x14ac:dyDescent="0.2">
      <c r="B160" t="s">
        <v>8219</v>
      </c>
      <c r="C160">
        <v>951</v>
      </c>
      <c r="E160" t="s">
        <v>8221</v>
      </c>
      <c r="F160">
        <v>3</v>
      </c>
    </row>
    <row r="161" spans="2:6" x14ac:dyDescent="0.2">
      <c r="B161" t="s">
        <v>8219</v>
      </c>
      <c r="C161">
        <v>415</v>
      </c>
      <c r="E161" t="s">
        <v>8221</v>
      </c>
      <c r="F161">
        <v>22</v>
      </c>
    </row>
    <row r="162" spans="2:6" x14ac:dyDescent="0.2">
      <c r="B162" t="s">
        <v>8219</v>
      </c>
      <c r="C162">
        <v>305</v>
      </c>
      <c r="E162" t="s">
        <v>8221</v>
      </c>
      <c r="F162">
        <v>26</v>
      </c>
    </row>
    <row r="163" spans="2:6" x14ac:dyDescent="0.2">
      <c r="B163" t="s">
        <v>8219</v>
      </c>
      <c r="C163">
        <v>2139</v>
      </c>
      <c r="E163" t="s">
        <v>8221</v>
      </c>
      <c r="F163">
        <v>4</v>
      </c>
    </row>
    <row r="164" spans="2:6" x14ac:dyDescent="0.2">
      <c r="B164" t="s">
        <v>8219</v>
      </c>
      <c r="C164">
        <v>79</v>
      </c>
      <c r="E164" t="s">
        <v>8221</v>
      </c>
      <c r="F164">
        <v>0</v>
      </c>
    </row>
    <row r="165" spans="2:6" x14ac:dyDescent="0.2">
      <c r="B165" t="s">
        <v>8219</v>
      </c>
      <c r="C165">
        <v>179</v>
      </c>
      <c r="E165" t="s">
        <v>8221</v>
      </c>
      <c r="F165">
        <v>4</v>
      </c>
    </row>
    <row r="166" spans="2:6" x14ac:dyDescent="0.2">
      <c r="B166" t="s">
        <v>8219</v>
      </c>
      <c r="C166">
        <v>202</v>
      </c>
      <c r="E166" t="s">
        <v>8221</v>
      </c>
      <c r="F166">
        <v>9</v>
      </c>
    </row>
    <row r="167" spans="2:6" x14ac:dyDescent="0.2">
      <c r="B167" t="s">
        <v>8219</v>
      </c>
      <c r="C167">
        <v>760</v>
      </c>
      <c r="E167" t="s">
        <v>8221</v>
      </c>
      <c r="F167">
        <v>5</v>
      </c>
    </row>
    <row r="168" spans="2:6" x14ac:dyDescent="0.2">
      <c r="B168" t="s">
        <v>8219</v>
      </c>
      <c r="C168">
        <v>563</v>
      </c>
      <c r="E168" t="s">
        <v>8221</v>
      </c>
      <c r="F168">
        <v>14</v>
      </c>
    </row>
    <row r="169" spans="2:6" x14ac:dyDescent="0.2">
      <c r="B169" t="s">
        <v>8219</v>
      </c>
      <c r="C169">
        <v>135</v>
      </c>
      <c r="E169" t="s">
        <v>8221</v>
      </c>
      <c r="F169">
        <v>1</v>
      </c>
    </row>
    <row r="170" spans="2:6" x14ac:dyDescent="0.2">
      <c r="B170" t="s">
        <v>8219</v>
      </c>
      <c r="C170">
        <v>290</v>
      </c>
      <c r="E170" t="s">
        <v>8221</v>
      </c>
      <c r="F170">
        <v>10</v>
      </c>
    </row>
    <row r="171" spans="2:6" x14ac:dyDescent="0.2">
      <c r="B171" t="s">
        <v>8219</v>
      </c>
      <c r="C171">
        <v>447</v>
      </c>
      <c r="E171" t="s">
        <v>8221</v>
      </c>
      <c r="F171">
        <v>3</v>
      </c>
    </row>
    <row r="172" spans="2:6" x14ac:dyDescent="0.2">
      <c r="B172" t="s">
        <v>8219</v>
      </c>
      <c r="C172">
        <v>232</v>
      </c>
      <c r="E172" t="s">
        <v>8221</v>
      </c>
      <c r="F172">
        <v>1</v>
      </c>
    </row>
    <row r="173" spans="2:6" x14ac:dyDescent="0.2">
      <c r="B173" t="s">
        <v>8219</v>
      </c>
      <c r="C173">
        <v>168</v>
      </c>
      <c r="E173" t="s">
        <v>8221</v>
      </c>
      <c r="F173">
        <v>0</v>
      </c>
    </row>
    <row r="174" spans="2:6" x14ac:dyDescent="0.2">
      <c r="B174" t="s">
        <v>8219</v>
      </c>
      <c r="C174">
        <v>128</v>
      </c>
      <c r="E174" t="s">
        <v>8221</v>
      </c>
      <c r="F174">
        <v>5</v>
      </c>
    </row>
    <row r="175" spans="2:6" x14ac:dyDescent="0.2">
      <c r="B175" t="s">
        <v>8219</v>
      </c>
      <c r="C175">
        <v>493</v>
      </c>
      <c r="E175" t="s">
        <v>8221</v>
      </c>
      <c r="F175">
        <v>2</v>
      </c>
    </row>
    <row r="176" spans="2:6" x14ac:dyDescent="0.2">
      <c r="B176" t="s">
        <v>8219</v>
      </c>
      <c r="C176">
        <v>131</v>
      </c>
      <c r="E176" t="s">
        <v>8221</v>
      </c>
      <c r="F176">
        <v>68</v>
      </c>
    </row>
    <row r="177" spans="2:6" x14ac:dyDescent="0.2">
      <c r="B177" t="s">
        <v>8219</v>
      </c>
      <c r="C177">
        <v>50</v>
      </c>
      <c r="E177" t="s">
        <v>8221</v>
      </c>
      <c r="F177">
        <v>3</v>
      </c>
    </row>
    <row r="178" spans="2:6" x14ac:dyDescent="0.2">
      <c r="B178" t="s">
        <v>8219</v>
      </c>
      <c r="C178">
        <v>665</v>
      </c>
      <c r="E178" t="s">
        <v>8221</v>
      </c>
      <c r="F178">
        <v>34</v>
      </c>
    </row>
    <row r="179" spans="2:6" x14ac:dyDescent="0.2">
      <c r="B179" t="s">
        <v>8219</v>
      </c>
      <c r="C179">
        <v>129</v>
      </c>
      <c r="E179" t="s">
        <v>8221</v>
      </c>
      <c r="F179">
        <v>0</v>
      </c>
    </row>
    <row r="180" spans="2:6" x14ac:dyDescent="0.2">
      <c r="B180" t="s">
        <v>8219</v>
      </c>
      <c r="C180">
        <v>142</v>
      </c>
      <c r="E180" t="s">
        <v>8221</v>
      </c>
      <c r="F180">
        <v>3</v>
      </c>
    </row>
    <row r="181" spans="2:6" x14ac:dyDescent="0.2">
      <c r="B181" t="s">
        <v>8219</v>
      </c>
      <c r="C181">
        <v>2436</v>
      </c>
      <c r="E181" t="s">
        <v>8221</v>
      </c>
      <c r="F181">
        <v>0</v>
      </c>
    </row>
    <row r="182" spans="2:6" x14ac:dyDescent="0.2">
      <c r="B182" t="s">
        <v>8219</v>
      </c>
      <c r="C182">
        <v>244</v>
      </c>
      <c r="E182" t="s">
        <v>8221</v>
      </c>
      <c r="F182">
        <v>70</v>
      </c>
    </row>
    <row r="183" spans="2:6" x14ac:dyDescent="0.2">
      <c r="B183" t="s">
        <v>8219</v>
      </c>
      <c r="C183">
        <v>298</v>
      </c>
      <c r="E183" t="s">
        <v>8221</v>
      </c>
      <c r="F183">
        <v>1</v>
      </c>
    </row>
    <row r="184" spans="2:6" x14ac:dyDescent="0.2">
      <c r="B184" t="s">
        <v>8219</v>
      </c>
      <c r="C184">
        <v>251</v>
      </c>
      <c r="E184" t="s">
        <v>8221</v>
      </c>
      <c r="F184">
        <v>1</v>
      </c>
    </row>
    <row r="185" spans="2:6" x14ac:dyDescent="0.2">
      <c r="B185" t="s">
        <v>8219</v>
      </c>
      <c r="C185">
        <v>108</v>
      </c>
      <c r="E185" t="s">
        <v>8221</v>
      </c>
      <c r="F185">
        <v>1</v>
      </c>
    </row>
    <row r="186" spans="2:6" x14ac:dyDescent="0.2">
      <c r="B186" t="s">
        <v>8219</v>
      </c>
      <c r="C186">
        <v>82</v>
      </c>
      <c r="E186" t="s">
        <v>8221</v>
      </c>
      <c r="F186">
        <v>2</v>
      </c>
    </row>
    <row r="187" spans="2:6" x14ac:dyDescent="0.2">
      <c r="B187" t="s">
        <v>8219</v>
      </c>
      <c r="C187">
        <v>74</v>
      </c>
      <c r="E187" t="s">
        <v>8221</v>
      </c>
      <c r="F187">
        <v>2</v>
      </c>
    </row>
    <row r="188" spans="2:6" x14ac:dyDescent="0.2">
      <c r="B188" t="s">
        <v>8219</v>
      </c>
      <c r="C188">
        <v>189</v>
      </c>
      <c r="E188" t="s">
        <v>8221</v>
      </c>
      <c r="F188">
        <v>34</v>
      </c>
    </row>
    <row r="189" spans="2:6" x14ac:dyDescent="0.2">
      <c r="B189" t="s">
        <v>8219</v>
      </c>
      <c r="C189">
        <v>80</v>
      </c>
      <c r="E189" t="s">
        <v>8221</v>
      </c>
      <c r="F189">
        <v>2</v>
      </c>
    </row>
    <row r="190" spans="2:6" x14ac:dyDescent="0.2">
      <c r="B190" t="s">
        <v>8219</v>
      </c>
      <c r="C190">
        <v>576</v>
      </c>
      <c r="E190" t="s">
        <v>8221</v>
      </c>
      <c r="F190">
        <v>0</v>
      </c>
    </row>
    <row r="191" spans="2:6" x14ac:dyDescent="0.2">
      <c r="B191" t="s">
        <v>8219</v>
      </c>
      <c r="C191">
        <v>202</v>
      </c>
      <c r="E191" t="s">
        <v>8221</v>
      </c>
      <c r="F191">
        <v>1</v>
      </c>
    </row>
    <row r="192" spans="2:6" x14ac:dyDescent="0.2">
      <c r="B192" t="s">
        <v>8219</v>
      </c>
      <c r="C192">
        <v>238</v>
      </c>
      <c r="E192" t="s">
        <v>8221</v>
      </c>
      <c r="F192">
        <v>8</v>
      </c>
    </row>
    <row r="193" spans="2:6" x14ac:dyDescent="0.2">
      <c r="B193" t="s">
        <v>8219</v>
      </c>
      <c r="C193">
        <v>36</v>
      </c>
      <c r="E193" t="s">
        <v>8221</v>
      </c>
      <c r="F193">
        <v>4</v>
      </c>
    </row>
    <row r="194" spans="2:6" x14ac:dyDescent="0.2">
      <c r="B194" t="s">
        <v>8219</v>
      </c>
      <c r="C194">
        <v>150</v>
      </c>
      <c r="E194" t="s">
        <v>8221</v>
      </c>
      <c r="F194">
        <v>28</v>
      </c>
    </row>
    <row r="195" spans="2:6" x14ac:dyDescent="0.2">
      <c r="B195" t="s">
        <v>8219</v>
      </c>
      <c r="C195">
        <v>146</v>
      </c>
      <c r="E195" t="s">
        <v>8221</v>
      </c>
      <c r="F195">
        <v>0</v>
      </c>
    </row>
    <row r="196" spans="2:6" x14ac:dyDescent="0.2">
      <c r="B196" t="s">
        <v>8219</v>
      </c>
      <c r="C196">
        <v>222</v>
      </c>
      <c r="E196" t="s">
        <v>8221</v>
      </c>
      <c r="F196">
        <v>6</v>
      </c>
    </row>
    <row r="197" spans="2:6" x14ac:dyDescent="0.2">
      <c r="B197" t="s">
        <v>8219</v>
      </c>
      <c r="C197">
        <v>120</v>
      </c>
      <c r="E197" t="s">
        <v>8221</v>
      </c>
      <c r="F197">
        <v>22</v>
      </c>
    </row>
    <row r="198" spans="2:6" x14ac:dyDescent="0.2">
      <c r="B198" t="s">
        <v>8219</v>
      </c>
      <c r="C198">
        <v>126</v>
      </c>
      <c r="E198" t="s">
        <v>8221</v>
      </c>
      <c r="F198">
        <v>0</v>
      </c>
    </row>
    <row r="199" spans="2:6" x14ac:dyDescent="0.2">
      <c r="B199" t="s">
        <v>8219</v>
      </c>
      <c r="C199">
        <v>158</v>
      </c>
      <c r="E199" t="s">
        <v>8221</v>
      </c>
      <c r="F199">
        <v>1</v>
      </c>
    </row>
    <row r="200" spans="2:6" x14ac:dyDescent="0.2">
      <c r="B200" t="s">
        <v>8219</v>
      </c>
      <c r="C200">
        <v>316</v>
      </c>
      <c r="E200" t="s">
        <v>8221</v>
      </c>
      <c r="F200">
        <v>20</v>
      </c>
    </row>
    <row r="201" spans="2:6" x14ac:dyDescent="0.2">
      <c r="B201" t="s">
        <v>8219</v>
      </c>
      <c r="C201">
        <v>284</v>
      </c>
      <c r="E201" t="s">
        <v>8221</v>
      </c>
      <c r="F201">
        <v>0</v>
      </c>
    </row>
    <row r="202" spans="2:6" x14ac:dyDescent="0.2">
      <c r="B202" t="s">
        <v>8219</v>
      </c>
      <c r="C202">
        <v>51</v>
      </c>
      <c r="E202" t="s">
        <v>8221</v>
      </c>
      <c r="F202">
        <v>1</v>
      </c>
    </row>
    <row r="203" spans="2:6" x14ac:dyDescent="0.2">
      <c r="B203" t="s">
        <v>8219</v>
      </c>
      <c r="C203">
        <v>158</v>
      </c>
      <c r="E203" t="s">
        <v>8221</v>
      </c>
      <c r="F203">
        <v>3</v>
      </c>
    </row>
    <row r="204" spans="2:6" x14ac:dyDescent="0.2">
      <c r="B204" t="s">
        <v>8219</v>
      </c>
      <c r="C204">
        <v>337</v>
      </c>
      <c r="E204" t="s">
        <v>8221</v>
      </c>
      <c r="F204">
        <v>2</v>
      </c>
    </row>
    <row r="205" spans="2:6" x14ac:dyDescent="0.2">
      <c r="B205" t="s">
        <v>8219</v>
      </c>
      <c r="C205">
        <v>186</v>
      </c>
      <c r="E205" t="s">
        <v>8221</v>
      </c>
      <c r="F205">
        <v>0</v>
      </c>
    </row>
    <row r="206" spans="2:6" x14ac:dyDescent="0.2">
      <c r="B206" t="s">
        <v>8219</v>
      </c>
      <c r="C206">
        <v>58</v>
      </c>
      <c r="E206" t="s">
        <v>8221</v>
      </c>
      <c r="F206">
        <v>2</v>
      </c>
    </row>
    <row r="207" spans="2:6" x14ac:dyDescent="0.2">
      <c r="B207" t="s">
        <v>8219</v>
      </c>
      <c r="C207">
        <v>82</v>
      </c>
      <c r="E207" t="s">
        <v>8221</v>
      </c>
      <c r="F207">
        <v>1</v>
      </c>
    </row>
    <row r="208" spans="2:6" x14ac:dyDescent="0.2">
      <c r="B208" t="s">
        <v>8219</v>
      </c>
      <c r="C208">
        <v>736</v>
      </c>
      <c r="E208" t="s">
        <v>8221</v>
      </c>
      <c r="F208">
        <v>0</v>
      </c>
    </row>
    <row r="209" spans="2:6" x14ac:dyDescent="0.2">
      <c r="B209" t="s">
        <v>8219</v>
      </c>
      <c r="C209">
        <v>1151</v>
      </c>
      <c r="E209" t="s">
        <v>8221</v>
      </c>
      <c r="F209">
        <v>1</v>
      </c>
    </row>
    <row r="210" spans="2:6" x14ac:dyDescent="0.2">
      <c r="B210" t="s">
        <v>8219</v>
      </c>
      <c r="C210">
        <v>34</v>
      </c>
      <c r="E210" t="s">
        <v>8221</v>
      </c>
      <c r="F210">
        <v>0</v>
      </c>
    </row>
    <row r="211" spans="2:6" x14ac:dyDescent="0.2">
      <c r="B211" t="s">
        <v>8219</v>
      </c>
      <c r="C211">
        <v>498</v>
      </c>
      <c r="E211" t="s">
        <v>8221</v>
      </c>
      <c r="F211">
        <v>5</v>
      </c>
    </row>
    <row r="212" spans="2:6" x14ac:dyDescent="0.2">
      <c r="B212" t="s">
        <v>8219</v>
      </c>
      <c r="C212">
        <v>167</v>
      </c>
      <c r="E212" t="s">
        <v>8221</v>
      </c>
      <c r="F212">
        <v>1</v>
      </c>
    </row>
    <row r="213" spans="2:6" x14ac:dyDescent="0.2">
      <c r="B213" t="s">
        <v>8219</v>
      </c>
      <c r="C213">
        <v>340</v>
      </c>
      <c r="E213" t="s">
        <v>8221</v>
      </c>
      <c r="F213">
        <v>1</v>
      </c>
    </row>
    <row r="214" spans="2:6" x14ac:dyDescent="0.2">
      <c r="B214" t="s">
        <v>8219</v>
      </c>
      <c r="C214">
        <v>438</v>
      </c>
      <c r="E214" t="s">
        <v>8221</v>
      </c>
      <c r="F214">
        <v>2</v>
      </c>
    </row>
    <row r="215" spans="2:6" x14ac:dyDescent="0.2">
      <c r="B215" t="s">
        <v>8219</v>
      </c>
      <c r="C215">
        <v>555</v>
      </c>
      <c r="E215" t="s">
        <v>8221</v>
      </c>
      <c r="F215">
        <v>0</v>
      </c>
    </row>
    <row r="216" spans="2:6" x14ac:dyDescent="0.2">
      <c r="B216" t="s">
        <v>8219</v>
      </c>
      <c r="C216">
        <v>266</v>
      </c>
      <c r="E216" t="s">
        <v>8221</v>
      </c>
      <c r="F216">
        <v>9</v>
      </c>
    </row>
    <row r="217" spans="2:6" x14ac:dyDescent="0.2">
      <c r="B217" t="s">
        <v>8219</v>
      </c>
      <c r="C217">
        <v>69</v>
      </c>
      <c r="E217" t="s">
        <v>8221</v>
      </c>
      <c r="F217">
        <v>4</v>
      </c>
    </row>
    <row r="218" spans="2:6" x14ac:dyDescent="0.2">
      <c r="B218" t="s">
        <v>8219</v>
      </c>
      <c r="C218">
        <v>80</v>
      </c>
      <c r="E218" t="s">
        <v>8221</v>
      </c>
      <c r="F218">
        <v>4</v>
      </c>
    </row>
    <row r="219" spans="2:6" x14ac:dyDescent="0.2">
      <c r="B219" t="s">
        <v>8219</v>
      </c>
      <c r="C219">
        <v>493</v>
      </c>
      <c r="E219" t="s">
        <v>8221</v>
      </c>
      <c r="F219">
        <v>1</v>
      </c>
    </row>
    <row r="220" spans="2:6" x14ac:dyDescent="0.2">
      <c r="B220" t="s">
        <v>8219</v>
      </c>
      <c r="C220">
        <v>31</v>
      </c>
      <c r="E220" t="s">
        <v>8221</v>
      </c>
      <c r="F220">
        <v>1</v>
      </c>
    </row>
    <row r="221" spans="2:6" x14ac:dyDescent="0.2">
      <c r="B221" t="s">
        <v>8219</v>
      </c>
      <c r="C221">
        <v>236</v>
      </c>
      <c r="E221" t="s">
        <v>8221</v>
      </c>
      <c r="F221">
        <v>7</v>
      </c>
    </row>
    <row r="222" spans="2:6" x14ac:dyDescent="0.2">
      <c r="B222" t="s">
        <v>8219</v>
      </c>
      <c r="C222">
        <v>89</v>
      </c>
      <c r="E222" t="s">
        <v>8221</v>
      </c>
      <c r="F222">
        <v>5</v>
      </c>
    </row>
    <row r="223" spans="2:6" x14ac:dyDescent="0.2">
      <c r="B223" t="s">
        <v>8219</v>
      </c>
      <c r="C223">
        <v>299</v>
      </c>
      <c r="E223" t="s">
        <v>8221</v>
      </c>
      <c r="F223">
        <v>1</v>
      </c>
    </row>
    <row r="224" spans="2:6" x14ac:dyDescent="0.2">
      <c r="B224" t="s">
        <v>8219</v>
      </c>
      <c r="C224">
        <v>55</v>
      </c>
      <c r="E224" t="s">
        <v>8221</v>
      </c>
      <c r="F224">
        <v>0</v>
      </c>
    </row>
    <row r="225" spans="2:6" x14ac:dyDescent="0.2">
      <c r="B225" t="s">
        <v>8219</v>
      </c>
      <c r="C225">
        <v>325</v>
      </c>
      <c r="E225" t="s">
        <v>8221</v>
      </c>
      <c r="F225">
        <v>0</v>
      </c>
    </row>
    <row r="226" spans="2:6" x14ac:dyDescent="0.2">
      <c r="B226" t="s">
        <v>8219</v>
      </c>
      <c r="C226">
        <v>524</v>
      </c>
      <c r="E226" t="s">
        <v>8221</v>
      </c>
      <c r="F226">
        <v>1</v>
      </c>
    </row>
    <row r="227" spans="2:6" x14ac:dyDescent="0.2">
      <c r="B227" t="s">
        <v>8219</v>
      </c>
      <c r="C227">
        <v>285</v>
      </c>
      <c r="E227" t="s">
        <v>8221</v>
      </c>
      <c r="F227">
        <v>2</v>
      </c>
    </row>
    <row r="228" spans="2:6" x14ac:dyDescent="0.2">
      <c r="B228" t="s">
        <v>8219</v>
      </c>
      <c r="C228">
        <v>179</v>
      </c>
      <c r="E228" t="s">
        <v>8221</v>
      </c>
      <c r="F228">
        <v>0</v>
      </c>
    </row>
    <row r="229" spans="2:6" x14ac:dyDescent="0.2">
      <c r="B229" t="s">
        <v>8219</v>
      </c>
      <c r="C229">
        <v>188</v>
      </c>
      <c r="E229" t="s">
        <v>8221</v>
      </c>
      <c r="F229">
        <v>4</v>
      </c>
    </row>
    <row r="230" spans="2:6" x14ac:dyDescent="0.2">
      <c r="B230" t="s">
        <v>8219</v>
      </c>
      <c r="C230">
        <v>379</v>
      </c>
      <c r="E230" t="s">
        <v>8221</v>
      </c>
      <c r="F230">
        <v>7</v>
      </c>
    </row>
    <row r="231" spans="2:6" x14ac:dyDescent="0.2">
      <c r="B231" t="s">
        <v>8219</v>
      </c>
      <c r="C231">
        <v>119</v>
      </c>
      <c r="E231" t="s">
        <v>8221</v>
      </c>
      <c r="F231">
        <v>2</v>
      </c>
    </row>
    <row r="232" spans="2:6" x14ac:dyDescent="0.2">
      <c r="B232" t="s">
        <v>8219</v>
      </c>
      <c r="C232">
        <v>167</v>
      </c>
      <c r="E232" t="s">
        <v>8221</v>
      </c>
      <c r="F232">
        <v>1</v>
      </c>
    </row>
    <row r="233" spans="2:6" x14ac:dyDescent="0.2">
      <c r="B233" t="s">
        <v>8219</v>
      </c>
      <c r="C233">
        <v>221</v>
      </c>
      <c r="E233" t="s">
        <v>8221</v>
      </c>
      <c r="F233">
        <v>9</v>
      </c>
    </row>
    <row r="234" spans="2:6" x14ac:dyDescent="0.2">
      <c r="B234" t="s">
        <v>8219</v>
      </c>
      <c r="C234">
        <v>964</v>
      </c>
      <c r="E234" t="s">
        <v>8221</v>
      </c>
      <c r="F234">
        <v>2</v>
      </c>
    </row>
    <row r="235" spans="2:6" x14ac:dyDescent="0.2">
      <c r="B235" t="s">
        <v>8219</v>
      </c>
      <c r="C235">
        <v>286</v>
      </c>
      <c r="E235" t="s">
        <v>8221</v>
      </c>
      <c r="F235">
        <v>1</v>
      </c>
    </row>
    <row r="236" spans="2:6" x14ac:dyDescent="0.2">
      <c r="B236" t="s">
        <v>8219</v>
      </c>
      <c r="C236">
        <v>613</v>
      </c>
      <c r="E236" t="s">
        <v>8221</v>
      </c>
      <c r="F236">
        <v>7</v>
      </c>
    </row>
    <row r="237" spans="2:6" x14ac:dyDescent="0.2">
      <c r="B237" t="s">
        <v>8219</v>
      </c>
      <c r="C237">
        <v>29</v>
      </c>
      <c r="E237" t="s">
        <v>8221</v>
      </c>
      <c r="F237">
        <v>2</v>
      </c>
    </row>
    <row r="238" spans="2:6" x14ac:dyDescent="0.2">
      <c r="B238" t="s">
        <v>8219</v>
      </c>
      <c r="C238">
        <v>165</v>
      </c>
      <c r="E238" t="s">
        <v>8221</v>
      </c>
      <c r="F238">
        <v>8</v>
      </c>
    </row>
    <row r="239" spans="2:6" x14ac:dyDescent="0.2">
      <c r="B239" t="s">
        <v>8219</v>
      </c>
      <c r="C239">
        <v>97</v>
      </c>
      <c r="E239" t="s">
        <v>8221</v>
      </c>
      <c r="F239">
        <v>2</v>
      </c>
    </row>
    <row r="240" spans="2:6" x14ac:dyDescent="0.2">
      <c r="B240" t="s">
        <v>8219</v>
      </c>
      <c r="C240">
        <v>303</v>
      </c>
      <c r="E240" t="s">
        <v>8221</v>
      </c>
      <c r="F240">
        <v>2</v>
      </c>
    </row>
    <row r="241" spans="2:6" x14ac:dyDescent="0.2">
      <c r="B241" t="s">
        <v>8219</v>
      </c>
      <c r="C241">
        <v>267</v>
      </c>
      <c r="E241" t="s">
        <v>8221</v>
      </c>
      <c r="F241">
        <v>7</v>
      </c>
    </row>
    <row r="242" spans="2:6" x14ac:dyDescent="0.2">
      <c r="B242" t="s">
        <v>8219</v>
      </c>
      <c r="C242">
        <v>302</v>
      </c>
      <c r="E242" t="s">
        <v>8221</v>
      </c>
      <c r="F242">
        <v>2</v>
      </c>
    </row>
    <row r="243" spans="2:6" x14ac:dyDescent="0.2">
      <c r="B243" t="s">
        <v>8219</v>
      </c>
      <c r="C243">
        <v>87</v>
      </c>
      <c r="E243" t="s">
        <v>8221</v>
      </c>
      <c r="F243">
        <v>18</v>
      </c>
    </row>
    <row r="244" spans="2:6" x14ac:dyDescent="0.2">
      <c r="B244" t="s">
        <v>8219</v>
      </c>
      <c r="C244">
        <v>354</v>
      </c>
      <c r="E244" t="s">
        <v>8221</v>
      </c>
      <c r="F244">
        <v>9</v>
      </c>
    </row>
    <row r="245" spans="2:6" x14ac:dyDescent="0.2">
      <c r="B245" t="s">
        <v>8219</v>
      </c>
      <c r="C245">
        <v>86</v>
      </c>
      <c r="E245" t="s">
        <v>8221</v>
      </c>
      <c r="F245">
        <v>4</v>
      </c>
    </row>
    <row r="246" spans="2:6" x14ac:dyDescent="0.2">
      <c r="B246" t="s">
        <v>8219</v>
      </c>
      <c r="C246">
        <v>26</v>
      </c>
      <c r="E246" t="s">
        <v>8221</v>
      </c>
      <c r="F246">
        <v>7</v>
      </c>
    </row>
    <row r="247" spans="2:6" x14ac:dyDescent="0.2">
      <c r="B247" t="s">
        <v>8219</v>
      </c>
      <c r="C247">
        <v>113</v>
      </c>
      <c r="E247" t="s">
        <v>8221</v>
      </c>
      <c r="F247">
        <v>29</v>
      </c>
    </row>
    <row r="248" spans="2:6" x14ac:dyDescent="0.2">
      <c r="B248" t="s">
        <v>8219</v>
      </c>
      <c r="C248">
        <v>65</v>
      </c>
      <c r="E248" t="s">
        <v>8221</v>
      </c>
      <c r="F248">
        <v>12</v>
      </c>
    </row>
    <row r="249" spans="2:6" x14ac:dyDescent="0.2">
      <c r="B249" t="s">
        <v>8219</v>
      </c>
      <c r="C249">
        <v>134</v>
      </c>
      <c r="E249" t="s">
        <v>8221</v>
      </c>
      <c r="F249">
        <v>4</v>
      </c>
    </row>
    <row r="250" spans="2:6" x14ac:dyDescent="0.2">
      <c r="B250" t="s">
        <v>8219</v>
      </c>
      <c r="C250">
        <v>119</v>
      </c>
      <c r="E250" t="s">
        <v>8221</v>
      </c>
      <c r="F250">
        <v>28</v>
      </c>
    </row>
    <row r="251" spans="2:6" x14ac:dyDescent="0.2">
      <c r="B251" t="s">
        <v>8219</v>
      </c>
      <c r="C251">
        <v>159</v>
      </c>
      <c r="E251" t="s">
        <v>8221</v>
      </c>
      <c r="F251">
        <v>25</v>
      </c>
    </row>
    <row r="252" spans="2:6" x14ac:dyDescent="0.2">
      <c r="B252" t="s">
        <v>8219</v>
      </c>
      <c r="C252">
        <v>167</v>
      </c>
      <c r="E252" t="s">
        <v>8221</v>
      </c>
      <c r="F252">
        <v>28</v>
      </c>
    </row>
    <row r="253" spans="2:6" x14ac:dyDescent="0.2">
      <c r="B253" t="s">
        <v>8219</v>
      </c>
      <c r="C253">
        <v>43</v>
      </c>
      <c r="E253" t="s">
        <v>8221</v>
      </c>
      <c r="F253">
        <v>310</v>
      </c>
    </row>
    <row r="254" spans="2:6" x14ac:dyDescent="0.2">
      <c r="B254" t="s">
        <v>8219</v>
      </c>
      <c r="C254">
        <v>1062</v>
      </c>
      <c r="E254" t="s">
        <v>8221</v>
      </c>
      <c r="F254">
        <v>15</v>
      </c>
    </row>
    <row r="255" spans="2:6" x14ac:dyDescent="0.2">
      <c r="B255" t="s">
        <v>8219</v>
      </c>
      <c r="C255">
        <v>9</v>
      </c>
      <c r="E255" t="s">
        <v>8221</v>
      </c>
      <c r="F255">
        <v>215</v>
      </c>
    </row>
    <row r="256" spans="2:6" x14ac:dyDescent="0.2">
      <c r="B256" t="s">
        <v>8219</v>
      </c>
      <c r="C256">
        <v>89</v>
      </c>
      <c r="E256" t="s">
        <v>8221</v>
      </c>
      <c r="F256">
        <v>3</v>
      </c>
    </row>
    <row r="257" spans="2:6" x14ac:dyDescent="0.2">
      <c r="B257" t="s">
        <v>8219</v>
      </c>
      <c r="C257">
        <v>174</v>
      </c>
      <c r="E257" t="s">
        <v>8221</v>
      </c>
      <c r="F257">
        <v>2</v>
      </c>
    </row>
    <row r="258" spans="2:6" x14ac:dyDescent="0.2">
      <c r="B258" t="s">
        <v>8219</v>
      </c>
      <c r="C258">
        <v>14</v>
      </c>
      <c r="E258" t="s">
        <v>8221</v>
      </c>
      <c r="F258">
        <v>26</v>
      </c>
    </row>
    <row r="259" spans="2:6" x14ac:dyDescent="0.2">
      <c r="B259" t="s">
        <v>8219</v>
      </c>
      <c r="C259">
        <v>48</v>
      </c>
      <c r="E259" t="s">
        <v>8221</v>
      </c>
      <c r="F259">
        <v>24</v>
      </c>
    </row>
    <row r="260" spans="2:6" x14ac:dyDescent="0.2">
      <c r="B260" t="s">
        <v>8219</v>
      </c>
      <c r="C260">
        <v>133</v>
      </c>
      <c r="E260" t="s">
        <v>8221</v>
      </c>
      <c r="F260">
        <v>96</v>
      </c>
    </row>
    <row r="261" spans="2:6" x14ac:dyDescent="0.2">
      <c r="B261" t="s">
        <v>8219</v>
      </c>
      <c r="C261">
        <v>83</v>
      </c>
      <c r="E261" t="s">
        <v>8221</v>
      </c>
      <c r="F261">
        <v>17</v>
      </c>
    </row>
    <row r="262" spans="2:6" x14ac:dyDescent="0.2">
      <c r="B262" t="s">
        <v>8219</v>
      </c>
      <c r="C262">
        <v>149</v>
      </c>
      <c r="E262" t="s">
        <v>8221</v>
      </c>
      <c r="F262">
        <v>94</v>
      </c>
    </row>
    <row r="263" spans="2:6" x14ac:dyDescent="0.2">
      <c r="B263" t="s">
        <v>8219</v>
      </c>
      <c r="C263">
        <v>49</v>
      </c>
      <c r="E263" t="s">
        <v>8221</v>
      </c>
      <c r="F263">
        <v>129</v>
      </c>
    </row>
    <row r="264" spans="2:6" x14ac:dyDescent="0.2">
      <c r="B264" t="s">
        <v>8219</v>
      </c>
      <c r="C264">
        <v>251</v>
      </c>
      <c r="E264" t="s">
        <v>8221</v>
      </c>
      <c r="F264">
        <v>1</v>
      </c>
    </row>
    <row r="265" spans="2:6" x14ac:dyDescent="0.2">
      <c r="B265" t="s">
        <v>8219</v>
      </c>
      <c r="C265">
        <v>22</v>
      </c>
      <c r="E265" t="s">
        <v>8221</v>
      </c>
      <c r="F265">
        <v>4</v>
      </c>
    </row>
    <row r="266" spans="2:6" x14ac:dyDescent="0.2">
      <c r="B266" t="s">
        <v>8219</v>
      </c>
      <c r="C266">
        <v>48</v>
      </c>
      <c r="E266" t="s">
        <v>8221</v>
      </c>
      <c r="F266">
        <v>3</v>
      </c>
    </row>
    <row r="267" spans="2:6" x14ac:dyDescent="0.2">
      <c r="B267" t="s">
        <v>8219</v>
      </c>
      <c r="C267">
        <v>383</v>
      </c>
      <c r="E267" t="s">
        <v>8221</v>
      </c>
      <c r="F267">
        <v>135</v>
      </c>
    </row>
    <row r="268" spans="2:6" x14ac:dyDescent="0.2">
      <c r="B268" t="s">
        <v>8219</v>
      </c>
      <c r="C268">
        <v>237</v>
      </c>
      <c r="E268" t="s">
        <v>8221</v>
      </c>
      <c r="F268">
        <v>10</v>
      </c>
    </row>
    <row r="269" spans="2:6" x14ac:dyDescent="0.2">
      <c r="B269" t="s">
        <v>8219</v>
      </c>
      <c r="C269">
        <v>13</v>
      </c>
      <c r="E269" t="s">
        <v>8221</v>
      </c>
      <c r="F269">
        <v>0</v>
      </c>
    </row>
    <row r="270" spans="2:6" x14ac:dyDescent="0.2">
      <c r="B270" t="s">
        <v>8219</v>
      </c>
      <c r="C270">
        <v>562</v>
      </c>
      <c r="E270" t="s">
        <v>8221</v>
      </c>
      <c r="F270">
        <v>6</v>
      </c>
    </row>
    <row r="271" spans="2:6" x14ac:dyDescent="0.2">
      <c r="B271" t="s">
        <v>8219</v>
      </c>
      <c r="C271">
        <v>71</v>
      </c>
      <c r="E271" t="s">
        <v>8221</v>
      </c>
      <c r="F271">
        <v>36</v>
      </c>
    </row>
    <row r="272" spans="2:6" x14ac:dyDescent="0.2">
      <c r="B272" t="s">
        <v>8219</v>
      </c>
      <c r="C272">
        <v>1510</v>
      </c>
      <c r="E272" t="s">
        <v>8221</v>
      </c>
      <c r="F272">
        <v>336</v>
      </c>
    </row>
    <row r="273" spans="2:6" x14ac:dyDescent="0.2">
      <c r="B273" t="s">
        <v>8219</v>
      </c>
      <c r="C273">
        <v>14</v>
      </c>
      <c r="E273" t="s">
        <v>8221</v>
      </c>
      <c r="F273">
        <v>34</v>
      </c>
    </row>
    <row r="274" spans="2:6" x14ac:dyDescent="0.2">
      <c r="B274" t="s">
        <v>8219</v>
      </c>
      <c r="C274">
        <v>193</v>
      </c>
      <c r="E274" t="s">
        <v>8221</v>
      </c>
      <c r="F274">
        <v>10</v>
      </c>
    </row>
    <row r="275" spans="2:6" x14ac:dyDescent="0.2">
      <c r="B275" t="s">
        <v>8219</v>
      </c>
      <c r="C275">
        <v>206</v>
      </c>
      <c r="E275" t="s">
        <v>8221</v>
      </c>
      <c r="F275">
        <v>201</v>
      </c>
    </row>
    <row r="276" spans="2:6" x14ac:dyDescent="0.2">
      <c r="B276" t="s">
        <v>8219</v>
      </c>
      <c r="C276">
        <v>351</v>
      </c>
      <c r="E276" t="s">
        <v>8221</v>
      </c>
      <c r="F276">
        <v>296</v>
      </c>
    </row>
    <row r="277" spans="2:6" x14ac:dyDescent="0.2">
      <c r="B277" t="s">
        <v>8219</v>
      </c>
      <c r="C277">
        <v>50</v>
      </c>
      <c r="E277" t="s">
        <v>8221</v>
      </c>
      <c r="F277">
        <v>7</v>
      </c>
    </row>
    <row r="278" spans="2:6" x14ac:dyDescent="0.2">
      <c r="B278" t="s">
        <v>8219</v>
      </c>
      <c r="C278">
        <v>184</v>
      </c>
      <c r="E278" t="s">
        <v>8221</v>
      </c>
      <c r="F278">
        <v>7</v>
      </c>
    </row>
    <row r="279" spans="2:6" x14ac:dyDescent="0.2">
      <c r="B279" t="s">
        <v>8219</v>
      </c>
      <c r="C279">
        <v>196</v>
      </c>
      <c r="E279" t="s">
        <v>8221</v>
      </c>
      <c r="F279">
        <v>1</v>
      </c>
    </row>
    <row r="280" spans="2:6" x14ac:dyDescent="0.2">
      <c r="B280" t="s">
        <v>8219</v>
      </c>
      <c r="C280">
        <v>229</v>
      </c>
      <c r="E280" t="s">
        <v>8221</v>
      </c>
      <c r="F280">
        <v>114</v>
      </c>
    </row>
    <row r="281" spans="2:6" x14ac:dyDescent="0.2">
      <c r="B281" t="s">
        <v>8219</v>
      </c>
      <c r="C281">
        <v>67</v>
      </c>
      <c r="E281" t="s">
        <v>8221</v>
      </c>
      <c r="F281">
        <v>29</v>
      </c>
    </row>
    <row r="282" spans="2:6" x14ac:dyDescent="0.2">
      <c r="B282" t="s">
        <v>8219</v>
      </c>
      <c r="C282">
        <v>95</v>
      </c>
      <c r="E282" t="s">
        <v>8221</v>
      </c>
      <c r="F282">
        <v>890</v>
      </c>
    </row>
    <row r="283" spans="2:6" x14ac:dyDescent="0.2">
      <c r="B283" t="s">
        <v>8219</v>
      </c>
      <c r="C283">
        <v>62</v>
      </c>
      <c r="E283" t="s">
        <v>8221</v>
      </c>
      <c r="F283">
        <v>31</v>
      </c>
    </row>
    <row r="284" spans="2:6" x14ac:dyDescent="0.2">
      <c r="B284" t="s">
        <v>8219</v>
      </c>
      <c r="C284">
        <v>73</v>
      </c>
      <c r="E284" t="s">
        <v>8221</v>
      </c>
      <c r="F284">
        <v>21</v>
      </c>
    </row>
    <row r="285" spans="2:6" x14ac:dyDescent="0.2">
      <c r="B285" t="s">
        <v>8219</v>
      </c>
      <c r="C285">
        <v>43</v>
      </c>
      <c r="E285" t="s">
        <v>8221</v>
      </c>
      <c r="F285">
        <v>37</v>
      </c>
    </row>
    <row r="286" spans="2:6" x14ac:dyDescent="0.2">
      <c r="B286" t="s">
        <v>8219</v>
      </c>
      <c r="C286">
        <v>70</v>
      </c>
      <c r="E286" t="s">
        <v>8221</v>
      </c>
      <c r="F286">
        <v>7</v>
      </c>
    </row>
    <row r="287" spans="2:6" x14ac:dyDescent="0.2">
      <c r="B287" t="s">
        <v>8219</v>
      </c>
      <c r="C287">
        <v>271</v>
      </c>
      <c r="E287" t="s">
        <v>8221</v>
      </c>
      <c r="F287">
        <v>4</v>
      </c>
    </row>
    <row r="288" spans="2:6" x14ac:dyDescent="0.2">
      <c r="B288" t="s">
        <v>8219</v>
      </c>
      <c r="C288">
        <v>55</v>
      </c>
      <c r="E288" t="s">
        <v>8221</v>
      </c>
      <c r="F288">
        <v>5</v>
      </c>
    </row>
    <row r="289" spans="2:6" x14ac:dyDescent="0.2">
      <c r="B289" t="s">
        <v>8219</v>
      </c>
      <c r="C289">
        <v>35</v>
      </c>
      <c r="E289" t="s">
        <v>8221</v>
      </c>
      <c r="F289">
        <v>0</v>
      </c>
    </row>
    <row r="290" spans="2:6" x14ac:dyDescent="0.2">
      <c r="B290" t="s">
        <v>8219</v>
      </c>
      <c r="C290">
        <v>22</v>
      </c>
      <c r="E290" t="s">
        <v>8221</v>
      </c>
      <c r="F290">
        <v>456</v>
      </c>
    </row>
    <row r="291" spans="2:6" x14ac:dyDescent="0.2">
      <c r="B291" t="s">
        <v>8219</v>
      </c>
      <c r="C291">
        <v>38</v>
      </c>
      <c r="E291" t="s">
        <v>8221</v>
      </c>
      <c r="F291">
        <v>369</v>
      </c>
    </row>
    <row r="292" spans="2:6" x14ac:dyDescent="0.2">
      <c r="B292" t="s">
        <v>8219</v>
      </c>
      <c r="C292">
        <v>15</v>
      </c>
      <c r="E292" t="s">
        <v>8221</v>
      </c>
      <c r="F292">
        <v>2</v>
      </c>
    </row>
    <row r="293" spans="2:6" x14ac:dyDescent="0.2">
      <c r="B293" t="s">
        <v>8219</v>
      </c>
      <c r="C293">
        <v>7</v>
      </c>
      <c r="E293" t="s">
        <v>8221</v>
      </c>
      <c r="F293">
        <v>0</v>
      </c>
    </row>
    <row r="294" spans="2:6" x14ac:dyDescent="0.2">
      <c r="B294" t="s">
        <v>8219</v>
      </c>
      <c r="C294">
        <v>241</v>
      </c>
      <c r="E294" t="s">
        <v>8221</v>
      </c>
      <c r="F294">
        <v>338</v>
      </c>
    </row>
    <row r="295" spans="2:6" x14ac:dyDescent="0.2">
      <c r="B295" t="s">
        <v>8219</v>
      </c>
      <c r="C295">
        <v>55</v>
      </c>
      <c r="E295" t="s">
        <v>8221</v>
      </c>
      <c r="F295">
        <v>4</v>
      </c>
    </row>
    <row r="296" spans="2:6" x14ac:dyDescent="0.2">
      <c r="B296" t="s">
        <v>8219</v>
      </c>
      <c r="C296">
        <v>171</v>
      </c>
      <c r="E296" t="s">
        <v>8221</v>
      </c>
      <c r="F296">
        <v>1</v>
      </c>
    </row>
    <row r="297" spans="2:6" x14ac:dyDescent="0.2">
      <c r="B297" t="s">
        <v>8219</v>
      </c>
      <c r="C297">
        <v>208</v>
      </c>
      <c r="E297" t="s">
        <v>8221</v>
      </c>
      <c r="F297">
        <v>28</v>
      </c>
    </row>
    <row r="298" spans="2:6" x14ac:dyDescent="0.2">
      <c r="B298" t="s">
        <v>8219</v>
      </c>
      <c r="C298">
        <v>21</v>
      </c>
      <c r="E298" t="s">
        <v>8221</v>
      </c>
      <c r="F298">
        <v>12</v>
      </c>
    </row>
    <row r="299" spans="2:6" x14ac:dyDescent="0.2">
      <c r="B299" t="s">
        <v>8219</v>
      </c>
      <c r="C299">
        <v>25</v>
      </c>
      <c r="E299" t="s">
        <v>8221</v>
      </c>
      <c r="F299">
        <v>16</v>
      </c>
    </row>
    <row r="300" spans="2:6" x14ac:dyDescent="0.2">
      <c r="B300" t="s">
        <v>8219</v>
      </c>
      <c r="C300">
        <v>52</v>
      </c>
      <c r="E300" t="s">
        <v>8221</v>
      </c>
      <c r="F300">
        <v>4</v>
      </c>
    </row>
    <row r="301" spans="2:6" x14ac:dyDescent="0.2">
      <c r="B301" t="s">
        <v>8219</v>
      </c>
      <c r="C301">
        <v>104</v>
      </c>
      <c r="E301" t="s">
        <v>8221</v>
      </c>
      <c r="F301">
        <v>4</v>
      </c>
    </row>
    <row r="302" spans="2:6" x14ac:dyDescent="0.2">
      <c r="B302" t="s">
        <v>8219</v>
      </c>
      <c r="C302">
        <v>73</v>
      </c>
      <c r="E302" t="s">
        <v>8221</v>
      </c>
      <c r="F302">
        <v>10</v>
      </c>
    </row>
    <row r="303" spans="2:6" x14ac:dyDescent="0.2">
      <c r="B303" t="s">
        <v>8219</v>
      </c>
      <c r="C303">
        <v>34</v>
      </c>
      <c r="E303" t="s">
        <v>8221</v>
      </c>
      <c r="F303">
        <v>0</v>
      </c>
    </row>
    <row r="304" spans="2:6" x14ac:dyDescent="0.2">
      <c r="B304" t="s">
        <v>8219</v>
      </c>
      <c r="C304">
        <v>56</v>
      </c>
      <c r="E304" t="s">
        <v>8221</v>
      </c>
      <c r="F304">
        <v>6</v>
      </c>
    </row>
    <row r="305" spans="2:6" x14ac:dyDescent="0.2">
      <c r="B305" t="s">
        <v>8219</v>
      </c>
      <c r="C305">
        <v>31</v>
      </c>
      <c r="E305" t="s">
        <v>8221</v>
      </c>
      <c r="F305">
        <v>0</v>
      </c>
    </row>
    <row r="306" spans="2:6" x14ac:dyDescent="0.2">
      <c r="B306" t="s">
        <v>8219</v>
      </c>
      <c r="C306">
        <v>84</v>
      </c>
      <c r="E306" t="s">
        <v>8221</v>
      </c>
      <c r="F306">
        <v>1</v>
      </c>
    </row>
    <row r="307" spans="2:6" x14ac:dyDescent="0.2">
      <c r="B307" t="s">
        <v>8219</v>
      </c>
      <c r="C307">
        <v>130</v>
      </c>
      <c r="E307" t="s">
        <v>8221</v>
      </c>
      <c r="F307">
        <v>0</v>
      </c>
    </row>
    <row r="308" spans="2:6" x14ac:dyDescent="0.2">
      <c r="B308" t="s">
        <v>8219</v>
      </c>
      <c r="C308">
        <v>12</v>
      </c>
      <c r="E308" t="s">
        <v>8221</v>
      </c>
      <c r="F308">
        <v>44</v>
      </c>
    </row>
    <row r="309" spans="2:6" x14ac:dyDescent="0.2">
      <c r="B309" t="s">
        <v>8219</v>
      </c>
      <c r="C309">
        <v>23</v>
      </c>
      <c r="E309" t="s">
        <v>8221</v>
      </c>
      <c r="F309">
        <v>0</v>
      </c>
    </row>
    <row r="310" spans="2:6" x14ac:dyDescent="0.2">
      <c r="B310" t="s">
        <v>8219</v>
      </c>
      <c r="C310">
        <v>158</v>
      </c>
      <c r="E310" t="s">
        <v>8221</v>
      </c>
      <c r="F310">
        <v>3</v>
      </c>
    </row>
    <row r="311" spans="2:6" x14ac:dyDescent="0.2">
      <c r="B311" t="s">
        <v>8219</v>
      </c>
      <c r="C311">
        <v>30</v>
      </c>
      <c r="E311" t="s">
        <v>8221</v>
      </c>
      <c r="F311">
        <v>0</v>
      </c>
    </row>
    <row r="312" spans="2:6" x14ac:dyDescent="0.2">
      <c r="B312" t="s">
        <v>8219</v>
      </c>
      <c r="C312">
        <v>18</v>
      </c>
      <c r="E312" t="s">
        <v>8221</v>
      </c>
      <c r="F312">
        <v>52</v>
      </c>
    </row>
    <row r="313" spans="2:6" x14ac:dyDescent="0.2">
      <c r="B313" t="s">
        <v>8219</v>
      </c>
      <c r="C313">
        <v>29</v>
      </c>
      <c r="E313" t="s">
        <v>8221</v>
      </c>
      <c r="F313">
        <v>0</v>
      </c>
    </row>
    <row r="314" spans="2:6" x14ac:dyDescent="0.2">
      <c r="B314" t="s">
        <v>8219</v>
      </c>
      <c r="C314">
        <v>31</v>
      </c>
      <c r="E314" t="s">
        <v>8221</v>
      </c>
      <c r="F314">
        <v>1</v>
      </c>
    </row>
    <row r="315" spans="2:6" x14ac:dyDescent="0.2">
      <c r="B315" t="s">
        <v>8219</v>
      </c>
      <c r="C315">
        <v>173</v>
      </c>
      <c r="E315" t="s">
        <v>8221</v>
      </c>
      <c r="F315">
        <v>1</v>
      </c>
    </row>
    <row r="316" spans="2:6" x14ac:dyDescent="0.2">
      <c r="B316" t="s">
        <v>8219</v>
      </c>
      <c r="C316">
        <v>17</v>
      </c>
      <c r="E316" t="s">
        <v>8221</v>
      </c>
      <c r="F316">
        <v>2</v>
      </c>
    </row>
    <row r="317" spans="2:6" x14ac:dyDescent="0.2">
      <c r="B317" t="s">
        <v>8219</v>
      </c>
      <c r="C317">
        <v>48</v>
      </c>
      <c r="E317" t="s">
        <v>8221</v>
      </c>
      <c r="F317">
        <v>9</v>
      </c>
    </row>
    <row r="318" spans="2:6" x14ac:dyDescent="0.2">
      <c r="B318" t="s">
        <v>8219</v>
      </c>
      <c r="C318">
        <v>59</v>
      </c>
      <c r="E318" t="s">
        <v>8221</v>
      </c>
      <c r="F318">
        <v>5</v>
      </c>
    </row>
    <row r="319" spans="2:6" x14ac:dyDescent="0.2">
      <c r="B319" t="s">
        <v>8219</v>
      </c>
      <c r="C319">
        <v>39</v>
      </c>
      <c r="E319" t="s">
        <v>8221</v>
      </c>
      <c r="F319">
        <v>57</v>
      </c>
    </row>
    <row r="320" spans="2:6" x14ac:dyDescent="0.2">
      <c r="B320" t="s">
        <v>8219</v>
      </c>
      <c r="C320">
        <v>59</v>
      </c>
      <c r="E320" t="s">
        <v>8221</v>
      </c>
      <c r="F320">
        <v>3</v>
      </c>
    </row>
    <row r="321" spans="2:6" x14ac:dyDescent="0.2">
      <c r="B321" t="s">
        <v>8219</v>
      </c>
      <c r="C321">
        <v>60</v>
      </c>
      <c r="E321" t="s">
        <v>8221</v>
      </c>
      <c r="F321">
        <v>1</v>
      </c>
    </row>
    <row r="322" spans="2:6" x14ac:dyDescent="0.2">
      <c r="B322" t="s">
        <v>8219</v>
      </c>
      <c r="C322">
        <v>20</v>
      </c>
      <c r="E322" t="s">
        <v>8221</v>
      </c>
      <c r="F322">
        <v>6</v>
      </c>
    </row>
    <row r="323" spans="2:6" x14ac:dyDescent="0.2">
      <c r="B323" t="s">
        <v>8219</v>
      </c>
      <c r="C323">
        <v>2</v>
      </c>
      <c r="E323" t="s">
        <v>8221</v>
      </c>
      <c r="F323">
        <v>48</v>
      </c>
    </row>
    <row r="324" spans="2:6" x14ac:dyDescent="0.2">
      <c r="B324" t="s">
        <v>8219</v>
      </c>
      <c r="C324">
        <v>315</v>
      </c>
      <c r="E324" t="s">
        <v>8221</v>
      </c>
      <c r="F324">
        <v>2</v>
      </c>
    </row>
    <row r="325" spans="2:6" x14ac:dyDescent="0.2">
      <c r="B325" t="s">
        <v>8219</v>
      </c>
      <c r="C325">
        <v>2174</v>
      </c>
      <c r="E325" t="s">
        <v>8221</v>
      </c>
      <c r="F325">
        <v>4</v>
      </c>
    </row>
    <row r="326" spans="2:6" x14ac:dyDescent="0.2">
      <c r="B326" t="s">
        <v>8219</v>
      </c>
      <c r="C326">
        <v>152</v>
      </c>
      <c r="E326" t="s">
        <v>8221</v>
      </c>
      <c r="F326">
        <v>5</v>
      </c>
    </row>
    <row r="327" spans="2:6" x14ac:dyDescent="0.2">
      <c r="B327" t="s">
        <v>8219</v>
      </c>
      <c r="C327">
        <v>1021</v>
      </c>
      <c r="E327" t="s">
        <v>8221</v>
      </c>
      <c r="F327">
        <v>79</v>
      </c>
    </row>
    <row r="328" spans="2:6" x14ac:dyDescent="0.2">
      <c r="B328" t="s">
        <v>8219</v>
      </c>
      <c r="C328">
        <v>237</v>
      </c>
      <c r="E328" t="s">
        <v>8221</v>
      </c>
      <c r="F328">
        <v>2</v>
      </c>
    </row>
    <row r="329" spans="2:6" x14ac:dyDescent="0.2">
      <c r="B329" t="s">
        <v>8219</v>
      </c>
      <c r="C329">
        <v>27</v>
      </c>
      <c r="E329" t="s">
        <v>8221</v>
      </c>
      <c r="F329">
        <v>11</v>
      </c>
    </row>
    <row r="330" spans="2:6" x14ac:dyDescent="0.2">
      <c r="B330" t="s">
        <v>8219</v>
      </c>
      <c r="C330">
        <v>17</v>
      </c>
      <c r="E330" t="s">
        <v>8221</v>
      </c>
      <c r="F330">
        <v>11</v>
      </c>
    </row>
    <row r="331" spans="2:6" x14ac:dyDescent="0.2">
      <c r="B331" t="s">
        <v>8219</v>
      </c>
      <c r="C331">
        <v>27</v>
      </c>
      <c r="E331" t="s">
        <v>8221</v>
      </c>
      <c r="F331">
        <v>1</v>
      </c>
    </row>
    <row r="332" spans="2:6" x14ac:dyDescent="0.2">
      <c r="B332" t="s">
        <v>8219</v>
      </c>
      <c r="C332">
        <v>82</v>
      </c>
      <c r="E332" t="s">
        <v>8221</v>
      </c>
      <c r="F332">
        <v>3</v>
      </c>
    </row>
    <row r="333" spans="2:6" x14ac:dyDescent="0.2">
      <c r="B333" t="s">
        <v>8219</v>
      </c>
      <c r="C333">
        <v>48</v>
      </c>
      <c r="E333" t="s">
        <v>8221</v>
      </c>
      <c r="F333">
        <v>5</v>
      </c>
    </row>
    <row r="334" spans="2:6" x14ac:dyDescent="0.2">
      <c r="B334" t="s">
        <v>8219</v>
      </c>
      <c r="C334">
        <v>105</v>
      </c>
      <c r="E334" t="s">
        <v>8221</v>
      </c>
      <c r="F334">
        <v>12</v>
      </c>
    </row>
    <row r="335" spans="2:6" x14ac:dyDescent="0.2">
      <c r="B335" t="s">
        <v>8219</v>
      </c>
      <c r="C335">
        <v>28</v>
      </c>
      <c r="E335" t="s">
        <v>8221</v>
      </c>
      <c r="F335">
        <v>2</v>
      </c>
    </row>
    <row r="336" spans="2:6" x14ac:dyDescent="0.2">
      <c r="B336" t="s">
        <v>8219</v>
      </c>
      <c r="C336">
        <v>1107</v>
      </c>
      <c r="E336" t="s">
        <v>8221</v>
      </c>
      <c r="F336">
        <v>5</v>
      </c>
    </row>
    <row r="337" spans="2:6" x14ac:dyDescent="0.2">
      <c r="B337" t="s">
        <v>8219</v>
      </c>
      <c r="C337">
        <v>1013</v>
      </c>
      <c r="E337" t="s">
        <v>8221</v>
      </c>
      <c r="F337">
        <v>21</v>
      </c>
    </row>
    <row r="338" spans="2:6" x14ac:dyDescent="0.2">
      <c r="B338" t="s">
        <v>8219</v>
      </c>
      <c r="C338">
        <v>274</v>
      </c>
      <c r="E338" t="s">
        <v>8221</v>
      </c>
      <c r="F338">
        <v>0</v>
      </c>
    </row>
    <row r="339" spans="2:6" x14ac:dyDescent="0.2">
      <c r="B339" t="s">
        <v>8219</v>
      </c>
      <c r="C339">
        <v>87</v>
      </c>
      <c r="E339" t="s">
        <v>8221</v>
      </c>
      <c r="F339">
        <v>45</v>
      </c>
    </row>
    <row r="340" spans="2:6" x14ac:dyDescent="0.2">
      <c r="B340" t="s">
        <v>8219</v>
      </c>
      <c r="C340">
        <v>99</v>
      </c>
      <c r="E340" t="s">
        <v>8221</v>
      </c>
      <c r="F340">
        <v>29</v>
      </c>
    </row>
    <row r="341" spans="2:6" x14ac:dyDescent="0.2">
      <c r="B341" t="s">
        <v>8219</v>
      </c>
      <c r="C341">
        <v>276</v>
      </c>
      <c r="E341" t="s">
        <v>8221</v>
      </c>
      <c r="F341">
        <v>2</v>
      </c>
    </row>
    <row r="342" spans="2:6" x14ac:dyDescent="0.2">
      <c r="B342" t="s">
        <v>8219</v>
      </c>
      <c r="C342">
        <v>21</v>
      </c>
      <c r="E342" t="s">
        <v>8221</v>
      </c>
      <c r="F342">
        <v>30</v>
      </c>
    </row>
    <row r="343" spans="2:6" x14ac:dyDescent="0.2">
      <c r="B343" t="s">
        <v>8219</v>
      </c>
      <c r="C343">
        <v>41</v>
      </c>
      <c r="E343" t="s">
        <v>8221</v>
      </c>
      <c r="F343">
        <v>8</v>
      </c>
    </row>
    <row r="344" spans="2:6" x14ac:dyDescent="0.2">
      <c r="B344" t="s">
        <v>8219</v>
      </c>
      <c r="C344">
        <v>119</v>
      </c>
      <c r="E344" t="s">
        <v>8221</v>
      </c>
      <c r="F344">
        <v>1</v>
      </c>
    </row>
    <row r="345" spans="2:6" x14ac:dyDescent="0.2">
      <c r="B345" t="s">
        <v>8219</v>
      </c>
      <c r="C345">
        <v>153</v>
      </c>
      <c r="E345" t="s">
        <v>8221</v>
      </c>
      <c r="F345">
        <v>14</v>
      </c>
    </row>
    <row r="346" spans="2:6" x14ac:dyDescent="0.2">
      <c r="B346" t="s">
        <v>8219</v>
      </c>
      <c r="C346">
        <v>100</v>
      </c>
      <c r="E346" t="s">
        <v>8221</v>
      </c>
      <c r="F346">
        <v>24</v>
      </c>
    </row>
    <row r="347" spans="2:6" x14ac:dyDescent="0.2">
      <c r="B347" t="s">
        <v>8219</v>
      </c>
      <c r="C347">
        <v>143</v>
      </c>
      <c r="E347" t="s">
        <v>8221</v>
      </c>
      <c r="F347">
        <v>2</v>
      </c>
    </row>
    <row r="348" spans="2:6" x14ac:dyDescent="0.2">
      <c r="B348" t="s">
        <v>8219</v>
      </c>
      <c r="C348">
        <v>140</v>
      </c>
      <c r="E348" t="s">
        <v>8221</v>
      </c>
      <c r="F348">
        <v>21</v>
      </c>
    </row>
    <row r="349" spans="2:6" x14ac:dyDescent="0.2">
      <c r="B349" t="s">
        <v>8219</v>
      </c>
      <c r="C349">
        <v>35</v>
      </c>
      <c r="E349" t="s">
        <v>8221</v>
      </c>
      <c r="F349">
        <v>7</v>
      </c>
    </row>
    <row r="350" spans="2:6" x14ac:dyDescent="0.2">
      <c r="B350" t="s">
        <v>8219</v>
      </c>
      <c r="C350">
        <v>149</v>
      </c>
      <c r="E350" t="s">
        <v>8221</v>
      </c>
      <c r="F350">
        <v>0</v>
      </c>
    </row>
    <row r="351" spans="2:6" x14ac:dyDescent="0.2">
      <c r="B351" t="s">
        <v>8219</v>
      </c>
      <c r="C351">
        <v>130</v>
      </c>
      <c r="E351" t="s">
        <v>8221</v>
      </c>
      <c r="F351">
        <v>4</v>
      </c>
    </row>
    <row r="352" spans="2:6" x14ac:dyDescent="0.2">
      <c r="B352" t="s">
        <v>8219</v>
      </c>
      <c r="C352">
        <v>120</v>
      </c>
      <c r="E352" t="s">
        <v>8221</v>
      </c>
      <c r="F352">
        <v>32</v>
      </c>
    </row>
    <row r="353" spans="2:6" x14ac:dyDescent="0.2">
      <c r="B353" t="s">
        <v>8219</v>
      </c>
      <c r="C353">
        <v>265</v>
      </c>
      <c r="E353" t="s">
        <v>8221</v>
      </c>
      <c r="F353">
        <v>4</v>
      </c>
    </row>
    <row r="354" spans="2:6" x14ac:dyDescent="0.2">
      <c r="B354" t="s">
        <v>8219</v>
      </c>
      <c r="C354">
        <v>71</v>
      </c>
      <c r="E354" t="s">
        <v>8221</v>
      </c>
      <c r="F354">
        <v>9</v>
      </c>
    </row>
    <row r="355" spans="2:6" x14ac:dyDescent="0.2">
      <c r="B355" t="s">
        <v>8219</v>
      </c>
      <c r="C355">
        <v>13</v>
      </c>
      <c r="E355" t="s">
        <v>8221</v>
      </c>
      <c r="F355">
        <v>17</v>
      </c>
    </row>
    <row r="356" spans="2:6" x14ac:dyDescent="0.2">
      <c r="B356" t="s">
        <v>8219</v>
      </c>
      <c r="C356">
        <v>169</v>
      </c>
      <c r="E356" t="s">
        <v>8221</v>
      </c>
      <c r="F356">
        <v>5</v>
      </c>
    </row>
    <row r="357" spans="2:6" x14ac:dyDescent="0.2">
      <c r="B357" t="s">
        <v>8219</v>
      </c>
      <c r="C357">
        <v>57</v>
      </c>
      <c r="E357" t="s">
        <v>8221</v>
      </c>
      <c r="F357">
        <v>53</v>
      </c>
    </row>
    <row r="358" spans="2:6" x14ac:dyDescent="0.2">
      <c r="B358" t="s">
        <v>8219</v>
      </c>
      <c r="C358">
        <v>229</v>
      </c>
      <c r="E358" t="s">
        <v>8221</v>
      </c>
      <c r="F358">
        <v>7</v>
      </c>
    </row>
    <row r="359" spans="2:6" x14ac:dyDescent="0.2">
      <c r="B359" t="s">
        <v>8219</v>
      </c>
      <c r="C359">
        <v>108</v>
      </c>
      <c r="E359" t="s">
        <v>8221</v>
      </c>
      <c r="F359">
        <v>72</v>
      </c>
    </row>
    <row r="360" spans="2:6" x14ac:dyDescent="0.2">
      <c r="B360" t="s">
        <v>8219</v>
      </c>
      <c r="C360">
        <v>108</v>
      </c>
      <c r="E360" t="s">
        <v>8221</v>
      </c>
      <c r="F360">
        <v>0</v>
      </c>
    </row>
    <row r="361" spans="2:6" x14ac:dyDescent="0.2">
      <c r="B361" t="s">
        <v>8219</v>
      </c>
      <c r="C361">
        <v>41</v>
      </c>
      <c r="E361" t="s">
        <v>8221</v>
      </c>
      <c r="F361">
        <v>2</v>
      </c>
    </row>
    <row r="362" spans="2:6" x14ac:dyDescent="0.2">
      <c r="B362" t="s">
        <v>8219</v>
      </c>
      <c r="C362">
        <v>139</v>
      </c>
      <c r="E362" t="s">
        <v>8221</v>
      </c>
      <c r="F362">
        <v>8</v>
      </c>
    </row>
    <row r="363" spans="2:6" x14ac:dyDescent="0.2">
      <c r="B363" t="s">
        <v>8219</v>
      </c>
      <c r="C363">
        <v>19</v>
      </c>
      <c r="E363" t="s">
        <v>8221</v>
      </c>
      <c r="F363">
        <v>2</v>
      </c>
    </row>
    <row r="364" spans="2:6" x14ac:dyDescent="0.2">
      <c r="B364" t="s">
        <v>8219</v>
      </c>
      <c r="C364">
        <v>94</v>
      </c>
      <c r="E364" t="s">
        <v>8221</v>
      </c>
      <c r="F364">
        <v>0</v>
      </c>
    </row>
    <row r="365" spans="2:6" x14ac:dyDescent="0.2">
      <c r="B365" t="s">
        <v>8219</v>
      </c>
      <c r="C365">
        <v>23</v>
      </c>
      <c r="E365" t="s">
        <v>8221</v>
      </c>
      <c r="F365">
        <v>3</v>
      </c>
    </row>
    <row r="366" spans="2:6" x14ac:dyDescent="0.2">
      <c r="B366" t="s">
        <v>8219</v>
      </c>
      <c r="C366">
        <v>15</v>
      </c>
      <c r="E366" t="s">
        <v>8221</v>
      </c>
      <c r="F366">
        <v>4</v>
      </c>
    </row>
    <row r="367" spans="2:6" x14ac:dyDescent="0.2">
      <c r="B367" t="s">
        <v>8219</v>
      </c>
      <c r="C367">
        <v>62</v>
      </c>
      <c r="E367" t="s">
        <v>8221</v>
      </c>
      <c r="F367">
        <v>3</v>
      </c>
    </row>
    <row r="368" spans="2:6" x14ac:dyDescent="0.2">
      <c r="B368" t="s">
        <v>8219</v>
      </c>
      <c r="C368">
        <v>74</v>
      </c>
      <c r="E368" t="s">
        <v>8221</v>
      </c>
      <c r="F368">
        <v>6</v>
      </c>
    </row>
    <row r="369" spans="2:6" x14ac:dyDescent="0.2">
      <c r="B369" t="s">
        <v>8219</v>
      </c>
      <c r="C369">
        <v>97</v>
      </c>
      <c r="E369" t="s">
        <v>8221</v>
      </c>
      <c r="F369">
        <v>0</v>
      </c>
    </row>
    <row r="370" spans="2:6" x14ac:dyDescent="0.2">
      <c r="B370" t="s">
        <v>8219</v>
      </c>
      <c r="C370">
        <v>55</v>
      </c>
      <c r="E370" t="s">
        <v>8221</v>
      </c>
      <c r="F370">
        <v>0</v>
      </c>
    </row>
    <row r="371" spans="2:6" x14ac:dyDescent="0.2">
      <c r="B371" t="s">
        <v>8219</v>
      </c>
      <c r="C371">
        <v>44</v>
      </c>
      <c r="E371" t="s">
        <v>8221</v>
      </c>
      <c r="F371">
        <v>0</v>
      </c>
    </row>
    <row r="372" spans="2:6" x14ac:dyDescent="0.2">
      <c r="B372" t="s">
        <v>8219</v>
      </c>
      <c r="C372">
        <v>110</v>
      </c>
      <c r="E372" t="s">
        <v>8221</v>
      </c>
      <c r="F372">
        <v>8</v>
      </c>
    </row>
    <row r="373" spans="2:6" x14ac:dyDescent="0.2">
      <c r="B373" t="s">
        <v>8219</v>
      </c>
      <c r="C373">
        <v>59</v>
      </c>
      <c r="E373" t="s">
        <v>8221</v>
      </c>
      <c r="F373">
        <v>5</v>
      </c>
    </row>
    <row r="374" spans="2:6" x14ac:dyDescent="0.2">
      <c r="B374" t="s">
        <v>8219</v>
      </c>
      <c r="C374">
        <v>62</v>
      </c>
      <c r="E374" t="s">
        <v>8221</v>
      </c>
      <c r="F374">
        <v>0</v>
      </c>
    </row>
    <row r="375" spans="2:6" x14ac:dyDescent="0.2">
      <c r="B375" t="s">
        <v>8219</v>
      </c>
      <c r="C375">
        <v>105</v>
      </c>
      <c r="E375" t="s">
        <v>8221</v>
      </c>
      <c r="F375">
        <v>2</v>
      </c>
    </row>
    <row r="376" spans="2:6" x14ac:dyDescent="0.2">
      <c r="B376" t="s">
        <v>8219</v>
      </c>
      <c r="C376">
        <v>26</v>
      </c>
      <c r="E376" t="s">
        <v>8221</v>
      </c>
      <c r="F376">
        <v>24</v>
      </c>
    </row>
    <row r="377" spans="2:6" x14ac:dyDescent="0.2">
      <c r="B377" t="s">
        <v>8219</v>
      </c>
      <c r="C377">
        <v>49</v>
      </c>
      <c r="E377" t="s">
        <v>8221</v>
      </c>
      <c r="F377">
        <v>0</v>
      </c>
    </row>
    <row r="378" spans="2:6" x14ac:dyDescent="0.2">
      <c r="B378" t="s">
        <v>8219</v>
      </c>
      <c r="C378">
        <v>68</v>
      </c>
      <c r="E378" t="s">
        <v>8221</v>
      </c>
      <c r="F378">
        <v>9</v>
      </c>
    </row>
    <row r="379" spans="2:6" x14ac:dyDescent="0.2">
      <c r="B379" t="s">
        <v>8219</v>
      </c>
      <c r="C379">
        <v>22</v>
      </c>
      <c r="E379" t="s">
        <v>8221</v>
      </c>
      <c r="F379">
        <v>0</v>
      </c>
    </row>
    <row r="380" spans="2:6" x14ac:dyDescent="0.2">
      <c r="B380" t="s">
        <v>8219</v>
      </c>
      <c r="C380">
        <v>18</v>
      </c>
      <c r="E380" t="s">
        <v>8221</v>
      </c>
      <c r="F380">
        <v>1</v>
      </c>
    </row>
    <row r="381" spans="2:6" x14ac:dyDescent="0.2">
      <c r="B381" t="s">
        <v>8219</v>
      </c>
      <c r="C381">
        <v>19</v>
      </c>
      <c r="E381" t="s">
        <v>8221</v>
      </c>
      <c r="F381">
        <v>10</v>
      </c>
    </row>
    <row r="382" spans="2:6" x14ac:dyDescent="0.2">
      <c r="B382" t="s">
        <v>8219</v>
      </c>
      <c r="C382">
        <v>99</v>
      </c>
      <c r="E382" t="s">
        <v>8221</v>
      </c>
      <c r="F382">
        <v>1</v>
      </c>
    </row>
    <row r="383" spans="2:6" x14ac:dyDescent="0.2">
      <c r="B383" t="s">
        <v>8219</v>
      </c>
      <c r="C383">
        <v>27</v>
      </c>
      <c r="E383" t="s">
        <v>8221</v>
      </c>
      <c r="F383">
        <v>0</v>
      </c>
    </row>
    <row r="384" spans="2:6" x14ac:dyDescent="0.2">
      <c r="B384" t="s">
        <v>8219</v>
      </c>
      <c r="C384">
        <v>25</v>
      </c>
      <c r="E384" t="s">
        <v>8221</v>
      </c>
      <c r="F384">
        <v>20</v>
      </c>
    </row>
    <row r="385" spans="2:6" x14ac:dyDescent="0.2">
      <c r="B385" t="s">
        <v>8219</v>
      </c>
      <c r="C385">
        <v>14</v>
      </c>
      <c r="E385" t="s">
        <v>8221</v>
      </c>
      <c r="F385">
        <v>30</v>
      </c>
    </row>
    <row r="386" spans="2:6" x14ac:dyDescent="0.2">
      <c r="B386" t="s">
        <v>8219</v>
      </c>
      <c r="C386">
        <v>35</v>
      </c>
      <c r="E386" t="s">
        <v>8221</v>
      </c>
      <c r="F386">
        <v>6</v>
      </c>
    </row>
    <row r="387" spans="2:6" x14ac:dyDescent="0.2">
      <c r="B387" t="s">
        <v>8219</v>
      </c>
      <c r="C387">
        <v>10</v>
      </c>
      <c r="E387" t="s">
        <v>8221</v>
      </c>
      <c r="F387">
        <v>15</v>
      </c>
    </row>
    <row r="388" spans="2:6" x14ac:dyDescent="0.2">
      <c r="B388" t="s">
        <v>8219</v>
      </c>
      <c r="C388">
        <v>29</v>
      </c>
      <c r="E388" t="s">
        <v>8221</v>
      </c>
      <c r="F388">
        <v>5</v>
      </c>
    </row>
    <row r="389" spans="2:6" x14ac:dyDescent="0.2">
      <c r="B389" t="s">
        <v>8219</v>
      </c>
      <c r="C389">
        <v>44</v>
      </c>
      <c r="E389" t="s">
        <v>8221</v>
      </c>
      <c r="F389">
        <v>0</v>
      </c>
    </row>
    <row r="390" spans="2:6" x14ac:dyDescent="0.2">
      <c r="B390" t="s">
        <v>8219</v>
      </c>
      <c r="C390">
        <v>17</v>
      </c>
      <c r="E390" t="s">
        <v>8221</v>
      </c>
      <c r="F390">
        <v>0</v>
      </c>
    </row>
    <row r="391" spans="2:6" x14ac:dyDescent="0.2">
      <c r="B391" t="s">
        <v>8219</v>
      </c>
      <c r="C391">
        <v>34</v>
      </c>
      <c r="E391" t="s">
        <v>8221</v>
      </c>
      <c r="F391">
        <v>28</v>
      </c>
    </row>
    <row r="392" spans="2:6" x14ac:dyDescent="0.2">
      <c r="B392" t="s">
        <v>8219</v>
      </c>
      <c r="C392">
        <v>14</v>
      </c>
      <c r="E392" t="s">
        <v>8221</v>
      </c>
      <c r="F392">
        <v>0</v>
      </c>
    </row>
    <row r="393" spans="2:6" x14ac:dyDescent="0.2">
      <c r="B393" t="s">
        <v>8219</v>
      </c>
      <c r="C393">
        <v>156</v>
      </c>
      <c r="E393" t="s">
        <v>8221</v>
      </c>
      <c r="F393">
        <v>5</v>
      </c>
    </row>
    <row r="394" spans="2:6" x14ac:dyDescent="0.2">
      <c r="B394" t="s">
        <v>8219</v>
      </c>
      <c r="C394">
        <v>128</v>
      </c>
      <c r="E394" t="s">
        <v>8221</v>
      </c>
      <c r="F394">
        <v>7</v>
      </c>
    </row>
    <row r="395" spans="2:6" x14ac:dyDescent="0.2">
      <c r="B395" t="s">
        <v>8219</v>
      </c>
      <c r="C395">
        <v>60</v>
      </c>
      <c r="E395" t="s">
        <v>8221</v>
      </c>
      <c r="F395">
        <v>30</v>
      </c>
    </row>
    <row r="396" spans="2:6" x14ac:dyDescent="0.2">
      <c r="B396" t="s">
        <v>8219</v>
      </c>
      <c r="C396">
        <v>32</v>
      </c>
      <c r="E396" t="s">
        <v>8221</v>
      </c>
      <c r="F396">
        <v>2</v>
      </c>
    </row>
    <row r="397" spans="2:6" x14ac:dyDescent="0.2">
      <c r="B397" t="s">
        <v>8219</v>
      </c>
      <c r="C397">
        <v>53</v>
      </c>
      <c r="E397" t="s">
        <v>8221</v>
      </c>
      <c r="F397">
        <v>30</v>
      </c>
    </row>
    <row r="398" spans="2:6" x14ac:dyDescent="0.2">
      <c r="B398" t="s">
        <v>8219</v>
      </c>
      <c r="C398">
        <v>184</v>
      </c>
      <c r="E398" t="s">
        <v>8221</v>
      </c>
      <c r="F398">
        <v>2</v>
      </c>
    </row>
    <row r="399" spans="2:6" x14ac:dyDescent="0.2">
      <c r="B399" t="s">
        <v>8219</v>
      </c>
      <c r="C399">
        <v>90</v>
      </c>
      <c r="E399" t="s">
        <v>8221</v>
      </c>
      <c r="F399">
        <v>0</v>
      </c>
    </row>
    <row r="400" spans="2:6" x14ac:dyDescent="0.2">
      <c r="B400" t="s">
        <v>8219</v>
      </c>
      <c r="C400">
        <v>71</v>
      </c>
      <c r="E400" t="s">
        <v>8221</v>
      </c>
      <c r="F400">
        <v>2</v>
      </c>
    </row>
    <row r="401" spans="2:6" x14ac:dyDescent="0.2">
      <c r="B401" t="s">
        <v>8219</v>
      </c>
      <c r="C401">
        <v>87</v>
      </c>
      <c r="E401" t="s">
        <v>8221</v>
      </c>
      <c r="F401">
        <v>1</v>
      </c>
    </row>
    <row r="402" spans="2:6" x14ac:dyDescent="0.2">
      <c r="B402" t="s">
        <v>8219</v>
      </c>
      <c r="C402">
        <v>28</v>
      </c>
      <c r="E402" t="s">
        <v>8221</v>
      </c>
      <c r="F402">
        <v>2</v>
      </c>
    </row>
    <row r="403" spans="2:6" x14ac:dyDescent="0.2">
      <c r="B403" t="s">
        <v>8219</v>
      </c>
      <c r="C403">
        <v>56</v>
      </c>
      <c r="E403" t="s">
        <v>8221</v>
      </c>
      <c r="F403">
        <v>14</v>
      </c>
    </row>
    <row r="404" spans="2:6" x14ac:dyDescent="0.2">
      <c r="B404" t="s">
        <v>8219</v>
      </c>
      <c r="C404">
        <v>51</v>
      </c>
      <c r="E404" t="s">
        <v>8221</v>
      </c>
      <c r="F404">
        <v>31</v>
      </c>
    </row>
    <row r="405" spans="2:6" x14ac:dyDescent="0.2">
      <c r="B405" t="s">
        <v>8219</v>
      </c>
      <c r="C405">
        <v>75</v>
      </c>
      <c r="E405" t="s">
        <v>8221</v>
      </c>
      <c r="F405">
        <v>16</v>
      </c>
    </row>
    <row r="406" spans="2:6" x14ac:dyDescent="0.2">
      <c r="B406" t="s">
        <v>8219</v>
      </c>
      <c r="C406">
        <v>38</v>
      </c>
      <c r="E406" t="s">
        <v>8221</v>
      </c>
      <c r="F406">
        <v>12</v>
      </c>
    </row>
    <row r="407" spans="2:6" x14ac:dyDescent="0.2">
      <c r="B407" t="s">
        <v>8219</v>
      </c>
      <c r="C407">
        <v>18</v>
      </c>
      <c r="E407" t="s">
        <v>8221</v>
      </c>
      <c r="F407">
        <v>96</v>
      </c>
    </row>
    <row r="408" spans="2:6" x14ac:dyDescent="0.2">
      <c r="B408" t="s">
        <v>8219</v>
      </c>
      <c r="C408">
        <v>54</v>
      </c>
      <c r="E408" t="s">
        <v>8221</v>
      </c>
      <c r="F408">
        <v>16</v>
      </c>
    </row>
    <row r="409" spans="2:6" x14ac:dyDescent="0.2">
      <c r="B409" t="s">
        <v>8219</v>
      </c>
      <c r="C409">
        <v>71</v>
      </c>
      <c r="E409" t="s">
        <v>8221</v>
      </c>
      <c r="F409">
        <v>5</v>
      </c>
    </row>
    <row r="410" spans="2:6" x14ac:dyDescent="0.2">
      <c r="B410" t="s">
        <v>8219</v>
      </c>
      <c r="C410">
        <v>57</v>
      </c>
      <c r="E410" t="s">
        <v>8221</v>
      </c>
      <c r="F410">
        <v>0</v>
      </c>
    </row>
    <row r="411" spans="2:6" x14ac:dyDescent="0.2">
      <c r="B411" t="s">
        <v>8219</v>
      </c>
      <c r="C411">
        <v>43</v>
      </c>
      <c r="E411" t="s">
        <v>8221</v>
      </c>
      <c r="F411">
        <v>8</v>
      </c>
    </row>
    <row r="412" spans="2:6" x14ac:dyDescent="0.2">
      <c r="B412" t="s">
        <v>8219</v>
      </c>
      <c r="C412">
        <v>52</v>
      </c>
      <c r="E412" t="s">
        <v>8221</v>
      </c>
      <c r="F412">
        <v>7</v>
      </c>
    </row>
    <row r="413" spans="2:6" x14ac:dyDescent="0.2">
      <c r="B413" t="s">
        <v>8219</v>
      </c>
      <c r="C413">
        <v>27</v>
      </c>
      <c r="E413" t="s">
        <v>8221</v>
      </c>
      <c r="F413">
        <v>24</v>
      </c>
    </row>
    <row r="414" spans="2:6" x14ac:dyDescent="0.2">
      <c r="B414" t="s">
        <v>8219</v>
      </c>
      <c r="C414">
        <v>12</v>
      </c>
      <c r="E414" t="s">
        <v>8221</v>
      </c>
      <c r="F414">
        <v>121</v>
      </c>
    </row>
    <row r="415" spans="2:6" x14ac:dyDescent="0.2">
      <c r="B415" t="s">
        <v>8219</v>
      </c>
      <c r="C415">
        <v>33</v>
      </c>
      <c r="E415" t="s">
        <v>8221</v>
      </c>
      <c r="F415">
        <v>196</v>
      </c>
    </row>
    <row r="416" spans="2:6" x14ac:dyDescent="0.2">
      <c r="B416" t="s">
        <v>8219</v>
      </c>
      <c r="C416">
        <v>96</v>
      </c>
      <c r="E416" t="s">
        <v>8221</v>
      </c>
      <c r="F416">
        <v>5</v>
      </c>
    </row>
    <row r="417" spans="2:6" x14ac:dyDescent="0.2">
      <c r="B417" t="s">
        <v>8219</v>
      </c>
      <c r="C417">
        <v>28</v>
      </c>
      <c r="E417" t="s">
        <v>8221</v>
      </c>
      <c r="F417">
        <v>73</v>
      </c>
    </row>
    <row r="418" spans="2:6" x14ac:dyDescent="0.2">
      <c r="B418" t="s">
        <v>8219</v>
      </c>
      <c r="C418">
        <v>43</v>
      </c>
      <c r="E418" t="s">
        <v>8221</v>
      </c>
      <c r="F418">
        <v>93</v>
      </c>
    </row>
    <row r="419" spans="2:6" x14ac:dyDescent="0.2">
      <c r="B419" t="s">
        <v>8219</v>
      </c>
      <c r="C419">
        <v>205</v>
      </c>
      <c r="E419" t="s">
        <v>8221</v>
      </c>
      <c r="F419">
        <v>17</v>
      </c>
    </row>
    <row r="420" spans="2:6" x14ac:dyDescent="0.2">
      <c r="B420" t="s">
        <v>8219</v>
      </c>
      <c r="C420">
        <v>23</v>
      </c>
      <c r="E420" t="s">
        <v>8221</v>
      </c>
      <c r="F420">
        <v>7</v>
      </c>
    </row>
    <row r="421" spans="2:6" x14ac:dyDescent="0.2">
      <c r="B421" t="s">
        <v>8219</v>
      </c>
      <c r="C421">
        <v>19</v>
      </c>
      <c r="E421" t="s">
        <v>8221</v>
      </c>
      <c r="F421">
        <v>17</v>
      </c>
    </row>
    <row r="422" spans="2:6" x14ac:dyDescent="0.2">
      <c r="B422" t="s">
        <v>8219</v>
      </c>
      <c r="C422">
        <v>14</v>
      </c>
      <c r="E422" t="s">
        <v>8221</v>
      </c>
      <c r="F422">
        <v>171</v>
      </c>
    </row>
    <row r="423" spans="2:6" x14ac:dyDescent="0.2">
      <c r="B423" t="s">
        <v>8219</v>
      </c>
      <c r="C423">
        <v>38</v>
      </c>
      <c r="E423" t="s">
        <v>8221</v>
      </c>
      <c r="F423">
        <v>188</v>
      </c>
    </row>
    <row r="424" spans="2:6" x14ac:dyDescent="0.2">
      <c r="B424" t="s">
        <v>8219</v>
      </c>
      <c r="C424">
        <v>78</v>
      </c>
      <c r="E424" t="s">
        <v>8221</v>
      </c>
      <c r="F424">
        <v>110</v>
      </c>
    </row>
    <row r="425" spans="2:6" x14ac:dyDescent="0.2">
      <c r="B425" t="s">
        <v>8219</v>
      </c>
      <c r="C425">
        <v>69</v>
      </c>
      <c r="E425" t="s">
        <v>8221</v>
      </c>
      <c r="F425">
        <v>37</v>
      </c>
    </row>
    <row r="426" spans="2:6" x14ac:dyDescent="0.2">
      <c r="B426" t="s">
        <v>8219</v>
      </c>
      <c r="C426">
        <v>33</v>
      </c>
      <c r="E426" t="s">
        <v>8221</v>
      </c>
      <c r="F426">
        <v>9</v>
      </c>
    </row>
    <row r="427" spans="2:6" x14ac:dyDescent="0.2">
      <c r="B427" t="s">
        <v>8219</v>
      </c>
      <c r="C427">
        <v>54</v>
      </c>
      <c r="E427" t="s">
        <v>8221</v>
      </c>
      <c r="F427">
        <v>29</v>
      </c>
    </row>
    <row r="428" spans="2:6" x14ac:dyDescent="0.2">
      <c r="B428" t="s">
        <v>8219</v>
      </c>
      <c r="C428">
        <v>99</v>
      </c>
      <c r="E428" t="s">
        <v>8221</v>
      </c>
      <c r="F428">
        <v>6</v>
      </c>
    </row>
    <row r="429" spans="2:6" x14ac:dyDescent="0.2">
      <c r="B429" t="s">
        <v>8219</v>
      </c>
      <c r="C429">
        <v>49</v>
      </c>
      <c r="E429" t="s">
        <v>8221</v>
      </c>
      <c r="F429">
        <v>30</v>
      </c>
    </row>
    <row r="430" spans="2:6" x14ac:dyDescent="0.2">
      <c r="B430" t="s">
        <v>8219</v>
      </c>
      <c r="C430">
        <v>11</v>
      </c>
      <c r="E430" t="s">
        <v>8221</v>
      </c>
      <c r="F430">
        <v>81</v>
      </c>
    </row>
    <row r="431" spans="2:6" x14ac:dyDescent="0.2">
      <c r="B431" t="s">
        <v>8219</v>
      </c>
      <c r="C431">
        <v>38</v>
      </c>
      <c r="E431" t="s">
        <v>8221</v>
      </c>
      <c r="F431">
        <v>4</v>
      </c>
    </row>
    <row r="432" spans="2:6" x14ac:dyDescent="0.2">
      <c r="B432" t="s">
        <v>8219</v>
      </c>
      <c r="C432">
        <v>16</v>
      </c>
      <c r="E432" t="s">
        <v>8221</v>
      </c>
      <c r="F432">
        <v>11</v>
      </c>
    </row>
    <row r="433" spans="2:6" x14ac:dyDescent="0.2">
      <c r="B433" t="s">
        <v>8219</v>
      </c>
      <c r="C433">
        <v>32</v>
      </c>
      <c r="E433" t="s">
        <v>8221</v>
      </c>
      <c r="F433">
        <v>14</v>
      </c>
    </row>
    <row r="434" spans="2:6" x14ac:dyDescent="0.2">
      <c r="B434" t="s">
        <v>8219</v>
      </c>
      <c r="C434">
        <v>20</v>
      </c>
      <c r="E434" t="s">
        <v>8221</v>
      </c>
      <c r="F434">
        <v>5</v>
      </c>
    </row>
    <row r="435" spans="2:6" x14ac:dyDescent="0.2">
      <c r="B435" t="s">
        <v>8219</v>
      </c>
      <c r="C435">
        <v>154</v>
      </c>
      <c r="E435" t="s">
        <v>8221</v>
      </c>
      <c r="F435">
        <v>45</v>
      </c>
    </row>
    <row r="436" spans="2:6" x14ac:dyDescent="0.2">
      <c r="B436" t="s">
        <v>8219</v>
      </c>
      <c r="C436">
        <v>41</v>
      </c>
      <c r="E436" t="s">
        <v>8221</v>
      </c>
      <c r="F436">
        <v>8</v>
      </c>
    </row>
    <row r="437" spans="2:6" x14ac:dyDescent="0.2">
      <c r="B437" t="s">
        <v>8219</v>
      </c>
      <c r="C437">
        <v>75</v>
      </c>
      <c r="E437" t="s">
        <v>8221</v>
      </c>
      <c r="F437">
        <v>3</v>
      </c>
    </row>
    <row r="438" spans="2:6" x14ac:dyDescent="0.2">
      <c r="B438" t="s">
        <v>8219</v>
      </c>
      <c r="C438">
        <v>40</v>
      </c>
      <c r="E438" t="s">
        <v>8221</v>
      </c>
      <c r="F438">
        <v>24</v>
      </c>
    </row>
    <row r="439" spans="2:6" x14ac:dyDescent="0.2">
      <c r="B439" t="s">
        <v>8219</v>
      </c>
      <c r="C439">
        <v>46</v>
      </c>
      <c r="E439" t="s">
        <v>8221</v>
      </c>
      <c r="F439">
        <v>18</v>
      </c>
    </row>
    <row r="440" spans="2:6" x14ac:dyDescent="0.2">
      <c r="B440" t="s">
        <v>8219</v>
      </c>
      <c r="C440">
        <v>62</v>
      </c>
      <c r="E440" t="s">
        <v>8221</v>
      </c>
      <c r="F440">
        <v>12</v>
      </c>
    </row>
    <row r="441" spans="2:6" x14ac:dyDescent="0.2">
      <c r="B441" t="s">
        <v>8219</v>
      </c>
      <c r="C441">
        <v>61</v>
      </c>
      <c r="E441" t="s">
        <v>8221</v>
      </c>
      <c r="F441">
        <v>123</v>
      </c>
    </row>
    <row r="442" spans="2:6" x14ac:dyDescent="0.2">
      <c r="B442" t="s">
        <v>8219</v>
      </c>
      <c r="C442">
        <v>96</v>
      </c>
      <c r="E442" t="s">
        <v>8221</v>
      </c>
      <c r="F442">
        <v>96</v>
      </c>
    </row>
    <row r="443" spans="2:6" x14ac:dyDescent="0.2">
      <c r="B443" t="s">
        <v>8219</v>
      </c>
      <c r="C443">
        <v>190</v>
      </c>
      <c r="E443" t="s">
        <v>8221</v>
      </c>
      <c r="F443">
        <v>31</v>
      </c>
    </row>
    <row r="444" spans="2:6" x14ac:dyDescent="0.2">
      <c r="B444" t="s">
        <v>8219</v>
      </c>
      <c r="C444">
        <v>94</v>
      </c>
      <c r="E444" t="s">
        <v>8221</v>
      </c>
      <c r="F444">
        <v>4</v>
      </c>
    </row>
    <row r="445" spans="2:6" x14ac:dyDescent="0.2">
      <c r="B445" t="s">
        <v>8219</v>
      </c>
      <c r="C445">
        <v>39</v>
      </c>
      <c r="E445" t="s">
        <v>8221</v>
      </c>
      <c r="F445">
        <v>3</v>
      </c>
    </row>
    <row r="446" spans="2:6" x14ac:dyDescent="0.2">
      <c r="B446" t="s">
        <v>8219</v>
      </c>
      <c r="C446">
        <v>127</v>
      </c>
      <c r="E446" t="s">
        <v>8221</v>
      </c>
      <c r="F446">
        <v>179</v>
      </c>
    </row>
    <row r="447" spans="2:6" x14ac:dyDescent="0.2">
      <c r="B447" t="s">
        <v>8219</v>
      </c>
      <c r="C447">
        <v>159</v>
      </c>
      <c r="E447" t="s">
        <v>8221</v>
      </c>
      <c r="F447">
        <v>3</v>
      </c>
    </row>
    <row r="448" spans="2:6" x14ac:dyDescent="0.2">
      <c r="B448" t="s">
        <v>8219</v>
      </c>
      <c r="C448">
        <v>177</v>
      </c>
      <c r="E448" t="s">
        <v>8221</v>
      </c>
      <c r="F448">
        <v>23</v>
      </c>
    </row>
    <row r="449" spans="2:6" x14ac:dyDescent="0.2">
      <c r="B449" t="s">
        <v>8219</v>
      </c>
      <c r="C449">
        <v>47</v>
      </c>
      <c r="E449" t="s">
        <v>8221</v>
      </c>
      <c r="F449">
        <v>23</v>
      </c>
    </row>
    <row r="450" spans="2:6" x14ac:dyDescent="0.2">
      <c r="B450" t="s">
        <v>8219</v>
      </c>
      <c r="C450">
        <v>1</v>
      </c>
      <c r="E450" t="s">
        <v>8221</v>
      </c>
      <c r="F450">
        <v>41</v>
      </c>
    </row>
    <row r="451" spans="2:6" x14ac:dyDescent="0.2">
      <c r="B451" t="s">
        <v>8219</v>
      </c>
      <c r="C451">
        <v>16</v>
      </c>
      <c r="E451" t="s">
        <v>8221</v>
      </c>
      <c r="F451">
        <v>0</v>
      </c>
    </row>
    <row r="452" spans="2:6" x14ac:dyDescent="0.2">
      <c r="B452" t="s">
        <v>8219</v>
      </c>
      <c r="C452">
        <v>115</v>
      </c>
      <c r="E452" t="s">
        <v>8221</v>
      </c>
      <c r="F452">
        <v>32</v>
      </c>
    </row>
    <row r="453" spans="2:6" x14ac:dyDescent="0.2">
      <c r="B453" t="s">
        <v>8219</v>
      </c>
      <c r="C453">
        <v>133</v>
      </c>
      <c r="E453" t="s">
        <v>8221</v>
      </c>
      <c r="F453">
        <v>2</v>
      </c>
    </row>
    <row r="454" spans="2:6" x14ac:dyDescent="0.2">
      <c r="B454" t="s">
        <v>8219</v>
      </c>
      <c r="C454">
        <v>70</v>
      </c>
      <c r="E454" t="s">
        <v>8221</v>
      </c>
      <c r="F454">
        <v>7</v>
      </c>
    </row>
    <row r="455" spans="2:6" x14ac:dyDescent="0.2">
      <c r="B455" t="s">
        <v>8219</v>
      </c>
      <c r="C455">
        <v>62</v>
      </c>
      <c r="E455" t="s">
        <v>8221</v>
      </c>
      <c r="F455">
        <v>4</v>
      </c>
    </row>
    <row r="456" spans="2:6" x14ac:dyDescent="0.2">
      <c r="B456" t="s">
        <v>8219</v>
      </c>
      <c r="C456">
        <v>10</v>
      </c>
      <c r="E456" t="s">
        <v>8221</v>
      </c>
      <c r="F456">
        <v>196</v>
      </c>
    </row>
    <row r="457" spans="2:6" x14ac:dyDescent="0.2">
      <c r="B457" t="s">
        <v>8219</v>
      </c>
      <c r="C457">
        <v>499</v>
      </c>
      <c r="E457" t="s">
        <v>8221</v>
      </c>
      <c r="F457">
        <v>11</v>
      </c>
    </row>
    <row r="458" spans="2:6" x14ac:dyDescent="0.2">
      <c r="B458" t="s">
        <v>8219</v>
      </c>
      <c r="C458">
        <v>47</v>
      </c>
      <c r="E458" t="s">
        <v>8221</v>
      </c>
      <c r="F458">
        <v>9</v>
      </c>
    </row>
    <row r="459" spans="2:6" x14ac:dyDescent="0.2">
      <c r="B459" t="s">
        <v>8219</v>
      </c>
      <c r="C459">
        <v>28</v>
      </c>
      <c r="E459" t="s">
        <v>8221</v>
      </c>
      <c r="F459">
        <v>5</v>
      </c>
    </row>
    <row r="460" spans="2:6" x14ac:dyDescent="0.2">
      <c r="B460" t="s">
        <v>8219</v>
      </c>
      <c r="C460">
        <v>24</v>
      </c>
      <c r="E460" t="s">
        <v>8221</v>
      </c>
      <c r="F460">
        <v>8</v>
      </c>
    </row>
    <row r="461" spans="2:6" x14ac:dyDescent="0.2">
      <c r="B461" t="s">
        <v>8219</v>
      </c>
      <c r="C461">
        <v>76</v>
      </c>
      <c r="E461" t="s">
        <v>8221</v>
      </c>
      <c r="F461">
        <v>229</v>
      </c>
    </row>
    <row r="462" spans="2:6" x14ac:dyDescent="0.2">
      <c r="B462" t="s">
        <v>8219</v>
      </c>
      <c r="C462">
        <v>98</v>
      </c>
      <c r="E462" t="s">
        <v>8221</v>
      </c>
      <c r="F462">
        <v>40</v>
      </c>
    </row>
    <row r="463" spans="2:6" x14ac:dyDescent="0.2">
      <c r="B463" t="s">
        <v>8219</v>
      </c>
      <c r="C463">
        <v>30</v>
      </c>
      <c r="E463" t="s">
        <v>8221</v>
      </c>
      <c r="F463">
        <v>123</v>
      </c>
    </row>
    <row r="464" spans="2:6" x14ac:dyDescent="0.2">
      <c r="B464" t="s">
        <v>8219</v>
      </c>
      <c r="C464">
        <v>478</v>
      </c>
      <c r="E464" t="s">
        <v>8221</v>
      </c>
      <c r="F464">
        <v>5</v>
      </c>
    </row>
    <row r="465" spans="2:6" x14ac:dyDescent="0.2">
      <c r="B465" t="s">
        <v>8219</v>
      </c>
      <c r="C465">
        <v>74</v>
      </c>
      <c r="E465" t="s">
        <v>8221</v>
      </c>
      <c r="F465">
        <v>148</v>
      </c>
    </row>
    <row r="466" spans="2:6" x14ac:dyDescent="0.2">
      <c r="B466" t="s">
        <v>8219</v>
      </c>
      <c r="C466">
        <v>131</v>
      </c>
      <c r="E466" t="s">
        <v>8221</v>
      </c>
      <c r="F466">
        <v>10</v>
      </c>
    </row>
    <row r="467" spans="2:6" x14ac:dyDescent="0.2">
      <c r="B467" t="s">
        <v>8219</v>
      </c>
      <c r="C467">
        <v>61</v>
      </c>
      <c r="E467" t="s">
        <v>8221</v>
      </c>
      <c r="F467">
        <v>4</v>
      </c>
    </row>
    <row r="468" spans="2:6" x14ac:dyDescent="0.2">
      <c r="B468" t="s">
        <v>8219</v>
      </c>
      <c r="C468">
        <v>1071</v>
      </c>
      <c r="E468" t="s">
        <v>8221</v>
      </c>
      <c r="F468">
        <v>21</v>
      </c>
    </row>
    <row r="469" spans="2:6" x14ac:dyDescent="0.2">
      <c r="B469" t="s">
        <v>8219</v>
      </c>
      <c r="C469">
        <v>122</v>
      </c>
      <c r="E469" t="s">
        <v>8221</v>
      </c>
      <c r="F469">
        <v>2</v>
      </c>
    </row>
    <row r="470" spans="2:6" x14ac:dyDescent="0.2">
      <c r="B470" t="s">
        <v>8219</v>
      </c>
      <c r="C470">
        <v>111</v>
      </c>
      <c r="E470" t="s">
        <v>8221</v>
      </c>
      <c r="F470">
        <v>0</v>
      </c>
    </row>
    <row r="471" spans="2:6" x14ac:dyDescent="0.2">
      <c r="B471" t="s">
        <v>8219</v>
      </c>
      <c r="C471">
        <v>255</v>
      </c>
      <c r="E471" t="s">
        <v>8221</v>
      </c>
      <c r="F471">
        <v>4</v>
      </c>
    </row>
    <row r="472" spans="2:6" x14ac:dyDescent="0.2">
      <c r="B472" t="s">
        <v>8219</v>
      </c>
      <c r="C472">
        <v>141</v>
      </c>
      <c r="E472" t="s">
        <v>8221</v>
      </c>
      <c r="F472">
        <v>1</v>
      </c>
    </row>
    <row r="473" spans="2:6" x14ac:dyDescent="0.2">
      <c r="B473" t="s">
        <v>8219</v>
      </c>
      <c r="C473">
        <v>159</v>
      </c>
      <c r="E473" t="s">
        <v>8221</v>
      </c>
      <c r="F473">
        <v>30</v>
      </c>
    </row>
    <row r="474" spans="2:6" x14ac:dyDescent="0.2">
      <c r="B474" t="s">
        <v>8219</v>
      </c>
      <c r="C474">
        <v>99</v>
      </c>
      <c r="E474" t="s">
        <v>8221</v>
      </c>
      <c r="F474">
        <v>3</v>
      </c>
    </row>
    <row r="475" spans="2:6" x14ac:dyDescent="0.2">
      <c r="B475" t="s">
        <v>8219</v>
      </c>
      <c r="C475">
        <v>96</v>
      </c>
      <c r="E475" t="s">
        <v>8221</v>
      </c>
      <c r="F475">
        <v>975</v>
      </c>
    </row>
    <row r="476" spans="2:6" x14ac:dyDescent="0.2">
      <c r="B476" t="s">
        <v>8219</v>
      </c>
      <c r="C476">
        <v>27</v>
      </c>
      <c r="E476" t="s">
        <v>8221</v>
      </c>
      <c r="F476">
        <v>167</v>
      </c>
    </row>
    <row r="477" spans="2:6" x14ac:dyDescent="0.2">
      <c r="B477" t="s">
        <v>8219</v>
      </c>
      <c r="C477">
        <v>166</v>
      </c>
      <c r="E477" t="s">
        <v>8221</v>
      </c>
      <c r="F477">
        <v>5</v>
      </c>
    </row>
    <row r="478" spans="2:6" x14ac:dyDescent="0.2">
      <c r="B478" t="s">
        <v>8219</v>
      </c>
      <c r="C478">
        <v>76</v>
      </c>
      <c r="E478" t="s">
        <v>8221</v>
      </c>
      <c r="F478">
        <v>18</v>
      </c>
    </row>
    <row r="479" spans="2:6" x14ac:dyDescent="0.2">
      <c r="B479" t="s">
        <v>8219</v>
      </c>
      <c r="C479">
        <v>211</v>
      </c>
      <c r="E479" t="s">
        <v>8221</v>
      </c>
      <c r="F479">
        <v>98</v>
      </c>
    </row>
    <row r="480" spans="2:6" x14ac:dyDescent="0.2">
      <c r="B480" t="s">
        <v>8219</v>
      </c>
      <c r="C480">
        <v>21</v>
      </c>
      <c r="E480" t="s">
        <v>8221</v>
      </c>
      <c r="F480">
        <v>4</v>
      </c>
    </row>
    <row r="481" spans="2:6" x14ac:dyDescent="0.2">
      <c r="B481" t="s">
        <v>8219</v>
      </c>
      <c r="C481">
        <v>61</v>
      </c>
      <c r="E481" t="s">
        <v>8221</v>
      </c>
      <c r="F481">
        <v>3</v>
      </c>
    </row>
    <row r="482" spans="2:6" x14ac:dyDescent="0.2">
      <c r="B482" t="s">
        <v>8219</v>
      </c>
      <c r="C482">
        <v>30</v>
      </c>
      <c r="E482" t="s">
        <v>8221</v>
      </c>
      <c r="F482">
        <v>1</v>
      </c>
    </row>
    <row r="483" spans="2:6" x14ac:dyDescent="0.2">
      <c r="B483" t="s">
        <v>8219</v>
      </c>
      <c r="C483">
        <v>375</v>
      </c>
      <c r="E483" t="s">
        <v>8221</v>
      </c>
      <c r="F483">
        <v>0</v>
      </c>
    </row>
    <row r="484" spans="2:6" x14ac:dyDescent="0.2">
      <c r="B484" t="s">
        <v>8219</v>
      </c>
      <c r="C484">
        <v>111</v>
      </c>
      <c r="E484" t="s">
        <v>8221</v>
      </c>
      <c r="F484">
        <v>9</v>
      </c>
    </row>
    <row r="485" spans="2:6" x14ac:dyDescent="0.2">
      <c r="B485" t="s">
        <v>8219</v>
      </c>
      <c r="C485">
        <v>123</v>
      </c>
      <c r="E485" t="s">
        <v>8221</v>
      </c>
      <c r="F485">
        <v>2</v>
      </c>
    </row>
    <row r="486" spans="2:6" x14ac:dyDescent="0.2">
      <c r="B486" t="s">
        <v>8219</v>
      </c>
      <c r="C486">
        <v>70</v>
      </c>
      <c r="E486" t="s">
        <v>8221</v>
      </c>
      <c r="F486">
        <v>0</v>
      </c>
    </row>
    <row r="487" spans="2:6" x14ac:dyDescent="0.2">
      <c r="B487" t="s">
        <v>8219</v>
      </c>
      <c r="C487">
        <v>85</v>
      </c>
      <c r="E487" t="s">
        <v>8221</v>
      </c>
      <c r="F487">
        <v>147</v>
      </c>
    </row>
    <row r="488" spans="2:6" x14ac:dyDescent="0.2">
      <c r="B488" t="s">
        <v>8219</v>
      </c>
      <c r="C488">
        <v>86</v>
      </c>
      <c r="E488" t="s">
        <v>8221</v>
      </c>
      <c r="F488">
        <v>49</v>
      </c>
    </row>
    <row r="489" spans="2:6" x14ac:dyDescent="0.2">
      <c r="B489" t="s">
        <v>8219</v>
      </c>
      <c r="C489">
        <v>13</v>
      </c>
      <c r="E489" t="s">
        <v>8221</v>
      </c>
      <c r="F489">
        <v>1</v>
      </c>
    </row>
    <row r="490" spans="2:6" x14ac:dyDescent="0.2">
      <c r="B490" t="s">
        <v>8219</v>
      </c>
      <c r="C490">
        <v>33</v>
      </c>
      <c r="E490" t="s">
        <v>8221</v>
      </c>
      <c r="F490">
        <v>2</v>
      </c>
    </row>
    <row r="491" spans="2:6" x14ac:dyDescent="0.2">
      <c r="B491" t="s">
        <v>8219</v>
      </c>
      <c r="C491">
        <v>15</v>
      </c>
      <c r="E491" t="s">
        <v>8221</v>
      </c>
      <c r="F491">
        <v>7</v>
      </c>
    </row>
    <row r="492" spans="2:6" x14ac:dyDescent="0.2">
      <c r="B492" t="s">
        <v>8219</v>
      </c>
      <c r="C492">
        <v>273</v>
      </c>
      <c r="E492" t="s">
        <v>8221</v>
      </c>
      <c r="F492">
        <v>4</v>
      </c>
    </row>
    <row r="493" spans="2:6" x14ac:dyDescent="0.2">
      <c r="B493" t="s">
        <v>8219</v>
      </c>
      <c r="C493">
        <v>714</v>
      </c>
      <c r="E493" t="s">
        <v>8221</v>
      </c>
      <c r="F493">
        <v>27</v>
      </c>
    </row>
    <row r="494" spans="2:6" x14ac:dyDescent="0.2">
      <c r="B494" t="s">
        <v>8219</v>
      </c>
      <c r="C494">
        <v>170</v>
      </c>
      <c r="E494" t="s">
        <v>8221</v>
      </c>
      <c r="F494">
        <v>94</v>
      </c>
    </row>
    <row r="495" spans="2:6" x14ac:dyDescent="0.2">
      <c r="B495" t="s">
        <v>8219</v>
      </c>
      <c r="C495">
        <v>512</v>
      </c>
      <c r="E495" t="s">
        <v>8221</v>
      </c>
      <c r="F495">
        <v>29</v>
      </c>
    </row>
    <row r="496" spans="2:6" x14ac:dyDescent="0.2">
      <c r="B496" t="s">
        <v>8219</v>
      </c>
      <c r="C496">
        <v>314</v>
      </c>
      <c r="E496" t="s">
        <v>8221</v>
      </c>
      <c r="F496">
        <v>7</v>
      </c>
    </row>
    <row r="497" spans="2:6" x14ac:dyDescent="0.2">
      <c r="B497" t="s">
        <v>8219</v>
      </c>
      <c r="C497">
        <v>167</v>
      </c>
      <c r="E497" t="s">
        <v>8221</v>
      </c>
      <c r="F497">
        <v>22</v>
      </c>
    </row>
    <row r="498" spans="2:6" x14ac:dyDescent="0.2">
      <c r="B498" t="s">
        <v>8219</v>
      </c>
      <c r="C498">
        <v>9</v>
      </c>
      <c r="E498" t="s">
        <v>8221</v>
      </c>
      <c r="F498">
        <v>1</v>
      </c>
    </row>
    <row r="499" spans="2:6" x14ac:dyDescent="0.2">
      <c r="B499" t="s">
        <v>8219</v>
      </c>
      <c r="C499">
        <v>103</v>
      </c>
      <c r="E499" t="s">
        <v>8221</v>
      </c>
      <c r="F499">
        <v>10</v>
      </c>
    </row>
    <row r="500" spans="2:6" x14ac:dyDescent="0.2">
      <c r="B500" t="s">
        <v>8219</v>
      </c>
      <c r="C500">
        <v>111</v>
      </c>
      <c r="E500" t="s">
        <v>8221</v>
      </c>
      <c r="F500">
        <v>6</v>
      </c>
    </row>
    <row r="501" spans="2:6" x14ac:dyDescent="0.2">
      <c r="B501" t="s">
        <v>8219</v>
      </c>
      <c r="C501">
        <v>271</v>
      </c>
      <c r="E501" t="s">
        <v>8221</v>
      </c>
      <c r="F501">
        <v>24</v>
      </c>
    </row>
    <row r="502" spans="2:6" x14ac:dyDescent="0.2">
      <c r="B502" t="s">
        <v>8219</v>
      </c>
      <c r="C502">
        <v>101</v>
      </c>
      <c r="E502" t="s">
        <v>8221</v>
      </c>
      <c r="F502">
        <v>15</v>
      </c>
    </row>
    <row r="503" spans="2:6" x14ac:dyDescent="0.2">
      <c r="B503" t="s">
        <v>8219</v>
      </c>
      <c r="C503">
        <v>57</v>
      </c>
      <c r="E503" t="s">
        <v>8221</v>
      </c>
      <c r="F503">
        <v>37</v>
      </c>
    </row>
    <row r="504" spans="2:6" x14ac:dyDescent="0.2">
      <c r="B504" t="s">
        <v>8219</v>
      </c>
      <c r="C504">
        <v>62</v>
      </c>
      <c r="E504" t="s">
        <v>8221</v>
      </c>
      <c r="F504">
        <v>20</v>
      </c>
    </row>
    <row r="505" spans="2:6" x14ac:dyDescent="0.2">
      <c r="B505" t="s">
        <v>8219</v>
      </c>
      <c r="C505">
        <v>32</v>
      </c>
      <c r="E505" t="s">
        <v>8221</v>
      </c>
      <c r="F505">
        <v>7</v>
      </c>
    </row>
    <row r="506" spans="2:6" x14ac:dyDescent="0.2">
      <c r="B506" t="s">
        <v>8219</v>
      </c>
      <c r="C506">
        <v>141</v>
      </c>
      <c r="E506" t="s">
        <v>8221</v>
      </c>
      <c r="F506">
        <v>0</v>
      </c>
    </row>
    <row r="507" spans="2:6" x14ac:dyDescent="0.2">
      <c r="B507" t="s">
        <v>8219</v>
      </c>
      <c r="C507">
        <v>75</v>
      </c>
      <c r="E507" t="s">
        <v>8221</v>
      </c>
      <c r="F507">
        <v>21</v>
      </c>
    </row>
    <row r="508" spans="2:6" x14ac:dyDescent="0.2">
      <c r="B508" t="s">
        <v>8219</v>
      </c>
      <c r="C508">
        <v>46</v>
      </c>
      <c r="E508" t="s">
        <v>8221</v>
      </c>
      <c r="F508">
        <v>3</v>
      </c>
    </row>
    <row r="509" spans="2:6" x14ac:dyDescent="0.2">
      <c r="B509" t="s">
        <v>8219</v>
      </c>
      <c r="C509">
        <v>103</v>
      </c>
      <c r="E509" t="s">
        <v>8221</v>
      </c>
      <c r="F509">
        <v>11</v>
      </c>
    </row>
    <row r="510" spans="2:6" x14ac:dyDescent="0.2">
      <c r="B510" t="s">
        <v>8219</v>
      </c>
      <c r="C510">
        <v>6</v>
      </c>
      <c r="E510" t="s">
        <v>8221</v>
      </c>
      <c r="F510">
        <v>1</v>
      </c>
    </row>
    <row r="511" spans="2:6" x14ac:dyDescent="0.2">
      <c r="B511" t="s">
        <v>8219</v>
      </c>
      <c r="C511">
        <v>83</v>
      </c>
      <c r="E511" t="s">
        <v>8221</v>
      </c>
      <c r="F511">
        <v>312</v>
      </c>
    </row>
    <row r="512" spans="2:6" x14ac:dyDescent="0.2">
      <c r="B512" t="s">
        <v>8219</v>
      </c>
      <c r="C512">
        <v>108</v>
      </c>
      <c r="E512" t="s">
        <v>8221</v>
      </c>
      <c r="F512">
        <v>1</v>
      </c>
    </row>
    <row r="513" spans="2:6" x14ac:dyDescent="0.2">
      <c r="B513" t="s">
        <v>8219</v>
      </c>
      <c r="C513">
        <v>25</v>
      </c>
      <c r="E513" t="s">
        <v>8221</v>
      </c>
      <c r="F513">
        <v>3</v>
      </c>
    </row>
    <row r="514" spans="2:6" x14ac:dyDescent="0.2">
      <c r="B514" t="s">
        <v>8219</v>
      </c>
      <c r="C514">
        <v>549</v>
      </c>
      <c r="E514" t="s">
        <v>8221</v>
      </c>
      <c r="F514">
        <v>4</v>
      </c>
    </row>
    <row r="515" spans="2:6" x14ac:dyDescent="0.2">
      <c r="B515" t="s">
        <v>8219</v>
      </c>
      <c r="C515">
        <v>222</v>
      </c>
      <c r="E515" t="s">
        <v>8221</v>
      </c>
      <c r="F515">
        <v>10</v>
      </c>
    </row>
    <row r="516" spans="2:6" x14ac:dyDescent="0.2">
      <c r="B516" t="s">
        <v>8219</v>
      </c>
      <c r="C516">
        <v>183</v>
      </c>
      <c r="E516" t="s">
        <v>8221</v>
      </c>
      <c r="F516">
        <v>8</v>
      </c>
    </row>
    <row r="517" spans="2:6" x14ac:dyDescent="0.2">
      <c r="B517" t="s">
        <v>8219</v>
      </c>
      <c r="C517">
        <v>89</v>
      </c>
      <c r="E517" t="s">
        <v>8221</v>
      </c>
      <c r="F517">
        <v>3</v>
      </c>
    </row>
    <row r="518" spans="2:6" x14ac:dyDescent="0.2">
      <c r="B518" t="s">
        <v>8219</v>
      </c>
      <c r="C518">
        <v>253</v>
      </c>
      <c r="E518" t="s">
        <v>8221</v>
      </c>
      <c r="F518">
        <v>1</v>
      </c>
    </row>
    <row r="519" spans="2:6" x14ac:dyDescent="0.2">
      <c r="B519" t="s">
        <v>8219</v>
      </c>
      <c r="C519">
        <v>140</v>
      </c>
      <c r="E519" t="s">
        <v>8221</v>
      </c>
      <c r="F519">
        <v>0</v>
      </c>
    </row>
    <row r="520" spans="2:6" x14ac:dyDescent="0.2">
      <c r="B520" t="s">
        <v>8219</v>
      </c>
      <c r="C520">
        <v>103</v>
      </c>
      <c r="E520" t="s">
        <v>8221</v>
      </c>
      <c r="F520">
        <v>5</v>
      </c>
    </row>
    <row r="521" spans="2:6" x14ac:dyDescent="0.2">
      <c r="B521" t="s">
        <v>8219</v>
      </c>
      <c r="C521">
        <v>138</v>
      </c>
      <c r="E521" t="s">
        <v>8221</v>
      </c>
      <c r="F521">
        <v>0</v>
      </c>
    </row>
    <row r="522" spans="2:6" x14ac:dyDescent="0.2">
      <c r="B522" t="s">
        <v>8219</v>
      </c>
      <c r="C522">
        <v>191</v>
      </c>
      <c r="E522" t="s">
        <v>8221</v>
      </c>
      <c r="F522">
        <v>3</v>
      </c>
    </row>
    <row r="523" spans="2:6" x14ac:dyDescent="0.2">
      <c r="B523" t="s">
        <v>8219</v>
      </c>
      <c r="C523">
        <v>45</v>
      </c>
      <c r="E523" t="s">
        <v>8221</v>
      </c>
      <c r="F523">
        <v>7</v>
      </c>
    </row>
    <row r="524" spans="2:6" x14ac:dyDescent="0.2">
      <c r="B524" t="s">
        <v>8219</v>
      </c>
      <c r="C524">
        <v>17</v>
      </c>
      <c r="E524" t="s">
        <v>8221</v>
      </c>
      <c r="F524">
        <v>0</v>
      </c>
    </row>
    <row r="525" spans="2:6" x14ac:dyDescent="0.2">
      <c r="B525" t="s">
        <v>8219</v>
      </c>
      <c r="C525">
        <v>31</v>
      </c>
      <c r="E525" t="s">
        <v>8221</v>
      </c>
      <c r="F525">
        <v>2</v>
      </c>
    </row>
    <row r="526" spans="2:6" x14ac:dyDescent="0.2">
      <c r="B526" t="s">
        <v>8219</v>
      </c>
      <c r="C526">
        <v>50</v>
      </c>
      <c r="E526" t="s">
        <v>8221</v>
      </c>
      <c r="F526">
        <v>23</v>
      </c>
    </row>
    <row r="527" spans="2:6" x14ac:dyDescent="0.2">
      <c r="B527" t="s">
        <v>8219</v>
      </c>
      <c r="C527">
        <v>59</v>
      </c>
      <c r="E527" t="s">
        <v>8221</v>
      </c>
      <c r="F527">
        <v>1</v>
      </c>
    </row>
    <row r="528" spans="2:6" x14ac:dyDescent="0.2">
      <c r="B528" t="s">
        <v>8219</v>
      </c>
      <c r="C528">
        <v>81</v>
      </c>
      <c r="E528" t="s">
        <v>8221</v>
      </c>
      <c r="F528">
        <v>2</v>
      </c>
    </row>
    <row r="529" spans="2:6" x14ac:dyDescent="0.2">
      <c r="B529" t="s">
        <v>8219</v>
      </c>
      <c r="C529">
        <v>508</v>
      </c>
      <c r="E529" t="s">
        <v>8221</v>
      </c>
      <c r="F529">
        <v>3</v>
      </c>
    </row>
    <row r="530" spans="2:6" x14ac:dyDescent="0.2">
      <c r="B530" t="s">
        <v>8219</v>
      </c>
      <c r="C530">
        <v>74</v>
      </c>
      <c r="E530" t="s">
        <v>8221</v>
      </c>
      <c r="F530">
        <v>0</v>
      </c>
    </row>
    <row r="531" spans="2:6" x14ac:dyDescent="0.2">
      <c r="B531" t="s">
        <v>8219</v>
      </c>
      <c r="C531">
        <v>141</v>
      </c>
      <c r="E531" t="s">
        <v>8221</v>
      </c>
      <c r="F531">
        <v>13</v>
      </c>
    </row>
    <row r="532" spans="2:6" x14ac:dyDescent="0.2">
      <c r="B532" t="s">
        <v>8219</v>
      </c>
      <c r="C532">
        <v>711</v>
      </c>
      <c r="E532" t="s">
        <v>8221</v>
      </c>
      <c r="F532">
        <v>1</v>
      </c>
    </row>
    <row r="533" spans="2:6" x14ac:dyDescent="0.2">
      <c r="B533" t="s">
        <v>8219</v>
      </c>
      <c r="C533">
        <v>141</v>
      </c>
      <c r="E533" t="s">
        <v>8221</v>
      </c>
      <c r="F533">
        <v>1</v>
      </c>
    </row>
    <row r="534" spans="2:6" x14ac:dyDescent="0.2">
      <c r="B534" t="s">
        <v>8219</v>
      </c>
      <c r="C534">
        <v>109</v>
      </c>
      <c r="E534" t="s">
        <v>8221</v>
      </c>
      <c r="F534">
        <v>1</v>
      </c>
    </row>
    <row r="535" spans="2:6" x14ac:dyDescent="0.2">
      <c r="B535" t="s">
        <v>8219</v>
      </c>
      <c r="C535">
        <v>361</v>
      </c>
      <c r="E535" t="s">
        <v>8221</v>
      </c>
      <c r="F535">
        <v>6</v>
      </c>
    </row>
    <row r="536" spans="2:6" x14ac:dyDescent="0.2">
      <c r="B536" t="s">
        <v>8219</v>
      </c>
      <c r="C536">
        <v>176</v>
      </c>
      <c r="E536" t="s">
        <v>8221</v>
      </c>
      <c r="F536">
        <v>39</v>
      </c>
    </row>
    <row r="537" spans="2:6" x14ac:dyDescent="0.2">
      <c r="B537" t="s">
        <v>8219</v>
      </c>
      <c r="C537">
        <v>670</v>
      </c>
      <c r="E537" t="s">
        <v>8221</v>
      </c>
      <c r="F537">
        <v>4</v>
      </c>
    </row>
    <row r="538" spans="2:6" x14ac:dyDescent="0.2">
      <c r="B538" t="s">
        <v>8219</v>
      </c>
      <c r="C538">
        <v>96</v>
      </c>
      <c r="E538" t="s">
        <v>8221</v>
      </c>
      <c r="F538">
        <v>1</v>
      </c>
    </row>
    <row r="539" spans="2:6" x14ac:dyDescent="0.2">
      <c r="B539" t="s">
        <v>8219</v>
      </c>
      <c r="C539">
        <v>74</v>
      </c>
      <c r="E539" t="s">
        <v>8221</v>
      </c>
      <c r="F539">
        <v>0</v>
      </c>
    </row>
    <row r="540" spans="2:6" x14ac:dyDescent="0.2">
      <c r="B540" t="s">
        <v>8219</v>
      </c>
      <c r="C540">
        <v>52</v>
      </c>
      <c r="E540" t="s">
        <v>8221</v>
      </c>
      <c r="F540">
        <v>0</v>
      </c>
    </row>
    <row r="541" spans="2:6" x14ac:dyDescent="0.2">
      <c r="B541" t="s">
        <v>8219</v>
      </c>
      <c r="C541">
        <v>105</v>
      </c>
      <c r="E541" t="s">
        <v>8221</v>
      </c>
      <c r="F541">
        <v>0</v>
      </c>
    </row>
    <row r="542" spans="2:6" x14ac:dyDescent="0.2">
      <c r="B542" t="s">
        <v>8219</v>
      </c>
      <c r="C542">
        <v>41</v>
      </c>
      <c r="E542" t="s">
        <v>8221</v>
      </c>
      <c r="F542">
        <v>8</v>
      </c>
    </row>
    <row r="543" spans="2:6" x14ac:dyDescent="0.2">
      <c r="B543" t="s">
        <v>8219</v>
      </c>
      <c r="C543">
        <v>34</v>
      </c>
      <c r="E543" t="s">
        <v>8221</v>
      </c>
      <c r="F543">
        <v>0</v>
      </c>
    </row>
    <row r="544" spans="2:6" x14ac:dyDescent="0.2">
      <c r="B544" t="s">
        <v>8219</v>
      </c>
      <c r="C544">
        <v>66</v>
      </c>
      <c r="E544" t="s">
        <v>8221</v>
      </c>
      <c r="F544">
        <v>1</v>
      </c>
    </row>
    <row r="545" spans="2:6" x14ac:dyDescent="0.2">
      <c r="B545" t="s">
        <v>8219</v>
      </c>
      <c r="C545">
        <v>50</v>
      </c>
      <c r="E545" t="s">
        <v>8221</v>
      </c>
      <c r="F545">
        <v>12</v>
      </c>
    </row>
    <row r="546" spans="2:6" x14ac:dyDescent="0.2">
      <c r="B546" t="s">
        <v>8219</v>
      </c>
      <c r="C546">
        <v>159</v>
      </c>
      <c r="E546" t="s">
        <v>8221</v>
      </c>
      <c r="F546">
        <v>0</v>
      </c>
    </row>
    <row r="547" spans="2:6" x14ac:dyDescent="0.2">
      <c r="B547" t="s">
        <v>8219</v>
      </c>
      <c r="C547">
        <v>182</v>
      </c>
      <c r="E547" t="s">
        <v>8221</v>
      </c>
      <c r="F547">
        <v>3</v>
      </c>
    </row>
    <row r="548" spans="2:6" x14ac:dyDescent="0.2">
      <c r="B548" t="s">
        <v>8219</v>
      </c>
      <c r="C548">
        <v>206</v>
      </c>
      <c r="E548" t="s">
        <v>8221</v>
      </c>
      <c r="F548">
        <v>2</v>
      </c>
    </row>
    <row r="549" spans="2:6" x14ac:dyDescent="0.2">
      <c r="B549" t="s">
        <v>8219</v>
      </c>
      <c r="C549">
        <v>169</v>
      </c>
      <c r="E549" t="s">
        <v>8221</v>
      </c>
      <c r="F549">
        <v>6</v>
      </c>
    </row>
    <row r="550" spans="2:6" x14ac:dyDescent="0.2">
      <c r="B550" t="s">
        <v>8219</v>
      </c>
      <c r="C550">
        <v>31</v>
      </c>
      <c r="E550" t="s">
        <v>8221</v>
      </c>
      <c r="F550">
        <v>0</v>
      </c>
    </row>
    <row r="551" spans="2:6" x14ac:dyDescent="0.2">
      <c r="B551" t="s">
        <v>8219</v>
      </c>
      <c r="C551">
        <v>28</v>
      </c>
      <c r="E551" t="s">
        <v>8221</v>
      </c>
      <c r="F551">
        <v>15</v>
      </c>
    </row>
    <row r="552" spans="2:6" x14ac:dyDescent="0.2">
      <c r="B552" t="s">
        <v>8219</v>
      </c>
      <c r="C552">
        <v>54</v>
      </c>
      <c r="E552" t="s">
        <v>8221</v>
      </c>
      <c r="F552">
        <v>1</v>
      </c>
    </row>
    <row r="553" spans="2:6" x14ac:dyDescent="0.2">
      <c r="B553" t="s">
        <v>8219</v>
      </c>
      <c r="C553">
        <v>467</v>
      </c>
      <c r="E553" t="s">
        <v>8221</v>
      </c>
      <c r="F553">
        <v>3</v>
      </c>
    </row>
    <row r="554" spans="2:6" x14ac:dyDescent="0.2">
      <c r="B554" t="s">
        <v>8219</v>
      </c>
      <c r="C554">
        <v>389</v>
      </c>
      <c r="E554" t="s">
        <v>8221</v>
      </c>
      <c r="F554">
        <v>8</v>
      </c>
    </row>
    <row r="555" spans="2:6" x14ac:dyDescent="0.2">
      <c r="B555" t="s">
        <v>8219</v>
      </c>
      <c r="C555">
        <v>68</v>
      </c>
      <c r="E555" t="s">
        <v>8221</v>
      </c>
      <c r="F555">
        <v>0</v>
      </c>
    </row>
    <row r="556" spans="2:6" x14ac:dyDescent="0.2">
      <c r="B556" t="s">
        <v>8219</v>
      </c>
      <c r="C556">
        <v>413</v>
      </c>
      <c r="E556" t="s">
        <v>8221</v>
      </c>
      <c r="F556">
        <v>3</v>
      </c>
    </row>
    <row r="557" spans="2:6" x14ac:dyDescent="0.2">
      <c r="B557" t="s">
        <v>8219</v>
      </c>
      <c r="C557">
        <v>190</v>
      </c>
      <c r="E557" t="s">
        <v>8221</v>
      </c>
      <c r="F557">
        <v>3</v>
      </c>
    </row>
    <row r="558" spans="2:6" x14ac:dyDescent="0.2">
      <c r="B558" t="s">
        <v>8219</v>
      </c>
      <c r="C558">
        <v>189</v>
      </c>
      <c r="E558" t="s">
        <v>8221</v>
      </c>
      <c r="F558">
        <v>0</v>
      </c>
    </row>
    <row r="559" spans="2:6" x14ac:dyDescent="0.2">
      <c r="B559" t="s">
        <v>8219</v>
      </c>
      <c r="C559">
        <v>130</v>
      </c>
      <c r="E559" t="s">
        <v>8221</v>
      </c>
      <c r="F559">
        <v>19</v>
      </c>
    </row>
    <row r="560" spans="2:6" x14ac:dyDescent="0.2">
      <c r="B560" t="s">
        <v>8219</v>
      </c>
      <c r="C560">
        <v>74</v>
      </c>
      <c r="E560" t="s">
        <v>8221</v>
      </c>
      <c r="F560">
        <v>0</v>
      </c>
    </row>
    <row r="561" spans="2:6" x14ac:dyDescent="0.2">
      <c r="B561" t="s">
        <v>8219</v>
      </c>
      <c r="C561">
        <v>274</v>
      </c>
      <c r="E561" t="s">
        <v>8221</v>
      </c>
      <c r="F561">
        <v>2</v>
      </c>
    </row>
    <row r="562" spans="2:6" x14ac:dyDescent="0.2">
      <c r="B562" t="s">
        <v>8219</v>
      </c>
      <c r="C562">
        <v>22</v>
      </c>
      <c r="E562" t="s">
        <v>8221</v>
      </c>
      <c r="F562">
        <v>0</v>
      </c>
    </row>
    <row r="563" spans="2:6" x14ac:dyDescent="0.2">
      <c r="B563" t="s">
        <v>8219</v>
      </c>
      <c r="C563">
        <v>31</v>
      </c>
      <c r="E563" t="s">
        <v>8221</v>
      </c>
      <c r="F563">
        <v>0</v>
      </c>
    </row>
    <row r="564" spans="2:6" x14ac:dyDescent="0.2">
      <c r="B564" t="s">
        <v>8219</v>
      </c>
      <c r="C564">
        <v>63</v>
      </c>
      <c r="E564" t="s">
        <v>8221</v>
      </c>
      <c r="F564">
        <v>25</v>
      </c>
    </row>
    <row r="565" spans="2:6" x14ac:dyDescent="0.2">
      <c r="B565" t="s">
        <v>8219</v>
      </c>
      <c r="C565">
        <v>20</v>
      </c>
      <c r="E565" t="s">
        <v>8221</v>
      </c>
      <c r="F565">
        <v>8</v>
      </c>
    </row>
    <row r="566" spans="2:6" x14ac:dyDescent="0.2">
      <c r="B566" t="s">
        <v>8219</v>
      </c>
      <c r="C566">
        <v>25</v>
      </c>
      <c r="E566" t="s">
        <v>8221</v>
      </c>
      <c r="F566">
        <v>16</v>
      </c>
    </row>
    <row r="567" spans="2:6" x14ac:dyDescent="0.2">
      <c r="B567" t="s">
        <v>8219</v>
      </c>
      <c r="C567">
        <v>61</v>
      </c>
      <c r="E567" t="s">
        <v>8221</v>
      </c>
      <c r="F567">
        <v>3</v>
      </c>
    </row>
    <row r="568" spans="2:6" x14ac:dyDescent="0.2">
      <c r="B568" t="s">
        <v>8219</v>
      </c>
      <c r="C568">
        <v>52</v>
      </c>
      <c r="E568" t="s">
        <v>8221</v>
      </c>
      <c r="F568">
        <v>3</v>
      </c>
    </row>
    <row r="569" spans="2:6" x14ac:dyDescent="0.2">
      <c r="B569" t="s">
        <v>8219</v>
      </c>
      <c r="C569">
        <v>86</v>
      </c>
      <c r="E569" t="s">
        <v>8221</v>
      </c>
      <c r="F569">
        <v>2</v>
      </c>
    </row>
    <row r="570" spans="2:6" x14ac:dyDescent="0.2">
      <c r="B570" t="s">
        <v>8219</v>
      </c>
      <c r="C570">
        <v>42</v>
      </c>
      <c r="E570" t="s">
        <v>8221</v>
      </c>
      <c r="F570">
        <v>1</v>
      </c>
    </row>
    <row r="571" spans="2:6" x14ac:dyDescent="0.2">
      <c r="B571" t="s">
        <v>8219</v>
      </c>
      <c r="C571">
        <v>52</v>
      </c>
      <c r="E571" t="s">
        <v>8221</v>
      </c>
      <c r="F571">
        <v>0</v>
      </c>
    </row>
    <row r="572" spans="2:6" x14ac:dyDescent="0.2">
      <c r="B572" t="s">
        <v>8219</v>
      </c>
      <c r="C572">
        <v>120</v>
      </c>
      <c r="E572" t="s">
        <v>8221</v>
      </c>
      <c r="F572">
        <v>1</v>
      </c>
    </row>
    <row r="573" spans="2:6" x14ac:dyDescent="0.2">
      <c r="B573" t="s">
        <v>8219</v>
      </c>
      <c r="C573">
        <v>22</v>
      </c>
      <c r="E573" t="s">
        <v>8221</v>
      </c>
      <c r="F573">
        <v>19</v>
      </c>
    </row>
    <row r="574" spans="2:6" x14ac:dyDescent="0.2">
      <c r="B574" t="s">
        <v>8219</v>
      </c>
      <c r="C574">
        <v>64</v>
      </c>
      <c r="E574" t="s">
        <v>8221</v>
      </c>
      <c r="F574">
        <v>9</v>
      </c>
    </row>
    <row r="575" spans="2:6" x14ac:dyDescent="0.2">
      <c r="B575" t="s">
        <v>8219</v>
      </c>
      <c r="C575">
        <v>23</v>
      </c>
      <c r="E575" t="s">
        <v>8221</v>
      </c>
      <c r="F575">
        <v>1</v>
      </c>
    </row>
    <row r="576" spans="2:6" x14ac:dyDescent="0.2">
      <c r="B576" t="s">
        <v>8219</v>
      </c>
      <c r="C576">
        <v>238</v>
      </c>
      <c r="E576" t="s">
        <v>8221</v>
      </c>
      <c r="F576">
        <v>0</v>
      </c>
    </row>
    <row r="577" spans="2:6" x14ac:dyDescent="0.2">
      <c r="B577" t="s">
        <v>8219</v>
      </c>
      <c r="C577">
        <v>33</v>
      </c>
      <c r="E577" t="s">
        <v>8221</v>
      </c>
      <c r="F577">
        <v>1</v>
      </c>
    </row>
    <row r="578" spans="2:6" x14ac:dyDescent="0.2">
      <c r="B578" t="s">
        <v>8219</v>
      </c>
      <c r="C578">
        <v>32</v>
      </c>
      <c r="E578" t="s">
        <v>8221</v>
      </c>
      <c r="F578">
        <v>5</v>
      </c>
    </row>
    <row r="579" spans="2:6" x14ac:dyDescent="0.2">
      <c r="B579" t="s">
        <v>8219</v>
      </c>
      <c r="C579">
        <v>24</v>
      </c>
      <c r="E579" t="s">
        <v>8221</v>
      </c>
      <c r="F579">
        <v>85</v>
      </c>
    </row>
    <row r="580" spans="2:6" x14ac:dyDescent="0.2">
      <c r="B580" t="s">
        <v>8219</v>
      </c>
      <c r="C580">
        <v>29</v>
      </c>
      <c r="E580" t="s">
        <v>8221</v>
      </c>
      <c r="F580">
        <v>3</v>
      </c>
    </row>
    <row r="581" spans="2:6" x14ac:dyDescent="0.2">
      <c r="B581" t="s">
        <v>8219</v>
      </c>
      <c r="C581">
        <v>50</v>
      </c>
      <c r="E581" t="s">
        <v>8221</v>
      </c>
      <c r="F581">
        <v>4</v>
      </c>
    </row>
    <row r="582" spans="2:6" x14ac:dyDescent="0.2">
      <c r="B582" t="s">
        <v>8219</v>
      </c>
      <c r="C582">
        <v>108</v>
      </c>
      <c r="E582" t="s">
        <v>8221</v>
      </c>
      <c r="F582">
        <v>3</v>
      </c>
    </row>
    <row r="583" spans="2:6" x14ac:dyDescent="0.2">
      <c r="B583" t="s">
        <v>8219</v>
      </c>
      <c r="C583">
        <v>139</v>
      </c>
      <c r="E583" t="s">
        <v>8221</v>
      </c>
      <c r="F583">
        <v>5</v>
      </c>
    </row>
    <row r="584" spans="2:6" x14ac:dyDescent="0.2">
      <c r="B584" t="s">
        <v>8219</v>
      </c>
      <c r="C584">
        <v>7</v>
      </c>
      <c r="E584" t="s">
        <v>8221</v>
      </c>
      <c r="F584">
        <v>17</v>
      </c>
    </row>
    <row r="585" spans="2:6" x14ac:dyDescent="0.2">
      <c r="B585" t="s">
        <v>8219</v>
      </c>
      <c r="C585">
        <v>149</v>
      </c>
      <c r="E585" t="s">
        <v>8221</v>
      </c>
      <c r="F585">
        <v>3</v>
      </c>
    </row>
    <row r="586" spans="2:6" x14ac:dyDescent="0.2">
      <c r="B586" t="s">
        <v>8219</v>
      </c>
      <c r="C586">
        <v>31</v>
      </c>
      <c r="E586" t="s">
        <v>8221</v>
      </c>
      <c r="F586">
        <v>2</v>
      </c>
    </row>
    <row r="587" spans="2:6" x14ac:dyDescent="0.2">
      <c r="B587" t="s">
        <v>8219</v>
      </c>
      <c r="C587">
        <v>26</v>
      </c>
      <c r="E587" t="s">
        <v>8221</v>
      </c>
      <c r="F587">
        <v>6</v>
      </c>
    </row>
    <row r="588" spans="2:6" x14ac:dyDescent="0.2">
      <c r="B588" t="s">
        <v>8219</v>
      </c>
      <c r="C588">
        <v>172</v>
      </c>
      <c r="E588" t="s">
        <v>8221</v>
      </c>
      <c r="F588">
        <v>0</v>
      </c>
    </row>
    <row r="589" spans="2:6" x14ac:dyDescent="0.2">
      <c r="B589" t="s">
        <v>8219</v>
      </c>
      <c r="C589">
        <v>78</v>
      </c>
      <c r="E589" t="s">
        <v>8221</v>
      </c>
      <c r="F589">
        <v>1</v>
      </c>
    </row>
    <row r="590" spans="2:6" x14ac:dyDescent="0.2">
      <c r="B590" t="s">
        <v>8219</v>
      </c>
      <c r="C590">
        <v>120</v>
      </c>
      <c r="E590" t="s">
        <v>8221</v>
      </c>
      <c r="F590">
        <v>3</v>
      </c>
    </row>
    <row r="591" spans="2:6" x14ac:dyDescent="0.2">
      <c r="B591" t="s">
        <v>8219</v>
      </c>
      <c r="C591">
        <v>227</v>
      </c>
      <c r="E591" t="s">
        <v>8221</v>
      </c>
      <c r="F591">
        <v>13</v>
      </c>
    </row>
    <row r="592" spans="2:6" x14ac:dyDescent="0.2">
      <c r="B592" t="s">
        <v>8219</v>
      </c>
      <c r="C592">
        <v>42</v>
      </c>
      <c r="E592" t="s">
        <v>8221</v>
      </c>
      <c r="F592">
        <v>1</v>
      </c>
    </row>
    <row r="593" spans="2:6" x14ac:dyDescent="0.2">
      <c r="B593" t="s">
        <v>8219</v>
      </c>
      <c r="C593">
        <v>64</v>
      </c>
      <c r="E593" t="s">
        <v>8221</v>
      </c>
      <c r="F593">
        <v>1</v>
      </c>
    </row>
    <row r="594" spans="2:6" x14ac:dyDescent="0.2">
      <c r="B594" t="s">
        <v>8219</v>
      </c>
      <c r="C594">
        <v>121</v>
      </c>
      <c r="E594" t="s">
        <v>8221</v>
      </c>
      <c r="F594">
        <v>9</v>
      </c>
    </row>
    <row r="595" spans="2:6" x14ac:dyDescent="0.2">
      <c r="B595" t="s">
        <v>8219</v>
      </c>
      <c r="C595">
        <v>87</v>
      </c>
      <c r="E595" t="s">
        <v>8221</v>
      </c>
      <c r="F595">
        <v>0</v>
      </c>
    </row>
    <row r="596" spans="2:6" x14ac:dyDescent="0.2">
      <c r="B596" t="s">
        <v>8219</v>
      </c>
      <c r="C596">
        <v>65</v>
      </c>
      <c r="E596" t="s">
        <v>8221</v>
      </c>
      <c r="F596">
        <v>2</v>
      </c>
    </row>
    <row r="597" spans="2:6" x14ac:dyDescent="0.2">
      <c r="B597" t="s">
        <v>8219</v>
      </c>
      <c r="C597">
        <v>49</v>
      </c>
      <c r="E597" t="s">
        <v>8221</v>
      </c>
      <c r="F597">
        <v>1</v>
      </c>
    </row>
    <row r="598" spans="2:6" x14ac:dyDescent="0.2">
      <c r="B598" t="s">
        <v>8219</v>
      </c>
      <c r="C598">
        <v>19</v>
      </c>
      <c r="E598" t="s">
        <v>8221</v>
      </c>
      <c r="F598">
        <v>10</v>
      </c>
    </row>
    <row r="599" spans="2:6" x14ac:dyDescent="0.2">
      <c r="B599" t="s">
        <v>8219</v>
      </c>
      <c r="C599">
        <v>81</v>
      </c>
      <c r="E599" t="s">
        <v>8221</v>
      </c>
      <c r="F599">
        <v>3</v>
      </c>
    </row>
    <row r="600" spans="2:6" x14ac:dyDescent="0.2">
      <c r="B600" t="s">
        <v>8219</v>
      </c>
      <c r="C600">
        <v>264</v>
      </c>
      <c r="E600" t="s">
        <v>8221</v>
      </c>
      <c r="F600">
        <v>2</v>
      </c>
    </row>
    <row r="601" spans="2:6" x14ac:dyDescent="0.2">
      <c r="B601" t="s">
        <v>8219</v>
      </c>
      <c r="C601">
        <v>25</v>
      </c>
      <c r="E601" t="s">
        <v>8221</v>
      </c>
      <c r="F601">
        <v>2</v>
      </c>
    </row>
    <row r="602" spans="2:6" x14ac:dyDescent="0.2">
      <c r="B602" t="s">
        <v>8219</v>
      </c>
      <c r="C602">
        <v>5</v>
      </c>
      <c r="E602" t="s">
        <v>8221</v>
      </c>
      <c r="F602">
        <v>1</v>
      </c>
    </row>
    <row r="603" spans="2:6" x14ac:dyDescent="0.2">
      <c r="B603" t="s">
        <v>8219</v>
      </c>
      <c r="C603">
        <v>144</v>
      </c>
      <c r="E603" t="s">
        <v>8221</v>
      </c>
      <c r="F603">
        <v>14</v>
      </c>
    </row>
    <row r="604" spans="2:6" x14ac:dyDescent="0.2">
      <c r="B604" t="s">
        <v>8219</v>
      </c>
      <c r="C604">
        <v>92</v>
      </c>
      <c r="E604" t="s">
        <v>8221</v>
      </c>
      <c r="F604">
        <v>0</v>
      </c>
    </row>
    <row r="605" spans="2:6" x14ac:dyDescent="0.2">
      <c r="B605" t="s">
        <v>8219</v>
      </c>
      <c r="C605">
        <v>147</v>
      </c>
      <c r="E605" t="s">
        <v>8221</v>
      </c>
      <c r="F605">
        <v>0</v>
      </c>
    </row>
    <row r="606" spans="2:6" x14ac:dyDescent="0.2">
      <c r="B606" t="s">
        <v>8219</v>
      </c>
      <c r="C606">
        <v>90</v>
      </c>
      <c r="E606" t="s">
        <v>8221</v>
      </c>
      <c r="F606">
        <v>4</v>
      </c>
    </row>
    <row r="607" spans="2:6" x14ac:dyDescent="0.2">
      <c r="B607" t="s">
        <v>8219</v>
      </c>
      <c r="C607">
        <v>87</v>
      </c>
      <c r="E607" t="s">
        <v>8221</v>
      </c>
      <c r="F607">
        <v>3</v>
      </c>
    </row>
    <row r="608" spans="2:6" x14ac:dyDescent="0.2">
      <c r="B608" t="s">
        <v>8219</v>
      </c>
      <c r="C608">
        <v>406</v>
      </c>
      <c r="E608" t="s">
        <v>8221</v>
      </c>
      <c r="F608">
        <v>0</v>
      </c>
    </row>
    <row r="609" spans="2:6" x14ac:dyDescent="0.2">
      <c r="B609" t="s">
        <v>8219</v>
      </c>
      <c r="C609">
        <v>20</v>
      </c>
      <c r="E609" t="s">
        <v>8221</v>
      </c>
      <c r="F609">
        <v>5</v>
      </c>
    </row>
    <row r="610" spans="2:6" x14ac:dyDescent="0.2">
      <c r="B610" t="s">
        <v>8219</v>
      </c>
      <c r="C610">
        <v>70</v>
      </c>
      <c r="E610" t="s">
        <v>8221</v>
      </c>
      <c r="F610">
        <v>47</v>
      </c>
    </row>
    <row r="611" spans="2:6" x14ac:dyDescent="0.2">
      <c r="B611" t="s">
        <v>8219</v>
      </c>
      <c r="C611">
        <v>16</v>
      </c>
      <c r="E611" t="s">
        <v>8221</v>
      </c>
      <c r="F611">
        <v>0</v>
      </c>
    </row>
    <row r="612" spans="2:6" x14ac:dyDescent="0.2">
      <c r="B612" t="s">
        <v>8219</v>
      </c>
      <c r="C612">
        <v>52</v>
      </c>
      <c r="E612" t="s">
        <v>8221</v>
      </c>
      <c r="F612">
        <v>10</v>
      </c>
    </row>
    <row r="613" spans="2:6" x14ac:dyDescent="0.2">
      <c r="B613" t="s">
        <v>8219</v>
      </c>
      <c r="C613">
        <v>66</v>
      </c>
      <c r="E613" t="s">
        <v>8221</v>
      </c>
      <c r="F613">
        <v>11</v>
      </c>
    </row>
    <row r="614" spans="2:6" x14ac:dyDescent="0.2">
      <c r="B614" t="s">
        <v>8219</v>
      </c>
      <c r="C614">
        <v>109</v>
      </c>
      <c r="E614" t="s">
        <v>8221</v>
      </c>
      <c r="F614">
        <v>2</v>
      </c>
    </row>
    <row r="615" spans="2:6" x14ac:dyDescent="0.2">
      <c r="B615" t="s">
        <v>8219</v>
      </c>
      <c r="C615">
        <v>168</v>
      </c>
      <c r="E615" t="s">
        <v>8221</v>
      </c>
      <c r="F615">
        <v>2</v>
      </c>
    </row>
    <row r="616" spans="2:6" x14ac:dyDescent="0.2">
      <c r="B616" t="s">
        <v>8219</v>
      </c>
      <c r="C616">
        <v>31</v>
      </c>
      <c r="E616" t="s">
        <v>8221</v>
      </c>
      <c r="F616">
        <v>22</v>
      </c>
    </row>
    <row r="617" spans="2:6" x14ac:dyDescent="0.2">
      <c r="B617" t="s">
        <v>8219</v>
      </c>
      <c r="C617">
        <v>133</v>
      </c>
      <c r="E617" t="s">
        <v>8221</v>
      </c>
      <c r="F617">
        <v>8</v>
      </c>
    </row>
    <row r="618" spans="2:6" x14ac:dyDescent="0.2">
      <c r="B618" t="s">
        <v>8219</v>
      </c>
      <c r="C618">
        <v>151</v>
      </c>
      <c r="E618" t="s">
        <v>8221</v>
      </c>
      <c r="F618">
        <v>6</v>
      </c>
    </row>
    <row r="619" spans="2:6" x14ac:dyDescent="0.2">
      <c r="B619" t="s">
        <v>8219</v>
      </c>
      <c r="C619">
        <v>5</v>
      </c>
      <c r="E619" t="s">
        <v>8221</v>
      </c>
      <c r="F619">
        <v>1</v>
      </c>
    </row>
    <row r="620" spans="2:6" x14ac:dyDescent="0.2">
      <c r="B620" t="s">
        <v>8219</v>
      </c>
      <c r="C620">
        <v>73</v>
      </c>
      <c r="E620" t="s">
        <v>8221</v>
      </c>
      <c r="F620">
        <v>3</v>
      </c>
    </row>
    <row r="621" spans="2:6" x14ac:dyDescent="0.2">
      <c r="B621" t="s">
        <v>8219</v>
      </c>
      <c r="C621">
        <v>148</v>
      </c>
      <c r="E621" t="s">
        <v>8221</v>
      </c>
      <c r="F621">
        <v>0</v>
      </c>
    </row>
    <row r="622" spans="2:6" x14ac:dyDescent="0.2">
      <c r="B622" t="s">
        <v>8219</v>
      </c>
      <c r="C622">
        <v>93</v>
      </c>
      <c r="E622" t="s">
        <v>8221</v>
      </c>
      <c r="F622">
        <v>0</v>
      </c>
    </row>
    <row r="623" spans="2:6" x14ac:dyDescent="0.2">
      <c r="B623" t="s">
        <v>8219</v>
      </c>
      <c r="C623">
        <v>63</v>
      </c>
      <c r="E623" t="s">
        <v>8221</v>
      </c>
      <c r="F623">
        <v>0</v>
      </c>
    </row>
    <row r="624" spans="2:6" x14ac:dyDescent="0.2">
      <c r="B624" t="s">
        <v>8219</v>
      </c>
      <c r="C624">
        <v>134</v>
      </c>
      <c r="E624" t="s">
        <v>8221</v>
      </c>
      <c r="F624">
        <v>0</v>
      </c>
    </row>
    <row r="625" spans="2:6" x14ac:dyDescent="0.2">
      <c r="B625" t="s">
        <v>8219</v>
      </c>
      <c r="C625">
        <v>14</v>
      </c>
      <c r="E625" t="s">
        <v>8221</v>
      </c>
      <c r="F625">
        <v>0</v>
      </c>
    </row>
    <row r="626" spans="2:6" x14ac:dyDescent="0.2">
      <c r="B626" t="s">
        <v>8219</v>
      </c>
      <c r="C626">
        <v>78</v>
      </c>
      <c r="E626" t="s">
        <v>8221</v>
      </c>
      <c r="F626">
        <v>3</v>
      </c>
    </row>
    <row r="627" spans="2:6" x14ac:dyDescent="0.2">
      <c r="B627" t="s">
        <v>8219</v>
      </c>
      <c r="C627">
        <v>112</v>
      </c>
      <c r="E627" t="s">
        <v>8221</v>
      </c>
      <c r="F627">
        <v>0</v>
      </c>
    </row>
    <row r="628" spans="2:6" x14ac:dyDescent="0.2">
      <c r="B628" t="s">
        <v>8219</v>
      </c>
      <c r="C628">
        <v>34</v>
      </c>
      <c r="E628" t="s">
        <v>8221</v>
      </c>
      <c r="F628">
        <v>0</v>
      </c>
    </row>
    <row r="629" spans="2:6" x14ac:dyDescent="0.2">
      <c r="B629" t="s">
        <v>8219</v>
      </c>
      <c r="C629">
        <v>19</v>
      </c>
      <c r="E629" t="s">
        <v>8221</v>
      </c>
      <c r="F629">
        <v>1</v>
      </c>
    </row>
    <row r="630" spans="2:6" x14ac:dyDescent="0.2">
      <c r="B630" t="s">
        <v>8219</v>
      </c>
      <c r="C630">
        <v>13</v>
      </c>
      <c r="E630" t="s">
        <v>8221</v>
      </c>
      <c r="F630">
        <v>6</v>
      </c>
    </row>
    <row r="631" spans="2:6" x14ac:dyDescent="0.2">
      <c r="B631" t="s">
        <v>8219</v>
      </c>
      <c r="C631">
        <v>104</v>
      </c>
      <c r="E631" t="s">
        <v>8221</v>
      </c>
      <c r="F631">
        <v>1</v>
      </c>
    </row>
    <row r="632" spans="2:6" x14ac:dyDescent="0.2">
      <c r="B632" t="s">
        <v>8219</v>
      </c>
      <c r="C632">
        <v>52</v>
      </c>
      <c r="E632" t="s">
        <v>8221</v>
      </c>
      <c r="F632">
        <v>2</v>
      </c>
    </row>
    <row r="633" spans="2:6" x14ac:dyDescent="0.2">
      <c r="B633" t="s">
        <v>8219</v>
      </c>
      <c r="C633">
        <v>17</v>
      </c>
      <c r="E633" t="s">
        <v>8221</v>
      </c>
      <c r="F633">
        <v>0</v>
      </c>
    </row>
    <row r="634" spans="2:6" x14ac:dyDescent="0.2">
      <c r="B634" t="s">
        <v>8219</v>
      </c>
      <c r="C634">
        <v>82</v>
      </c>
      <c r="E634" t="s">
        <v>8221</v>
      </c>
      <c r="F634">
        <v>3</v>
      </c>
    </row>
    <row r="635" spans="2:6" x14ac:dyDescent="0.2">
      <c r="B635" t="s">
        <v>8219</v>
      </c>
      <c r="C635">
        <v>73</v>
      </c>
      <c r="E635" t="s">
        <v>8221</v>
      </c>
      <c r="F635">
        <v>3</v>
      </c>
    </row>
    <row r="636" spans="2:6" x14ac:dyDescent="0.2">
      <c r="B636" t="s">
        <v>8219</v>
      </c>
      <c r="C636">
        <v>158</v>
      </c>
      <c r="E636" t="s">
        <v>8221</v>
      </c>
      <c r="F636">
        <v>0</v>
      </c>
    </row>
    <row r="637" spans="2:6" x14ac:dyDescent="0.2">
      <c r="B637" t="s">
        <v>8219</v>
      </c>
      <c r="C637">
        <v>65</v>
      </c>
      <c r="E637" t="s">
        <v>8221</v>
      </c>
      <c r="F637">
        <v>6</v>
      </c>
    </row>
    <row r="638" spans="2:6" x14ac:dyDescent="0.2">
      <c r="B638" t="s">
        <v>8219</v>
      </c>
      <c r="C638">
        <v>184</v>
      </c>
      <c r="E638" t="s">
        <v>8221</v>
      </c>
      <c r="F638">
        <v>0</v>
      </c>
    </row>
    <row r="639" spans="2:6" x14ac:dyDescent="0.2">
      <c r="B639" t="s">
        <v>8219</v>
      </c>
      <c r="C639">
        <v>34</v>
      </c>
      <c r="E639" t="s">
        <v>8221</v>
      </c>
      <c r="F639">
        <v>19</v>
      </c>
    </row>
    <row r="640" spans="2:6" x14ac:dyDescent="0.2">
      <c r="B640" t="s">
        <v>8219</v>
      </c>
      <c r="C640">
        <v>240</v>
      </c>
      <c r="E640" t="s">
        <v>8221</v>
      </c>
      <c r="F640">
        <v>1</v>
      </c>
    </row>
    <row r="641" spans="2:6" x14ac:dyDescent="0.2">
      <c r="B641" t="s">
        <v>8219</v>
      </c>
      <c r="C641">
        <v>113</v>
      </c>
      <c r="E641" t="s">
        <v>8221</v>
      </c>
      <c r="F641">
        <v>2</v>
      </c>
    </row>
    <row r="642" spans="2:6" x14ac:dyDescent="0.2">
      <c r="B642" t="s">
        <v>8219</v>
      </c>
      <c r="C642">
        <v>66</v>
      </c>
      <c r="E642" t="s">
        <v>8221</v>
      </c>
      <c r="F642">
        <v>0</v>
      </c>
    </row>
    <row r="643" spans="2:6" x14ac:dyDescent="0.2">
      <c r="B643" t="s">
        <v>8219</v>
      </c>
      <c r="C643">
        <v>340</v>
      </c>
      <c r="E643" t="s">
        <v>8221</v>
      </c>
      <c r="F643">
        <v>11</v>
      </c>
    </row>
    <row r="644" spans="2:6" x14ac:dyDescent="0.2">
      <c r="B644" t="s">
        <v>8219</v>
      </c>
      <c r="C644">
        <v>150</v>
      </c>
      <c r="E644" t="s">
        <v>8221</v>
      </c>
      <c r="F644">
        <v>0</v>
      </c>
    </row>
    <row r="645" spans="2:6" x14ac:dyDescent="0.2">
      <c r="B645" t="s">
        <v>8219</v>
      </c>
      <c r="C645">
        <v>25</v>
      </c>
      <c r="E645" t="s">
        <v>8221</v>
      </c>
      <c r="F645">
        <v>0</v>
      </c>
    </row>
    <row r="646" spans="2:6" x14ac:dyDescent="0.2">
      <c r="B646" t="s">
        <v>8219</v>
      </c>
      <c r="C646">
        <v>234</v>
      </c>
      <c r="E646" t="s">
        <v>8221</v>
      </c>
      <c r="F646">
        <v>1</v>
      </c>
    </row>
    <row r="647" spans="2:6" x14ac:dyDescent="0.2">
      <c r="B647" t="s">
        <v>8219</v>
      </c>
      <c r="C647">
        <v>2602</v>
      </c>
      <c r="E647" t="s">
        <v>8221</v>
      </c>
      <c r="F647">
        <v>3</v>
      </c>
    </row>
    <row r="648" spans="2:6" x14ac:dyDescent="0.2">
      <c r="B648" t="s">
        <v>8219</v>
      </c>
      <c r="C648">
        <v>248</v>
      </c>
      <c r="E648" t="s">
        <v>8221</v>
      </c>
      <c r="F648">
        <v>1</v>
      </c>
    </row>
    <row r="649" spans="2:6" x14ac:dyDescent="0.2">
      <c r="B649" t="s">
        <v>8219</v>
      </c>
      <c r="C649">
        <v>600</v>
      </c>
      <c r="E649" t="s">
        <v>8221</v>
      </c>
      <c r="F649">
        <v>15</v>
      </c>
    </row>
    <row r="650" spans="2:6" x14ac:dyDescent="0.2">
      <c r="B650" t="s">
        <v>8219</v>
      </c>
      <c r="C650">
        <v>293</v>
      </c>
      <c r="E650" t="s">
        <v>8221</v>
      </c>
      <c r="F650">
        <v>2</v>
      </c>
    </row>
    <row r="651" spans="2:6" x14ac:dyDescent="0.2">
      <c r="B651" t="s">
        <v>8219</v>
      </c>
      <c r="C651">
        <v>321</v>
      </c>
      <c r="E651" t="s">
        <v>8221</v>
      </c>
      <c r="F651">
        <v>1</v>
      </c>
    </row>
    <row r="652" spans="2:6" x14ac:dyDescent="0.2">
      <c r="B652" t="s">
        <v>8219</v>
      </c>
      <c r="C652">
        <v>81</v>
      </c>
      <c r="E652" t="s">
        <v>8221</v>
      </c>
      <c r="F652">
        <v>1</v>
      </c>
    </row>
    <row r="653" spans="2:6" x14ac:dyDescent="0.2">
      <c r="B653" t="s">
        <v>8219</v>
      </c>
      <c r="C653">
        <v>343</v>
      </c>
      <c r="E653" t="s">
        <v>8221</v>
      </c>
      <c r="F653">
        <v>0</v>
      </c>
    </row>
    <row r="654" spans="2:6" x14ac:dyDescent="0.2">
      <c r="B654" t="s">
        <v>8219</v>
      </c>
      <c r="C654">
        <v>336</v>
      </c>
      <c r="E654" t="s">
        <v>8221</v>
      </c>
      <c r="F654">
        <v>1</v>
      </c>
    </row>
    <row r="655" spans="2:6" x14ac:dyDescent="0.2">
      <c r="B655" t="s">
        <v>8219</v>
      </c>
      <c r="C655">
        <v>47</v>
      </c>
      <c r="E655" t="s">
        <v>8221</v>
      </c>
      <c r="F655">
        <v>11</v>
      </c>
    </row>
    <row r="656" spans="2:6" x14ac:dyDescent="0.2">
      <c r="B656" t="s">
        <v>8219</v>
      </c>
      <c r="C656">
        <v>76</v>
      </c>
      <c r="E656" t="s">
        <v>8221</v>
      </c>
      <c r="F656">
        <v>0</v>
      </c>
    </row>
    <row r="657" spans="2:6" x14ac:dyDescent="0.2">
      <c r="B657" t="s">
        <v>8219</v>
      </c>
      <c r="C657">
        <v>441</v>
      </c>
      <c r="E657" t="s">
        <v>8221</v>
      </c>
      <c r="F657">
        <v>1</v>
      </c>
    </row>
    <row r="658" spans="2:6" x14ac:dyDescent="0.2">
      <c r="B658" t="s">
        <v>8219</v>
      </c>
      <c r="C658">
        <v>916</v>
      </c>
      <c r="E658" t="s">
        <v>8221</v>
      </c>
      <c r="F658">
        <v>6</v>
      </c>
    </row>
    <row r="659" spans="2:6" x14ac:dyDescent="0.2">
      <c r="B659" t="s">
        <v>8219</v>
      </c>
      <c r="C659">
        <v>369</v>
      </c>
      <c r="E659" t="s">
        <v>8221</v>
      </c>
      <c r="F659">
        <v>7</v>
      </c>
    </row>
    <row r="660" spans="2:6" x14ac:dyDescent="0.2">
      <c r="B660" t="s">
        <v>8219</v>
      </c>
      <c r="C660">
        <v>20242</v>
      </c>
      <c r="E660" t="s">
        <v>8221</v>
      </c>
      <c r="F660">
        <v>0</v>
      </c>
    </row>
    <row r="661" spans="2:6" x14ac:dyDescent="0.2">
      <c r="B661" t="s">
        <v>8219</v>
      </c>
      <c r="C661">
        <v>71</v>
      </c>
      <c r="E661" t="s">
        <v>8221</v>
      </c>
      <c r="F661">
        <v>16</v>
      </c>
    </row>
    <row r="662" spans="2:6" x14ac:dyDescent="0.2">
      <c r="B662" t="s">
        <v>8219</v>
      </c>
      <c r="C662">
        <v>635</v>
      </c>
      <c r="E662" t="s">
        <v>8221</v>
      </c>
      <c r="F662">
        <v>0</v>
      </c>
    </row>
    <row r="663" spans="2:6" x14ac:dyDescent="0.2">
      <c r="B663" t="s">
        <v>8219</v>
      </c>
      <c r="C663">
        <v>885</v>
      </c>
      <c r="E663" t="s">
        <v>8221</v>
      </c>
      <c r="F663">
        <v>0</v>
      </c>
    </row>
    <row r="664" spans="2:6" x14ac:dyDescent="0.2">
      <c r="B664" t="s">
        <v>8219</v>
      </c>
      <c r="C664">
        <v>329</v>
      </c>
      <c r="E664" t="s">
        <v>8221</v>
      </c>
      <c r="F664">
        <v>0</v>
      </c>
    </row>
    <row r="665" spans="2:6" x14ac:dyDescent="0.2">
      <c r="B665" t="s">
        <v>8219</v>
      </c>
      <c r="C665">
        <v>71</v>
      </c>
      <c r="E665" t="s">
        <v>8221</v>
      </c>
      <c r="F665">
        <v>12</v>
      </c>
    </row>
    <row r="666" spans="2:6" x14ac:dyDescent="0.2">
      <c r="B666" t="s">
        <v>8219</v>
      </c>
      <c r="C666">
        <v>269</v>
      </c>
      <c r="E666" t="s">
        <v>8221</v>
      </c>
      <c r="F666">
        <v>1</v>
      </c>
    </row>
    <row r="667" spans="2:6" x14ac:dyDescent="0.2">
      <c r="B667" t="s">
        <v>8219</v>
      </c>
      <c r="C667">
        <v>345</v>
      </c>
      <c r="E667" t="s">
        <v>8221</v>
      </c>
      <c r="F667">
        <v>3</v>
      </c>
    </row>
    <row r="668" spans="2:6" x14ac:dyDescent="0.2">
      <c r="B668" t="s">
        <v>8219</v>
      </c>
      <c r="C668">
        <v>43</v>
      </c>
      <c r="E668" t="s">
        <v>8221</v>
      </c>
      <c r="F668">
        <v>1</v>
      </c>
    </row>
    <row r="669" spans="2:6" x14ac:dyDescent="0.2">
      <c r="B669" t="s">
        <v>8219</v>
      </c>
      <c r="C669">
        <v>33</v>
      </c>
      <c r="E669" t="s">
        <v>8221</v>
      </c>
      <c r="F669">
        <v>4</v>
      </c>
    </row>
    <row r="670" spans="2:6" x14ac:dyDescent="0.2">
      <c r="B670" t="s">
        <v>8219</v>
      </c>
      <c r="C670">
        <v>211</v>
      </c>
      <c r="E670" t="s">
        <v>8221</v>
      </c>
      <c r="F670">
        <v>1</v>
      </c>
    </row>
    <row r="671" spans="2:6" x14ac:dyDescent="0.2">
      <c r="B671" t="s">
        <v>8219</v>
      </c>
      <c r="C671">
        <v>196</v>
      </c>
      <c r="E671" t="s">
        <v>8221</v>
      </c>
      <c r="F671">
        <v>3</v>
      </c>
    </row>
    <row r="672" spans="2:6" x14ac:dyDescent="0.2">
      <c r="B672" t="s">
        <v>8219</v>
      </c>
      <c r="C672">
        <v>405</v>
      </c>
      <c r="E672" t="s">
        <v>8221</v>
      </c>
      <c r="F672">
        <v>1</v>
      </c>
    </row>
    <row r="673" spans="2:6" x14ac:dyDescent="0.2">
      <c r="B673" t="s">
        <v>8219</v>
      </c>
      <c r="C673">
        <v>206</v>
      </c>
      <c r="E673" t="s">
        <v>8221</v>
      </c>
      <c r="F673">
        <v>0</v>
      </c>
    </row>
    <row r="674" spans="2:6" x14ac:dyDescent="0.2">
      <c r="B674" t="s">
        <v>8219</v>
      </c>
      <c r="C674">
        <v>335</v>
      </c>
      <c r="E674" t="s">
        <v>8221</v>
      </c>
      <c r="F674">
        <v>12</v>
      </c>
    </row>
    <row r="675" spans="2:6" x14ac:dyDescent="0.2">
      <c r="B675" t="s">
        <v>8219</v>
      </c>
      <c r="C675">
        <v>215</v>
      </c>
      <c r="E675" t="s">
        <v>8221</v>
      </c>
      <c r="F675">
        <v>0</v>
      </c>
    </row>
    <row r="676" spans="2:6" x14ac:dyDescent="0.2">
      <c r="B676" t="s">
        <v>8219</v>
      </c>
      <c r="C676">
        <v>176</v>
      </c>
      <c r="E676" t="s">
        <v>8221</v>
      </c>
      <c r="F676">
        <v>1</v>
      </c>
    </row>
    <row r="677" spans="2:6" x14ac:dyDescent="0.2">
      <c r="B677" t="s">
        <v>8219</v>
      </c>
      <c r="C677">
        <v>555</v>
      </c>
      <c r="E677" t="s">
        <v>8221</v>
      </c>
      <c r="F677">
        <v>0</v>
      </c>
    </row>
    <row r="678" spans="2:6" x14ac:dyDescent="0.2">
      <c r="B678" t="s">
        <v>8219</v>
      </c>
      <c r="C678">
        <v>116</v>
      </c>
      <c r="E678" t="s">
        <v>8221</v>
      </c>
      <c r="F678">
        <v>0</v>
      </c>
    </row>
    <row r="679" spans="2:6" x14ac:dyDescent="0.2">
      <c r="B679" t="s">
        <v>8219</v>
      </c>
      <c r="C679">
        <v>615</v>
      </c>
      <c r="E679" t="s">
        <v>8221</v>
      </c>
      <c r="F679">
        <v>2</v>
      </c>
    </row>
    <row r="680" spans="2:6" x14ac:dyDescent="0.2">
      <c r="B680" t="s">
        <v>8219</v>
      </c>
      <c r="C680">
        <v>236</v>
      </c>
      <c r="E680" t="s">
        <v>8221</v>
      </c>
      <c r="F680">
        <v>92</v>
      </c>
    </row>
    <row r="681" spans="2:6" x14ac:dyDescent="0.2">
      <c r="B681" t="s">
        <v>8219</v>
      </c>
      <c r="C681">
        <v>145</v>
      </c>
      <c r="E681" t="s">
        <v>8221</v>
      </c>
      <c r="F681">
        <v>0</v>
      </c>
    </row>
    <row r="682" spans="2:6" x14ac:dyDescent="0.2">
      <c r="B682" t="s">
        <v>8219</v>
      </c>
      <c r="C682">
        <v>167</v>
      </c>
      <c r="E682" t="s">
        <v>8221</v>
      </c>
      <c r="F682">
        <v>3</v>
      </c>
    </row>
    <row r="683" spans="2:6" x14ac:dyDescent="0.2">
      <c r="B683" t="s">
        <v>8219</v>
      </c>
      <c r="C683">
        <v>235</v>
      </c>
      <c r="E683" t="s">
        <v>8221</v>
      </c>
      <c r="F683">
        <v>10</v>
      </c>
    </row>
    <row r="684" spans="2:6" x14ac:dyDescent="0.2">
      <c r="B684" t="s">
        <v>8219</v>
      </c>
      <c r="C684">
        <v>452</v>
      </c>
      <c r="E684" t="s">
        <v>8221</v>
      </c>
      <c r="F684">
        <v>7</v>
      </c>
    </row>
    <row r="685" spans="2:6" x14ac:dyDescent="0.2">
      <c r="B685" t="s">
        <v>8219</v>
      </c>
      <c r="C685">
        <v>241</v>
      </c>
      <c r="E685" t="s">
        <v>8221</v>
      </c>
      <c r="F685">
        <v>3</v>
      </c>
    </row>
    <row r="686" spans="2:6" x14ac:dyDescent="0.2">
      <c r="B686" t="s">
        <v>8219</v>
      </c>
      <c r="C686">
        <v>28</v>
      </c>
      <c r="E686" t="s">
        <v>8221</v>
      </c>
      <c r="F686">
        <v>0</v>
      </c>
    </row>
    <row r="687" spans="2:6" x14ac:dyDescent="0.2">
      <c r="B687" t="s">
        <v>8219</v>
      </c>
      <c r="C687">
        <v>140</v>
      </c>
      <c r="E687" t="s">
        <v>8221</v>
      </c>
      <c r="F687">
        <v>1</v>
      </c>
    </row>
    <row r="688" spans="2:6" x14ac:dyDescent="0.2">
      <c r="B688" t="s">
        <v>8219</v>
      </c>
      <c r="C688">
        <v>280</v>
      </c>
      <c r="E688" t="s">
        <v>8221</v>
      </c>
      <c r="F688">
        <v>0</v>
      </c>
    </row>
    <row r="689" spans="2:6" x14ac:dyDescent="0.2">
      <c r="B689" t="s">
        <v>8219</v>
      </c>
      <c r="C689">
        <v>70</v>
      </c>
      <c r="E689" t="s">
        <v>8221</v>
      </c>
      <c r="F689">
        <v>9</v>
      </c>
    </row>
    <row r="690" spans="2:6" x14ac:dyDescent="0.2">
      <c r="B690" t="s">
        <v>8219</v>
      </c>
      <c r="C690">
        <v>160</v>
      </c>
      <c r="E690" t="s">
        <v>8221</v>
      </c>
      <c r="F690">
        <v>2</v>
      </c>
    </row>
    <row r="691" spans="2:6" x14ac:dyDescent="0.2">
      <c r="B691" t="s">
        <v>8219</v>
      </c>
      <c r="C691">
        <v>141</v>
      </c>
      <c r="E691" t="s">
        <v>8221</v>
      </c>
      <c r="F691">
        <v>1</v>
      </c>
    </row>
    <row r="692" spans="2:6" x14ac:dyDescent="0.2">
      <c r="B692" t="s">
        <v>8219</v>
      </c>
      <c r="C692">
        <v>874</v>
      </c>
      <c r="E692" t="s">
        <v>8221</v>
      </c>
      <c r="F692">
        <v>2</v>
      </c>
    </row>
    <row r="693" spans="2:6" x14ac:dyDescent="0.2">
      <c r="B693" t="s">
        <v>8219</v>
      </c>
      <c r="C693">
        <v>73</v>
      </c>
      <c r="E693" t="s">
        <v>8221</v>
      </c>
      <c r="F693">
        <v>11</v>
      </c>
    </row>
    <row r="694" spans="2:6" x14ac:dyDescent="0.2">
      <c r="B694" t="s">
        <v>8219</v>
      </c>
      <c r="C694">
        <v>294</v>
      </c>
      <c r="E694" t="s">
        <v>8221</v>
      </c>
      <c r="F694">
        <v>0</v>
      </c>
    </row>
    <row r="695" spans="2:6" x14ac:dyDescent="0.2">
      <c r="B695" t="s">
        <v>8219</v>
      </c>
      <c r="C695">
        <v>740</v>
      </c>
      <c r="E695" t="s">
        <v>8221</v>
      </c>
      <c r="F695">
        <v>0</v>
      </c>
    </row>
    <row r="696" spans="2:6" x14ac:dyDescent="0.2">
      <c r="B696" t="s">
        <v>8219</v>
      </c>
      <c r="C696">
        <v>369</v>
      </c>
      <c r="E696" t="s">
        <v>8221</v>
      </c>
      <c r="F696">
        <v>9</v>
      </c>
    </row>
    <row r="697" spans="2:6" x14ac:dyDescent="0.2">
      <c r="B697" t="s">
        <v>8219</v>
      </c>
      <c r="C697">
        <v>110</v>
      </c>
      <c r="E697" t="s">
        <v>8221</v>
      </c>
      <c r="F697">
        <v>0</v>
      </c>
    </row>
    <row r="698" spans="2:6" x14ac:dyDescent="0.2">
      <c r="B698" t="s">
        <v>8219</v>
      </c>
      <c r="C698">
        <v>455</v>
      </c>
      <c r="E698" t="s">
        <v>8221</v>
      </c>
      <c r="F698">
        <v>4</v>
      </c>
    </row>
    <row r="699" spans="2:6" x14ac:dyDescent="0.2">
      <c r="B699" t="s">
        <v>8219</v>
      </c>
      <c r="C699">
        <v>224</v>
      </c>
      <c r="E699" t="s">
        <v>8221</v>
      </c>
      <c r="F699">
        <v>1</v>
      </c>
    </row>
    <row r="700" spans="2:6" x14ac:dyDescent="0.2">
      <c r="B700" t="s">
        <v>8219</v>
      </c>
      <c r="C700">
        <v>46</v>
      </c>
      <c r="E700" t="s">
        <v>8221</v>
      </c>
      <c r="F700">
        <v>2</v>
      </c>
    </row>
    <row r="701" spans="2:6" x14ac:dyDescent="0.2">
      <c r="B701" t="s">
        <v>8219</v>
      </c>
      <c r="C701">
        <v>284</v>
      </c>
      <c r="E701" t="s">
        <v>8221</v>
      </c>
      <c r="F701">
        <v>0</v>
      </c>
    </row>
    <row r="702" spans="2:6" x14ac:dyDescent="0.2">
      <c r="B702" t="s">
        <v>8219</v>
      </c>
      <c r="C702">
        <v>98</v>
      </c>
      <c r="E702" t="s">
        <v>8221</v>
      </c>
      <c r="F702">
        <v>1</v>
      </c>
    </row>
    <row r="703" spans="2:6" x14ac:dyDescent="0.2">
      <c r="B703" t="s">
        <v>8219</v>
      </c>
      <c r="C703">
        <v>56</v>
      </c>
      <c r="E703" t="s">
        <v>8221</v>
      </c>
      <c r="F703">
        <v>17</v>
      </c>
    </row>
    <row r="704" spans="2:6" x14ac:dyDescent="0.2">
      <c r="B704" t="s">
        <v>8219</v>
      </c>
      <c r="C704">
        <v>32</v>
      </c>
      <c r="E704" t="s">
        <v>8221</v>
      </c>
      <c r="F704">
        <v>2</v>
      </c>
    </row>
    <row r="705" spans="2:6" x14ac:dyDescent="0.2">
      <c r="B705" t="s">
        <v>8219</v>
      </c>
      <c r="C705">
        <v>30</v>
      </c>
      <c r="E705" t="s">
        <v>8221</v>
      </c>
      <c r="F705">
        <v>3</v>
      </c>
    </row>
    <row r="706" spans="2:6" x14ac:dyDescent="0.2">
      <c r="B706" t="s">
        <v>8219</v>
      </c>
      <c r="C706">
        <v>70</v>
      </c>
      <c r="E706" t="s">
        <v>8221</v>
      </c>
      <c r="F706">
        <v>41</v>
      </c>
    </row>
    <row r="707" spans="2:6" x14ac:dyDescent="0.2">
      <c r="B707" t="s">
        <v>8219</v>
      </c>
      <c r="C707">
        <v>44</v>
      </c>
      <c r="E707" t="s">
        <v>8221</v>
      </c>
      <c r="F707">
        <v>2</v>
      </c>
    </row>
    <row r="708" spans="2:6" x14ac:dyDescent="0.2">
      <c r="B708" t="s">
        <v>8219</v>
      </c>
      <c r="C708">
        <v>92</v>
      </c>
      <c r="E708" t="s">
        <v>8221</v>
      </c>
      <c r="F708">
        <v>3</v>
      </c>
    </row>
    <row r="709" spans="2:6" x14ac:dyDescent="0.2">
      <c r="B709" t="s">
        <v>8219</v>
      </c>
      <c r="C709">
        <v>205</v>
      </c>
      <c r="E709" t="s">
        <v>8221</v>
      </c>
      <c r="F709">
        <v>8</v>
      </c>
    </row>
    <row r="710" spans="2:6" x14ac:dyDescent="0.2">
      <c r="B710" t="s">
        <v>8219</v>
      </c>
      <c r="C710">
        <v>23</v>
      </c>
      <c r="E710" t="s">
        <v>8221</v>
      </c>
      <c r="F710">
        <v>0</v>
      </c>
    </row>
    <row r="711" spans="2:6" x14ac:dyDescent="0.2">
      <c r="B711" t="s">
        <v>8219</v>
      </c>
      <c r="C711">
        <v>4</v>
      </c>
      <c r="E711" t="s">
        <v>8221</v>
      </c>
      <c r="F711">
        <v>1</v>
      </c>
    </row>
    <row r="712" spans="2:6" x14ac:dyDescent="0.2">
      <c r="B712" t="s">
        <v>8219</v>
      </c>
      <c r="C712">
        <v>112</v>
      </c>
      <c r="E712" t="s">
        <v>8221</v>
      </c>
      <c r="F712">
        <v>3</v>
      </c>
    </row>
    <row r="713" spans="2:6" x14ac:dyDescent="0.2">
      <c r="B713" t="s">
        <v>8219</v>
      </c>
      <c r="C713">
        <v>27</v>
      </c>
      <c r="E713" t="s">
        <v>8221</v>
      </c>
      <c r="F713">
        <v>4</v>
      </c>
    </row>
    <row r="714" spans="2:6" x14ac:dyDescent="0.2">
      <c r="B714" t="s">
        <v>8219</v>
      </c>
      <c r="C714">
        <v>11</v>
      </c>
      <c r="E714" t="s">
        <v>8221</v>
      </c>
      <c r="F714">
        <v>9</v>
      </c>
    </row>
    <row r="715" spans="2:6" x14ac:dyDescent="0.2">
      <c r="B715" t="s">
        <v>8219</v>
      </c>
      <c r="C715">
        <v>26</v>
      </c>
      <c r="E715" t="s">
        <v>8221</v>
      </c>
      <c r="F715">
        <v>16</v>
      </c>
    </row>
    <row r="716" spans="2:6" x14ac:dyDescent="0.2">
      <c r="B716" t="s">
        <v>8219</v>
      </c>
      <c r="C716">
        <v>77</v>
      </c>
      <c r="E716" t="s">
        <v>8221</v>
      </c>
      <c r="F716">
        <v>1</v>
      </c>
    </row>
    <row r="717" spans="2:6" x14ac:dyDescent="0.2">
      <c r="B717" t="s">
        <v>8219</v>
      </c>
      <c r="C717">
        <v>136</v>
      </c>
      <c r="E717" t="s">
        <v>8221</v>
      </c>
      <c r="F717">
        <v>7</v>
      </c>
    </row>
    <row r="718" spans="2:6" x14ac:dyDescent="0.2">
      <c r="B718" t="s">
        <v>8219</v>
      </c>
      <c r="C718">
        <v>157</v>
      </c>
      <c r="E718" t="s">
        <v>8221</v>
      </c>
      <c r="F718">
        <v>0</v>
      </c>
    </row>
    <row r="719" spans="2:6" x14ac:dyDescent="0.2">
      <c r="B719" t="s">
        <v>8219</v>
      </c>
      <c r="C719">
        <v>158</v>
      </c>
      <c r="E719" t="s">
        <v>8221</v>
      </c>
      <c r="F719">
        <v>0</v>
      </c>
    </row>
    <row r="720" spans="2:6" x14ac:dyDescent="0.2">
      <c r="B720" t="s">
        <v>8219</v>
      </c>
      <c r="C720">
        <v>27</v>
      </c>
      <c r="E720" t="s">
        <v>8221</v>
      </c>
      <c r="F720">
        <v>0</v>
      </c>
    </row>
    <row r="721" spans="2:6" x14ac:dyDescent="0.2">
      <c r="B721" t="s">
        <v>8219</v>
      </c>
      <c r="C721">
        <v>23</v>
      </c>
      <c r="E721" t="s">
        <v>8221</v>
      </c>
      <c r="F721">
        <v>0</v>
      </c>
    </row>
    <row r="722" spans="2:6" x14ac:dyDescent="0.2">
      <c r="B722" t="s">
        <v>8219</v>
      </c>
      <c r="C722">
        <v>17</v>
      </c>
      <c r="E722" t="s">
        <v>8221</v>
      </c>
      <c r="F722">
        <v>0</v>
      </c>
    </row>
    <row r="723" spans="2:6" x14ac:dyDescent="0.2">
      <c r="B723" t="s">
        <v>8219</v>
      </c>
      <c r="C723">
        <v>37</v>
      </c>
      <c r="E723" t="s">
        <v>8221</v>
      </c>
      <c r="F723">
        <v>1</v>
      </c>
    </row>
    <row r="724" spans="2:6" x14ac:dyDescent="0.2">
      <c r="B724" t="s">
        <v>8219</v>
      </c>
      <c r="C724">
        <v>65</v>
      </c>
      <c r="E724" t="s">
        <v>8221</v>
      </c>
      <c r="F724">
        <v>2</v>
      </c>
    </row>
    <row r="725" spans="2:6" x14ac:dyDescent="0.2">
      <c r="B725" t="s">
        <v>8219</v>
      </c>
      <c r="C725">
        <v>18</v>
      </c>
      <c r="E725" t="s">
        <v>8221</v>
      </c>
      <c r="F725">
        <v>1</v>
      </c>
    </row>
    <row r="726" spans="2:6" x14ac:dyDescent="0.2">
      <c r="B726" t="s">
        <v>8219</v>
      </c>
      <c r="C726">
        <v>25</v>
      </c>
      <c r="E726" t="s">
        <v>8221</v>
      </c>
      <c r="F726">
        <v>15</v>
      </c>
    </row>
    <row r="727" spans="2:6" x14ac:dyDescent="0.2">
      <c r="B727" t="s">
        <v>8219</v>
      </c>
      <c r="C727">
        <v>104</v>
      </c>
      <c r="E727" t="s">
        <v>8221</v>
      </c>
      <c r="F727">
        <v>1</v>
      </c>
    </row>
    <row r="728" spans="2:6" x14ac:dyDescent="0.2">
      <c r="B728" t="s">
        <v>8219</v>
      </c>
      <c r="C728">
        <v>108</v>
      </c>
      <c r="E728" t="s">
        <v>8221</v>
      </c>
      <c r="F728">
        <v>1</v>
      </c>
    </row>
    <row r="729" spans="2:6" x14ac:dyDescent="0.2">
      <c r="B729" t="s">
        <v>8219</v>
      </c>
      <c r="C729">
        <v>38</v>
      </c>
      <c r="E729" t="s">
        <v>8221</v>
      </c>
      <c r="F729">
        <v>0</v>
      </c>
    </row>
    <row r="730" spans="2:6" x14ac:dyDescent="0.2">
      <c r="B730" t="s">
        <v>8219</v>
      </c>
      <c r="C730">
        <v>88</v>
      </c>
      <c r="E730" t="s">
        <v>8221</v>
      </c>
      <c r="F730">
        <v>39</v>
      </c>
    </row>
    <row r="731" spans="2:6" x14ac:dyDescent="0.2">
      <c r="B731" t="s">
        <v>8219</v>
      </c>
      <c r="C731">
        <v>82</v>
      </c>
      <c r="E731" t="s">
        <v>8221</v>
      </c>
      <c r="F731">
        <v>103</v>
      </c>
    </row>
    <row r="732" spans="2:6" x14ac:dyDescent="0.2">
      <c r="B732" t="s">
        <v>8219</v>
      </c>
      <c r="C732">
        <v>126</v>
      </c>
      <c r="E732" t="s">
        <v>8221</v>
      </c>
      <c r="F732">
        <v>0</v>
      </c>
    </row>
    <row r="733" spans="2:6" x14ac:dyDescent="0.2">
      <c r="B733" t="s">
        <v>8219</v>
      </c>
      <c r="C733">
        <v>133</v>
      </c>
      <c r="E733" t="s">
        <v>8221</v>
      </c>
      <c r="F733">
        <v>39</v>
      </c>
    </row>
    <row r="734" spans="2:6" x14ac:dyDescent="0.2">
      <c r="B734" t="s">
        <v>8219</v>
      </c>
      <c r="C734">
        <v>47</v>
      </c>
      <c r="E734" t="s">
        <v>8221</v>
      </c>
      <c r="F734">
        <v>15</v>
      </c>
    </row>
    <row r="735" spans="2:6" x14ac:dyDescent="0.2">
      <c r="B735" t="s">
        <v>8219</v>
      </c>
      <c r="C735">
        <v>58</v>
      </c>
      <c r="E735" t="s">
        <v>8221</v>
      </c>
      <c r="F735">
        <v>22</v>
      </c>
    </row>
    <row r="736" spans="2:6" x14ac:dyDescent="0.2">
      <c r="B736" t="s">
        <v>8219</v>
      </c>
      <c r="C736">
        <v>32</v>
      </c>
      <c r="E736" t="s">
        <v>8221</v>
      </c>
      <c r="F736">
        <v>92</v>
      </c>
    </row>
    <row r="737" spans="2:6" x14ac:dyDescent="0.2">
      <c r="B737" t="s">
        <v>8219</v>
      </c>
      <c r="C737">
        <v>37</v>
      </c>
      <c r="E737" t="s">
        <v>8221</v>
      </c>
      <c r="F737">
        <v>25</v>
      </c>
    </row>
    <row r="738" spans="2:6" x14ac:dyDescent="0.2">
      <c r="B738" t="s">
        <v>8219</v>
      </c>
      <c r="C738">
        <v>87</v>
      </c>
      <c r="E738" t="s">
        <v>8221</v>
      </c>
      <c r="F738">
        <v>19</v>
      </c>
    </row>
    <row r="739" spans="2:6" x14ac:dyDescent="0.2">
      <c r="B739" t="s">
        <v>8219</v>
      </c>
      <c r="C739">
        <v>15</v>
      </c>
      <c r="E739" t="s">
        <v>8221</v>
      </c>
      <c r="F739">
        <v>19</v>
      </c>
    </row>
    <row r="740" spans="2:6" x14ac:dyDescent="0.2">
      <c r="B740" t="s">
        <v>8219</v>
      </c>
      <c r="C740">
        <v>27</v>
      </c>
      <c r="E740" t="s">
        <v>8221</v>
      </c>
      <c r="F740">
        <v>13</v>
      </c>
    </row>
    <row r="741" spans="2:6" x14ac:dyDescent="0.2">
      <c r="B741" t="s">
        <v>8219</v>
      </c>
      <c r="C741">
        <v>19</v>
      </c>
      <c r="E741" t="s">
        <v>8221</v>
      </c>
      <c r="F741">
        <v>124</v>
      </c>
    </row>
    <row r="742" spans="2:6" x14ac:dyDescent="0.2">
      <c r="B742" t="s">
        <v>8219</v>
      </c>
      <c r="C742">
        <v>17</v>
      </c>
      <c r="E742" t="s">
        <v>8221</v>
      </c>
      <c r="F742">
        <v>4</v>
      </c>
    </row>
    <row r="743" spans="2:6" x14ac:dyDescent="0.2">
      <c r="B743" t="s">
        <v>8219</v>
      </c>
      <c r="C743">
        <v>26</v>
      </c>
      <c r="E743" t="s">
        <v>8221</v>
      </c>
      <c r="F743">
        <v>10</v>
      </c>
    </row>
    <row r="744" spans="2:6" x14ac:dyDescent="0.2">
      <c r="B744" t="s">
        <v>8219</v>
      </c>
      <c r="C744">
        <v>28</v>
      </c>
      <c r="E744" t="s">
        <v>8221</v>
      </c>
      <c r="F744">
        <v>15</v>
      </c>
    </row>
    <row r="745" spans="2:6" x14ac:dyDescent="0.2">
      <c r="B745" t="s">
        <v>8219</v>
      </c>
      <c r="C745">
        <v>37</v>
      </c>
      <c r="E745" t="s">
        <v>8221</v>
      </c>
      <c r="F745">
        <v>38</v>
      </c>
    </row>
    <row r="746" spans="2:6" x14ac:dyDescent="0.2">
      <c r="B746" t="s">
        <v>8219</v>
      </c>
      <c r="C746">
        <v>128</v>
      </c>
      <c r="E746" t="s">
        <v>8221</v>
      </c>
      <c r="F746">
        <v>152</v>
      </c>
    </row>
    <row r="747" spans="2:6" x14ac:dyDescent="0.2">
      <c r="B747" t="s">
        <v>8219</v>
      </c>
      <c r="C747">
        <v>10</v>
      </c>
      <c r="E747" t="s">
        <v>8221</v>
      </c>
      <c r="F747">
        <v>24</v>
      </c>
    </row>
    <row r="748" spans="2:6" x14ac:dyDescent="0.2">
      <c r="B748" t="s">
        <v>8219</v>
      </c>
      <c r="C748">
        <v>83</v>
      </c>
      <c r="E748" t="s">
        <v>8221</v>
      </c>
      <c r="F748">
        <v>76</v>
      </c>
    </row>
    <row r="749" spans="2:6" x14ac:dyDescent="0.2">
      <c r="B749" t="s">
        <v>8219</v>
      </c>
      <c r="C749">
        <v>46</v>
      </c>
      <c r="E749" t="s">
        <v>8221</v>
      </c>
      <c r="F749">
        <v>185</v>
      </c>
    </row>
    <row r="750" spans="2:6" x14ac:dyDescent="0.2">
      <c r="B750" t="s">
        <v>8219</v>
      </c>
      <c r="C750">
        <v>90</v>
      </c>
      <c r="E750" t="s">
        <v>8221</v>
      </c>
      <c r="F750">
        <v>33</v>
      </c>
    </row>
    <row r="751" spans="2:6" x14ac:dyDescent="0.2">
      <c r="B751" t="s">
        <v>8219</v>
      </c>
      <c r="C751">
        <v>81</v>
      </c>
      <c r="E751" t="s">
        <v>8221</v>
      </c>
      <c r="F751">
        <v>108</v>
      </c>
    </row>
    <row r="752" spans="2:6" x14ac:dyDescent="0.2">
      <c r="B752" t="s">
        <v>8219</v>
      </c>
      <c r="C752">
        <v>32</v>
      </c>
      <c r="E752" t="s">
        <v>8221</v>
      </c>
      <c r="F752">
        <v>29</v>
      </c>
    </row>
    <row r="753" spans="2:6" x14ac:dyDescent="0.2">
      <c r="B753" t="s">
        <v>8219</v>
      </c>
      <c r="C753">
        <v>20</v>
      </c>
      <c r="E753" t="s">
        <v>8221</v>
      </c>
      <c r="F753">
        <v>24</v>
      </c>
    </row>
    <row r="754" spans="2:6" x14ac:dyDescent="0.2">
      <c r="B754" t="s">
        <v>8219</v>
      </c>
      <c r="C754">
        <v>70</v>
      </c>
      <c r="E754" t="s">
        <v>8221</v>
      </c>
      <c r="F754">
        <v>4</v>
      </c>
    </row>
    <row r="755" spans="2:6" x14ac:dyDescent="0.2">
      <c r="B755" t="s">
        <v>8219</v>
      </c>
      <c r="C755">
        <v>168</v>
      </c>
      <c r="E755" t="s">
        <v>8221</v>
      </c>
      <c r="F755">
        <v>4</v>
      </c>
    </row>
    <row r="756" spans="2:6" x14ac:dyDescent="0.2">
      <c r="B756" t="s">
        <v>8219</v>
      </c>
      <c r="C756">
        <v>34</v>
      </c>
      <c r="E756" t="s">
        <v>8221</v>
      </c>
      <c r="F756">
        <v>15</v>
      </c>
    </row>
    <row r="757" spans="2:6" x14ac:dyDescent="0.2">
      <c r="B757" t="s">
        <v>8219</v>
      </c>
      <c r="C757">
        <v>48</v>
      </c>
      <c r="E757" t="s">
        <v>8221</v>
      </c>
      <c r="F757">
        <v>4</v>
      </c>
    </row>
    <row r="758" spans="2:6" x14ac:dyDescent="0.2">
      <c r="B758" t="s">
        <v>8219</v>
      </c>
      <c r="C758">
        <v>48</v>
      </c>
      <c r="E758" t="s">
        <v>8221</v>
      </c>
      <c r="F758">
        <v>139</v>
      </c>
    </row>
    <row r="759" spans="2:6" x14ac:dyDescent="0.2">
      <c r="B759" t="s">
        <v>8219</v>
      </c>
      <c r="C759">
        <v>221</v>
      </c>
      <c r="E759" t="s">
        <v>8221</v>
      </c>
      <c r="F759">
        <v>2</v>
      </c>
    </row>
    <row r="760" spans="2:6" x14ac:dyDescent="0.2">
      <c r="B760" t="s">
        <v>8219</v>
      </c>
      <c r="C760">
        <v>107</v>
      </c>
      <c r="E760" t="s">
        <v>8221</v>
      </c>
      <c r="F760">
        <v>18</v>
      </c>
    </row>
    <row r="761" spans="2:6" x14ac:dyDescent="0.2">
      <c r="B761" t="s">
        <v>8219</v>
      </c>
      <c r="C761">
        <v>45</v>
      </c>
      <c r="E761" t="s">
        <v>8221</v>
      </c>
      <c r="F761">
        <v>81</v>
      </c>
    </row>
    <row r="762" spans="2:6" x14ac:dyDescent="0.2">
      <c r="B762" t="s">
        <v>8219</v>
      </c>
      <c r="C762">
        <v>36</v>
      </c>
      <c r="E762" t="s">
        <v>8221</v>
      </c>
      <c r="F762">
        <v>86</v>
      </c>
    </row>
    <row r="763" spans="2:6" x14ac:dyDescent="0.2">
      <c r="B763" t="s">
        <v>8219</v>
      </c>
      <c r="C763">
        <v>101</v>
      </c>
      <c r="E763" t="s">
        <v>8221</v>
      </c>
      <c r="F763">
        <v>140</v>
      </c>
    </row>
    <row r="764" spans="2:6" x14ac:dyDescent="0.2">
      <c r="B764" t="s">
        <v>8219</v>
      </c>
      <c r="C764">
        <v>62</v>
      </c>
      <c r="E764" t="s">
        <v>8221</v>
      </c>
      <c r="F764">
        <v>37</v>
      </c>
    </row>
    <row r="765" spans="2:6" x14ac:dyDescent="0.2">
      <c r="B765" t="s">
        <v>8219</v>
      </c>
      <c r="C765">
        <v>32</v>
      </c>
      <c r="E765" t="s">
        <v>8221</v>
      </c>
      <c r="F765">
        <v>6</v>
      </c>
    </row>
    <row r="766" spans="2:6" x14ac:dyDescent="0.2">
      <c r="B766" t="s">
        <v>8219</v>
      </c>
      <c r="C766">
        <v>89</v>
      </c>
      <c r="E766" t="s">
        <v>8221</v>
      </c>
      <c r="F766">
        <v>113</v>
      </c>
    </row>
    <row r="767" spans="2:6" x14ac:dyDescent="0.2">
      <c r="B767" t="s">
        <v>8219</v>
      </c>
      <c r="C767">
        <v>93</v>
      </c>
      <c r="E767" t="s">
        <v>8221</v>
      </c>
      <c r="F767">
        <v>37</v>
      </c>
    </row>
    <row r="768" spans="2:6" x14ac:dyDescent="0.2">
      <c r="B768" t="s">
        <v>8219</v>
      </c>
      <c r="C768">
        <v>98</v>
      </c>
      <c r="E768" t="s">
        <v>8221</v>
      </c>
      <c r="F768">
        <v>18</v>
      </c>
    </row>
    <row r="769" spans="2:6" x14ac:dyDescent="0.2">
      <c r="B769" t="s">
        <v>8219</v>
      </c>
      <c r="C769">
        <v>82</v>
      </c>
      <c r="E769" t="s">
        <v>8221</v>
      </c>
      <c r="F769">
        <v>75</v>
      </c>
    </row>
    <row r="770" spans="2:6" x14ac:dyDescent="0.2">
      <c r="B770" t="s">
        <v>8219</v>
      </c>
      <c r="C770">
        <v>116</v>
      </c>
      <c r="E770" t="s">
        <v>8221</v>
      </c>
      <c r="F770">
        <v>52</v>
      </c>
    </row>
    <row r="771" spans="2:6" x14ac:dyDescent="0.2">
      <c r="B771" t="s">
        <v>8219</v>
      </c>
      <c r="C771">
        <v>52</v>
      </c>
      <c r="E771" t="s">
        <v>8221</v>
      </c>
      <c r="F771">
        <v>122</v>
      </c>
    </row>
    <row r="772" spans="2:6" x14ac:dyDescent="0.2">
      <c r="B772" t="s">
        <v>8219</v>
      </c>
      <c r="C772">
        <v>23</v>
      </c>
      <c r="E772" t="s">
        <v>8221</v>
      </c>
      <c r="F772">
        <v>8</v>
      </c>
    </row>
    <row r="773" spans="2:6" x14ac:dyDescent="0.2">
      <c r="B773" t="s">
        <v>8219</v>
      </c>
      <c r="C773">
        <v>77</v>
      </c>
      <c r="E773" t="s">
        <v>8221</v>
      </c>
      <c r="F773">
        <v>8</v>
      </c>
    </row>
    <row r="774" spans="2:6" x14ac:dyDescent="0.2">
      <c r="B774" t="s">
        <v>8219</v>
      </c>
      <c r="C774">
        <v>49</v>
      </c>
      <c r="E774" t="s">
        <v>8221</v>
      </c>
      <c r="F774">
        <v>96</v>
      </c>
    </row>
    <row r="775" spans="2:6" x14ac:dyDescent="0.2">
      <c r="B775" t="s">
        <v>8219</v>
      </c>
      <c r="C775">
        <v>59</v>
      </c>
      <c r="E775" t="s">
        <v>8221</v>
      </c>
      <c r="F775">
        <v>9</v>
      </c>
    </row>
    <row r="776" spans="2:6" x14ac:dyDescent="0.2">
      <c r="B776" t="s">
        <v>8219</v>
      </c>
      <c r="C776">
        <v>113</v>
      </c>
      <c r="E776" t="s">
        <v>8221</v>
      </c>
      <c r="F776">
        <v>2</v>
      </c>
    </row>
    <row r="777" spans="2:6" x14ac:dyDescent="0.2">
      <c r="B777" t="s">
        <v>8219</v>
      </c>
      <c r="C777">
        <v>34</v>
      </c>
      <c r="E777" t="s">
        <v>8221</v>
      </c>
      <c r="F777">
        <v>26</v>
      </c>
    </row>
    <row r="778" spans="2:6" x14ac:dyDescent="0.2">
      <c r="B778" t="s">
        <v>8219</v>
      </c>
      <c r="C778">
        <v>42</v>
      </c>
      <c r="E778" t="s">
        <v>8221</v>
      </c>
      <c r="F778">
        <v>23</v>
      </c>
    </row>
    <row r="779" spans="2:6" x14ac:dyDescent="0.2">
      <c r="B779" t="s">
        <v>8219</v>
      </c>
      <c r="C779">
        <v>42</v>
      </c>
      <c r="E779" t="s">
        <v>8221</v>
      </c>
      <c r="F779">
        <v>0</v>
      </c>
    </row>
    <row r="780" spans="2:6" x14ac:dyDescent="0.2">
      <c r="B780" t="s">
        <v>8219</v>
      </c>
      <c r="C780">
        <v>49</v>
      </c>
      <c r="E780" t="s">
        <v>8221</v>
      </c>
      <c r="F780">
        <v>140</v>
      </c>
    </row>
    <row r="781" spans="2:6" x14ac:dyDescent="0.2">
      <c r="B781" t="s">
        <v>8219</v>
      </c>
      <c r="C781">
        <v>56</v>
      </c>
      <c r="E781" t="s">
        <v>8221</v>
      </c>
      <c r="F781">
        <v>0</v>
      </c>
    </row>
    <row r="782" spans="2:6" x14ac:dyDescent="0.2">
      <c r="B782" t="s">
        <v>8219</v>
      </c>
      <c r="C782">
        <v>25</v>
      </c>
      <c r="E782" t="s">
        <v>8221</v>
      </c>
      <c r="F782">
        <v>6</v>
      </c>
    </row>
    <row r="783" spans="2:6" x14ac:dyDescent="0.2">
      <c r="B783" t="s">
        <v>8219</v>
      </c>
      <c r="C783">
        <v>52</v>
      </c>
      <c r="E783" t="s">
        <v>8221</v>
      </c>
      <c r="F783">
        <v>100</v>
      </c>
    </row>
    <row r="784" spans="2:6" x14ac:dyDescent="0.2">
      <c r="B784" t="s">
        <v>8219</v>
      </c>
      <c r="C784">
        <v>34</v>
      </c>
      <c r="E784" t="s">
        <v>8221</v>
      </c>
      <c r="F784">
        <v>0</v>
      </c>
    </row>
    <row r="785" spans="2:6" x14ac:dyDescent="0.2">
      <c r="B785" t="s">
        <v>8219</v>
      </c>
      <c r="C785">
        <v>67</v>
      </c>
      <c r="E785" t="s">
        <v>8221</v>
      </c>
      <c r="F785">
        <v>4</v>
      </c>
    </row>
    <row r="786" spans="2:6" x14ac:dyDescent="0.2">
      <c r="B786" t="s">
        <v>8219</v>
      </c>
      <c r="C786">
        <v>70</v>
      </c>
      <c r="E786" t="s">
        <v>8221</v>
      </c>
      <c r="F786">
        <v>8</v>
      </c>
    </row>
    <row r="787" spans="2:6" x14ac:dyDescent="0.2">
      <c r="B787" t="s">
        <v>8219</v>
      </c>
      <c r="C787">
        <v>89</v>
      </c>
      <c r="E787" t="s">
        <v>8221</v>
      </c>
      <c r="F787">
        <v>0</v>
      </c>
    </row>
    <row r="788" spans="2:6" x14ac:dyDescent="0.2">
      <c r="B788" t="s">
        <v>8219</v>
      </c>
      <c r="C788">
        <v>107</v>
      </c>
      <c r="E788" t="s">
        <v>8221</v>
      </c>
      <c r="F788">
        <v>16</v>
      </c>
    </row>
    <row r="789" spans="2:6" x14ac:dyDescent="0.2">
      <c r="B789" t="s">
        <v>8219</v>
      </c>
      <c r="C789">
        <v>159</v>
      </c>
      <c r="E789" t="s">
        <v>8221</v>
      </c>
      <c r="F789">
        <v>2</v>
      </c>
    </row>
    <row r="790" spans="2:6" x14ac:dyDescent="0.2">
      <c r="B790" t="s">
        <v>8219</v>
      </c>
      <c r="C790">
        <v>181</v>
      </c>
      <c r="E790" t="s">
        <v>8221</v>
      </c>
      <c r="F790">
        <v>48</v>
      </c>
    </row>
    <row r="791" spans="2:6" x14ac:dyDescent="0.2">
      <c r="B791" t="s">
        <v>8219</v>
      </c>
      <c r="C791">
        <v>131</v>
      </c>
      <c r="E791" t="s">
        <v>8221</v>
      </c>
      <c r="F791">
        <v>2</v>
      </c>
    </row>
    <row r="792" spans="2:6" x14ac:dyDescent="0.2">
      <c r="B792" t="s">
        <v>8219</v>
      </c>
      <c r="C792">
        <v>125</v>
      </c>
      <c r="E792" t="s">
        <v>8221</v>
      </c>
      <c r="F792">
        <v>2</v>
      </c>
    </row>
    <row r="793" spans="2:6" x14ac:dyDescent="0.2">
      <c r="B793" t="s">
        <v>8219</v>
      </c>
      <c r="C793">
        <v>61</v>
      </c>
      <c r="E793" t="s">
        <v>8221</v>
      </c>
      <c r="F793">
        <v>1</v>
      </c>
    </row>
    <row r="794" spans="2:6" x14ac:dyDescent="0.2">
      <c r="B794" t="s">
        <v>8219</v>
      </c>
      <c r="C794">
        <v>90</v>
      </c>
      <c r="E794" t="s">
        <v>8221</v>
      </c>
      <c r="F794">
        <v>17</v>
      </c>
    </row>
    <row r="795" spans="2:6" x14ac:dyDescent="0.2">
      <c r="B795" t="s">
        <v>8219</v>
      </c>
      <c r="C795">
        <v>35</v>
      </c>
      <c r="E795" t="s">
        <v>8221</v>
      </c>
      <c r="F795">
        <v>0</v>
      </c>
    </row>
    <row r="796" spans="2:6" x14ac:dyDescent="0.2">
      <c r="B796" t="s">
        <v>8219</v>
      </c>
      <c r="C796">
        <v>90</v>
      </c>
      <c r="E796" t="s">
        <v>8221</v>
      </c>
      <c r="F796">
        <v>11</v>
      </c>
    </row>
    <row r="797" spans="2:6" x14ac:dyDescent="0.2">
      <c r="B797" t="s">
        <v>8219</v>
      </c>
      <c r="C797">
        <v>4</v>
      </c>
      <c r="E797" t="s">
        <v>8221</v>
      </c>
      <c r="F797">
        <v>95</v>
      </c>
    </row>
    <row r="798" spans="2:6" x14ac:dyDescent="0.2">
      <c r="B798" t="s">
        <v>8219</v>
      </c>
      <c r="C798">
        <v>120</v>
      </c>
      <c r="E798" t="s">
        <v>8221</v>
      </c>
      <c r="F798">
        <v>13</v>
      </c>
    </row>
    <row r="799" spans="2:6" x14ac:dyDescent="0.2">
      <c r="B799" t="s">
        <v>8219</v>
      </c>
      <c r="C799">
        <v>14</v>
      </c>
      <c r="E799" t="s">
        <v>8221</v>
      </c>
      <c r="F799">
        <v>2</v>
      </c>
    </row>
    <row r="800" spans="2:6" x14ac:dyDescent="0.2">
      <c r="B800" t="s">
        <v>8219</v>
      </c>
      <c r="C800">
        <v>27</v>
      </c>
      <c r="E800" t="s">
        <v>8221</v>
      </c>
      <c r="F800">
        <v>2</v>
      </c>
    </row>
    <row r="801" spans="2:6" x14ac:dyDescent="0.2">
      <c r="B801" t="s">
        <v>8219</v>
      </c>
      <c r="C801">
        <v>49</v>
      </c>
      <c r="E801" t="s">
        <v>8221</v>
      </c>
      <c r="F801">
        <v>3</v>
      </c>
    </row>
    <row r="802" spans="2:6" x14ac:dyDescent="0.2">
      <c r="B802" t="s">
        <v>8219</v>
      </c>
      <c r="C802">
        <v>102</v>
      </c>
      <c r="E802" t="s">
        <v>8221</v>
      </c>
      <c r="F802">
        <v>0</v>
      </c>
    </row>
    <row r="803" spans="2:6" x14ac:dyDescent="0.2">
      <c r="B803" t="s">
        <v>8219</v>
      </c>
      <c r="C803">
        <v>3</v>
      </c>
      <c r="E803" t="s">
        <v>8221</v>
      </c>
      <c r="F803">
        <v>0</v>
      </c>
    </row>
    <row r="804" spans="2:6" x14ac:dyDescent="0.2">
      <c r="B804" t="s">
        <v>8219</v>
      </c>
      <c r="C804">
        <v>25</v>
      </c>
      <c r="E804" t="s">
        <v>8221</v>
      </c>
      <c r="F804">
        <v>0</v>
      </c>
    </row>
    <row r="805" spans="2:6" x14ac:dyDescent="0.2">
      <c r="B805" t="s">
        <v>8219</v>
      </c>
      <c r="C805">
        <v>118</v>
      </c>
      <c r="E805" t="s">
        <v>8221</v>
      </c>
      <c r="F805">
        <v>2</v>
      </c>
    </row>
    <row r="806" spans="2:6" x14ac:dyDescent="0.2">
      <c r="B806" t="s">
        <v>8219</v>
      </c>
      <c r="C806">
        <v>57</v>
      </c>
      <c r="E806" t="s">
        <v>8221</v>
      </c>
      <c r="F806">
        <v>24</v>
      </c>
    </row>
    <row r="807" spans="2:6" x14ac:dyDescent="0.2">
      <c r="B807" t="s">
        <v>8219</v>
      </c>
      <c r="C807">
        <v>11</v>
      </c>
      <c r="E807" t="s">
        <v>8221</v>
      </c>
      <c r="F807">
        <v>25</v>
      </c>
    </row>
    <row r="808" spans="2:6" x14ac:dyDescent="0.2">
      <c r="B808" t="s">
        <v>8219</v>
      </c>
      <c r="C808">
        <v>33</v>
      </c>
      <c r="E808" t="s">
        <v>8221</v>
      </c>
      <c r="F808">
        <v>3</v>
      </c>
    </row>
    <row r="809" spans="2:6" x14ac:dyDescent="0.2">
      <c r="B809" t="s">
        <v>8219</v>
      </c>
      <c r="C809">
        <v>40</v>
      </c>
      <c r="E809" t="s">
        <v>8221</v>
      </c>
      <c r="F809">
        <v>41</v>
      </c>
    </row>
    <row r="810" spans="2:6" x14ac:dyDescent="0.2">
      <c r="B810" t="s">
        <v>8219</v>
      </c>
      <c r="C810">
        <v>50</v>
      </c>
      <c r="E810" t="s">
        <v>8221</v>
      </c>
      <c r="F810">
        <v>2</v>
      </c>
    </row>
    <row r="811" spans="2:6" x14ac:dyDescent="0.2">
      <c r="B811" t="s">
        <v>8219</v>
      </c>
      <c r="C811">
        <v>38</v>
      </c>
      <c r="E811" t="s">
        <v>8221</v>
      </c>
      <c r="F811">
        <v>4</v>
      </c>
    </row>
    <row r="812" spans="2:6" x14ac:dyDescent="0.2">
      <c r="B812" t="s">
        <v>8219</v>
      </c>
      <c r="C812">
        <v>96</v>
      </c>
      <c r="E812" t="s">
        <v>8221</v>
      </c>
      <c r="F812">
        <v>99</v>
      </c>
    </row>
    <row r="813" spans="2:6" x14ac:dyDescent="0.2">
      <c r="B813" t="s">
        <v>8219</v>
      </c>
      <c r="C813">
        <v>48</v>
      </c>
      <c r="E813" t="s">
        <v>8221</v>
      </c>
      <c r="F813">
        <v>4</v>
      </c>
    </row>
    <row r="814" spans="2:6" x14ac:dyDescent="0.2">
      <c r="B814" t="s">
        <v>8219</v>
      </c>
      <c r="C814">
        <v>33</v>
      </c>
      <c r="E814" t="s">
        <v>8221</v>
      </c>
      <c r="F814">
        <v>4</v>
      </c>
    </row>
    <row r="815" spans="2:6" x14ac:dyDescent="0.2">
      <c r="B815" t="s">
        <v>8219</v>
      </c>
      <c r="C815">
        <v>226</v>
      </c>
      <c r="E815" t="s">
        <v>8221</v>
      </c>
      <c r="F815">
        <v>38</v>
      </c>
    </row>
    <row r="816" spans="2:6" x14ac:dyDescent="0.2">
      <c r="B816" t="s">
        <v>8219</v>
      </c>
      <c r="C816">
        <v>14</v>
      </c>
      <c r="E816" t="s">
        <v>8221</v>
      </c>
      <c r="F816">
        <v>285</v>
      </c>
    </row>
    <row r="817" spans="2:6" x14ac:dyDescent="0.2">
      <c r="B817" t="s">
        <v>8219</v>
      </c>
      <c r="C817">
        <v>20</v>
      </c>
      <c r="E817" t="s">
        <v>8221</v>
      </c>
      <c r="F817">
        <v>1</v>
      </c>
    </row>
    <row r="818" spans="2:6" x14ac:dyDescent="0.2">
      <c r="B818" t="s">
        <v>8219</v>
      </c>
      <c r="C818">
        <v>25</v>
      </c>
      <c r="E818" t="s">
        <v>8221</v>
      </c>
      <c r="F818">
        <v>42</v>
      </c>
    </row>
    <row r="819" spans="2:6" x14ac:dyDescent="0.2">
      <c r="B819" t="s">
        <v>8219</v>
      </c>
      <c r="C819">
        <v>90</v>
      </c>
      <c r="E819" t="s">
        <v>8221</v>
      </c>
      <c r="F819">
        <v>26</v>
      </c>
    </row>
    <row r="820" spans="2:6" x14ac:dyDescent="0.2">
      <c r="B820" t="s">
        <v>8219</v>
      </c>
      <c r="C820">
        <v>11</v>
      </c>
      <c r="E820" t="s">
        <v>8221</v>
      </c>
      <c r="F820">
        <v>2</v>
      </c>
    </row>
    <row r="821" spans="2:6" x14ac:dyDescent="0.2">
      <c r="B821" t="s">
        <v>8219</v>
      </c>
      <c r="C821">
        <v>55</v>
      </c>
      <c r="E821" t="s">
        <v>8221</v>
      </c>
      <c r="F821">
        <v>4</v>
      </c>
    </row>
    <row r="822" spans="2:6" x14ac:dyDescent="0.2">
      <c r="B822" t="s">
        <v>8219</v>
      </c>
      <c r="C822">
        <v>30</v>
      </c>
      <c r="E822" t="s">
        <v>8221</v>
      </c>
      <c r="F822">
        <v>6</v>
      </c>
    </row>
    <row r="823" spans="2:6" x14ac:dyDescent="0.2">
      <c r="B823" t="s">
        <v>8219</v>
      </c>
      <c r="C823">
        <v>28</v>
      </c>
      <c r="E823" t="s">
        <v>8221</v>
      </c>
      <c r="F823">
        <v>70</v>
      </c>
    </row>
    <row r="824" spans="2:6" x14ac:dyDescent="0.2">
      <c r="B824" t="s">
        <v>8219</v>
      </c>
      <c r="C824">
        <v>45</v>
      </c>
      <c r="E824" t="s">
        <v>8221</v>
      </c>
      <c r="F824">
        <v>9</v>
      </c>
    </row>
    <row r="825" spans="2:6" x14ac:dyDescent="0.2">
      <c r="B825" t="s">
        <v>8219</v>
      </c>
      <c r="C825">
        <v>13</v>
      </c>
      <c r="E825" t="s">
        <v>8221</v>
      </c>
      <c r="F825">
        <v>8</v>
      </c>
    </row>
    <row r="826" spans="2:6" x14ac:dyDescent="0.2">
      <c r="B826" t="s">
        <v>8219</v>
      </c>
      <c r="C826">
        <v>40</v>
      </c>
      <c r="E826" t="s">
        <v>8221</v>
      </c>
      <c r="F826">
        <v>105</v>
      </c>
    </row>
    <row r="827" spans="2:6" x14ac:dyDescent="0.2">
      <c r="B827" t="s">
        <v>8219</v>
      </c>
      <c r="C827">
        <v>21</v>
      </c>
      <c r="E827" t="s">
        <v>8221</v>
      </c>
      <c r="F827">
        <v>12</v>
      </c>
    </row>
    <row r="828" spans="2:6" x14ac:dyDescent="0.2">
      <c r="B828" t="s">
        <v>8219</v>
      </c>
      <c r="C828">
        <v>134</v>
      </c>
      <c r="E828" t="s">
        <v>8221</v>
      </c>
      <c r="F828">
        <v>0</v>
      </c>
    </row>
    <row r="829" spans="2:6" x14ac:dyDescent="0.2">
      <c r="B829" t="s">
        <v>8219</v>
      </c>
      <c r="C829">
        <v>20</v>
      </c>
      <c r="E829" t="s">
        <v>8221</v>
      </c>
      <c r="F829">
        <v>16</v>
      </c>
    </row>
    <row r="830" spans="2:6" x14ac:dyDescent="0.2">
      <c r="B830" t="s">
        <v>8219</v>
      </c>
      <c r="C830">
        <v>19</v>
      </c>
      <c r="E830" t="s">
        <v>8221</v>
      </c>
      <c r="F830">
        <v>7</v>
      </c>
    </row>
    <row r="831" spans="2:6" x14ac:dyDescent="0.2">
      <c r="B831" t="s">
        <v>8219</v>
      </c>
      <c r="C831">
        <v>209</v>
      </c>
      <c r="E831" t="s">
        <v>8221</v>
      </c>
      <c r="F831">
        <v>4</v>
      </c>
    </row>
    <row r="832" spans="2:6" x14ac:dyDescent="0.2">
      <c r="B832" t="s">
        <v>8219</v>
      </c>
      <c r="C832">
        <v>38</v>
      </c>
      <c r="E832" t="s">
        <v>8221</v>
      </c>
      <c r="F832">
        <v>1</v>
      </c>
    </row>
    <row r="833" spans="2:6" x14ac:dyDescent="0.2">
      <c r="B833" t="s">
        <v>8219</v>
      </c>
      <c r="C833">
        <v>24</v>
      </c>
      <c r="E833" t="s">
        <v>8221</v>
      </c>
      <c r="F833">
        <v>28</v>
      </c>
    </row>
    <row r="834" spans="2:6" x14ac:dyDescent="0.2">
      <c r="B834" t="s">
        <v>8219</v>
      </c>
      <c r="C834">
        <v>8</v>
      </c>
      <c r="E834" t="s">
        <v>8221</v>
      </c>
      <c r="F834">
        <v>1</v>
      </c>
    </row>
    <row r="835" spans="2:6" x14ac:dyDescent="0.2">
      <c r="B835" t="s">
        <v>8219</v>
      </c>
      <c r="C835">
        <v>179</v>
      </c>
      <c r="E835" t="s">
        <v>8221</v>
      </c>
      <c r="F835">
        <v>1</v>
      </c>
    </row>
    <row r="836" spans="2:6" x14ac:dyDescent="0.2">
      <c r="B836" t="s">
        <v>8219</v>
      </c>
      <c r="C836">
        <v>26</v>
      </c>
      <c r="E836" t="s">
        <v>8221</v>
      </c>
      <c r="F836">
        <v>5</v>
      </c>
    </row>
    <row r="837" spans="2:6" x14ac:dyDescent="0.2">
      <c r="B837" t="s">
        <v>8219</v>
      </c>
      <c r="C837">
        <v>131</v>
      </c>
      <c r="E837" t="s">
        <v>8221</v>
      </c>
      <c r="F837">
        <v>3</v>
      </c>
    </row>
    <row r="838" spans="2:6" x14ac:dyDescent="0.2">
      <c r="B838" t="s">
        <v>8219</v>
      </c>
      <c r="C838">
        <v>14</v>
      </c>
      <c r="E838" t="s">
        <v>8221</v>
      </c>
      <c r="F838">
        <v>2</v>
      </c>
    </row>
    <row r="839" spans="2:6" x14ac:dyDescent="0.2">
      <c r="B839" t="s">
        <v>8219</v>
      </c>
      <c r="C839">
        <v>174</v>
      </c>
      <c r="E839" t="s">
        <v>8221</v>
      </c>
      <c r="F839">
        <v>0</v>
      </c>
    </row>
    <row r="840" spans="2:6" x14ac:dyDescent="0.2">
      <c r="B840" t="s">
        <v>8219</v>
      </c>
      <c r="C840">
        <v>191</v>
      </c>
      <c r="E840" t="s">
        <v>8221</v>
      </c>
      <c r="F840">
        <v>0</v>
      </c>
    </row>
    <row r="841" spans="2:6" x14ac:dyDescent="0.2">
      <c r="B841" t="s">
        <v>8219</v>
      </c>
      <c r="C841">
        <v>38</v>
      </c>
      <c r="E841" t="s">
        <v>8221</v>
      </c>
      <c r="F841">
        <v>3</v>
      </c>
    </row>
    <row r="842" spans="2:6" x14ac:dyDescent="0.2">
      <c r="B842" t="s">
        <v>8219</v>
      </c>
      <c r="C842">
        <v>22</v>
      </c>
      <c r="E842" t="s">
        <v>8221</v>
      </c>
      <c r="F842">
        <v>0</v>
      </c>
    </row>
    <row r="843" spans="2:6" x14ac:dyDescent="0.2">
      <c r="B843" t="s">
        <v>8219</v>
      </c>
      <c r="C843">
        <v>149</v>
      </c>
      <c r="E843" t="s">
        <v>8221</v>
      </c>
      <c r="F843">
        <v>0</v>
      </c>
    </row>
    <row r="844" spans="2:6" x14ac:dyDescent="0.2">
      <c r="B844" t="s">
        <v>8219</v>
      </c>
      <c r="C844">
        <v>56</v>
      </c>
      <c r="E844" t="s">
        <v>8221</v>
      </c>
      <c r="F844">
        <v>3</v>
      </c>
    </row>
    <row r="845" spans="2:6" x14ac:dyDescent="0.2">
      <c r="B845" t="s">
        <v>8219</v>
      </c>
      <c r="C845">
        <v>19</v>
      </c>
      <c r="E845" t="s">
        <v>8221</v>
      </c>
      <c r="F845">
        <v>7</v>
      </c>
    </row>
    <row r="846" spans="2:6" x14ac:dyDescent="0.2">
      <c r="B846" t="s">
        <v>8219</v>
      </c>
      <c r="C846">
        <v>70</v>
      </c>
      <c r="E846" t="s">
        <v>8221</v>
      </c>
      <c r="F846">
        <v>25</v>
      </c>
    </row>
    <row r="847" spans="2:6" x14ac:dyDescent="0.2">
      <c r="B847" t="s">
        <v>8219</v>
      </c>
      <c r="C847">
        <v>81</v>
      </c>
      <c r="E847" t="s">
        <v>8221</v>
      </c>
      <c r="F847">
        <v>10</v>
      </c>
    </row>
    <row r="848" spans="2:6" x14ac:dyDescent="0.2">
      <c r="B848" t="s">
        <v>8219</v>
      </c>
      <c r="C848">
        <v>32</v>
      </c>
      <c r="E848" t="s">
        <v>8221</v>
      </c>
      <c r="F848">
        <v>3</v>
      </c>
    </row>
    <row r="849" spans="2:6" x14ac:dyDescent="0.2">
      <c r="B849" t="s">
        <v>8219</v>
      </c>
      <c r="C849">
        <v>26</v>
      </c>
      <c r="E849" t="s">
        <v>8221</v>
      </c>
      <c r="F849">
        <v>5</v>
      </c>
    </row>
    <row r="850" spans="2:6" x14ac:dyDescent="0.2">
      <c r="B850" t="s">
        <v>8219</v>
      </c>
      <c r="C850">
        <v>105</v>
      </c>
      <c r="E850" t="s">
        <v>8221</v>
      </c>
      <c r="F850">
        <v>5</v>
      </c>
    </row>
    <row r="851" spans="2:6" x14ac:dyDescent="0.2">
      <c r="B851" t="s">
        <v>8219</v>
      </c>
      <c r="C851">
        <v>29</v>
      </c>
      <c r="E851" t="s">
        <v>8221</v>
      </c>
      <c r="F851">
        <v>27</v>
      </c>
    </row>
    <row r="852" spans="2:6" x14ac:dyDescent="0.2">
      <c r="B852" t="s">
        <v>8219</v>
      </c>
      <c r="C852">
        <v>8</v>
      </c>
      <c r="E852" t="s">
        <v>8221</v>
      </c>
      <c r="F852">
        <v>2</v>
      </c>
    </row>
    <row r="853" spans="2:6" x14ac:dyDescent="0.2">
      <c r="B853" t="s">
        <v>8219</v>
      </c>
      <c r="C853">
        <v>89</v>
      </c>
      <c r="E853" t="s">
        <v>8221</v>
      </c>
      <c r="F853">
        <v>236</v>
      </c>
    </row>
    <row r="854" spans="2:6" x14ac:dyDescent="0.2">
      <c r="B854" t="s">
        <v>8219</v>
      </c>
      <c r="C854">
        <v>44</v>
      </c>
      <c r="E854" t="s">
        <v>8221</v>
      </c>
      <c r="F854">
        <v>1</v>
      </c>
    </row>
    <row r="855" spans="2:6" x14ac:dyDescent="0.2">
      <c r="B855" t="s">
        <v>8219</v>
      </c>
      <c r="C855">
        <v>246</v>
      </c>
      <c r="E855" t="s">
        <v>8221</v>
      </c>
      <c r="F855">
        <v>12</v>
      </c>
    </row>
    <row r="856" spans="2:6" x14ac:dyDescent="0.2">
      <c r="B856" t="s">
        <v>8219</v>
      </c>
      <c r="C856">
        <v>120</v>
      </c>
      <c r="E856" t="s">
        <v>8221</v>
      </c>
      <c r="F856">
        <v>4</v>
      </c>
    </row>
    <row r="857" spans="2:6" x14ac:dyDescent="0.2">
      <c r="B857" t="s">
        <v>8219</v>
      </c>
      <c r="C857">
        <v>26</v>
      </c>
      <c r="E857" t="s">
        <v>8221</v>
      </c>
      <c r="F857">
        <v>3</v>
      </c>
    </row>
    <row r="858" spans="2:6" x14ac:dyDescent="0.2">
      <c r="B858" t="s">
        <v>8219</v>
      </c>
      <c r="C858">
        <v>45</v>
      </c>
      <c r="E858" t="s">
        <v>8221</v>
      </c>
      <c r="F858">
        <v>99</v>
      </c>
    </row>
    <row r="859" spans="2:6" x14ac:dyDescent="0.2">
      <c r="B859" t="s">
        <v>8219</v>
      </c>
      <c r="C859">
        <v>20</v>
      </c>
      <c r="E859" t="s">
        <v>8221</v>
      </c>
      <c r="F859">
        <v>3</v>
      </c>
    </row>
    <row r="860" spans="2:6" x14ac:dyDescent="0.2">
      <c r="B860" t="s">
        <v>8219</v>
      </c>
      <c r="C860">
        <v>47</v>
      </c>
      <c r="E860" t="s">
        <v>8221</v>
      </c>
      <c r="F860">
        <v>3</v>
      </c>
    </row>
    <row r="861" spans="2:6" x14ac:dyDescent="0.2">
      <c r="B861" t="s">
        <v>8219</v>
      </c>
      <c r="C861">
        <v>13</v>
      </c>
      <c r="E861" t="s">
        <v>8221</v>
      </c>
      <c r="F861">
        <v>22</v>
      </c>
    </row>
    <row r="862" spans="2:6" x14ac:dyDescent="0.2">
      <c r="B862" t="s">
        <v>8219</v>
      </c>
      <c r="C862">
        <v>183</v>
      </c>
      <c r="E862" t="s">
        <v>8221</v>
      </c>
      <c r="F862">
        <v>4</v>
      </c>
    </row>
    <row r="863" spans="2:6" x14ac:dyDescent="0.2">
      <c r="B863" t="s">
        <v>8219</v>
      </c>
      <c r="C863">
        <v>21</v>
      </c>
      <c r="E863" t="s">
        <v>8221</v>
      </c>
      <c r="F863">
        <v>534</v>
      </c>
    </row>
    <row r="864" spans="2:6" x14ac:dyDescent="0.2">
      <c r="B864" t="s">
        <v>8219</v>
      </c>
      <c r="C864">
        <v>42</v>
      </c>
      <c r="E864" t="s">
        <v>8221</v>
      </c>
      <c r="F864">
        <v>12</v>
      </c>
    </row>
    <row r="865" spans="2:6" x14ac:dyDescent="0.2">
      <c r="B865" t="s">
        <v>8219</v>
      </c>
      <c r="C865">
        <v>54</v>
      </c>
      <c r="E865" t="s">
        <v>8221</v>
      </c>
      <c r="F865">
        <v>56</v>
      </c>
    </row>
    <row r="866" spans="2:6" x14ac:dyDescent="0.2">
      <c r="B866" t="s">
        <v>8219</v>
      </c>
      <c r="C866">
        <v>38</v>
      </c>
      <c r="E866" t="s">
        <v>8221</v>
      </c>
      <c r="F866">
        <v>11</v>
      </c>
    </row>
    <row r="867" spans="2:6" x14ac:dyDescent="0.2">
      <c r="B867" t="s">
        <v>8219</v>
      </c>
      <c r="C867">
        <v>64</v>
      </c>
      <c r="E867" t="s">
        <v>8221</v>
      </c>
      <c r="F867">
        <v>0</v>
      </c>
    </row>
    <row r="868" spans="2:6" x14ac:dyDescent="0.2">
      <c r="B868" t="s">
        <v>8219</v>
      </c>
      <c r="C868">
        <v>13</v>
      </c>
      <c r="E868" t="s">
        <v>8221</v>
      </c>
      <c r="F868">
        <v>12</v>
      </c>
    </row>
    <row r="869" spans="2:6" x14ac:dyDescent="0.2">
      <c r="B869" t="s">
        <v>8219</v>
      </c>
      <c r="C869">
        <v>33</v>
      </c>
      <c r="E869" t="s">
        <v>8221</v>
      </c>
      <c r="F869">
        <v>5</v>
      </c>
    </row>
    <row r="870" spans="2:6" x14ac:dyDescent="0.2">
      <c r="B870" t="s">
        <v>8219</v>
      </c>
      <c r="C870">
        <v>52</v>
      </c>
      <c r="E870" t="s">
        <v>8221</v>
      </c>
      <c r="F870">
        <v>24</v>
      </c>
    </row>
    <row r="871" spans="2:6" x14ac:dyDescent="0.2">
      <c r="B871" t="s">
        <v>8219</v>
      </c>
      <c r="C871">
        <v>107</v>
      </c>
      <c r="E871" t="s">
        <v>8221</v>
      </c>
      <c r="F871">
        <v>89</v>
      </c>
    </row>
    <row r="872" spans="2:6" x14ac:dyDescent="0.2">
      <c r="B872" t="s">
        <v>8219</v>
      </c>
      <c r="C872">
        <v>11</v>
      </c>
      <c r="E872" t="s">
        <v>8221</v>
      </c>
      <c r="F872">
        <v>1</v>
      </c>
    </row>
    <row r="873" spans="2:6" x14ac:dyDescent="0.2">
      <c r="B873" t="s">
        <v>8219</v>
      </c>
      <c r="C873">
        <v>34</v>
      </c>
      <c r="E873" t="s">
        <v>8221</v>
      </c>
      <c r="F873">
        <v>55</v>
      </c>
    </row>
    <row r="874" spans="2:6" x14ac:dyDescent="0.2">
      <c r="B874" t="s">
        <v>8219</v>
      </c>
      <c r="C874">
        <v>75</v>
      </c>
      <c r="E874" t="s">
        <v>8221</v>
      </c>
      <c r="F874">
        <v>2</v>
      </c>
    </row>
    <row r="875" spans="2:6" x14ac:dyDescent="0.2">
      <c r="B875" t="s">
        <v>8219</v>
      </c>
      <c r="C875">
        <v>26</v>
      </c>
      <c r="E875" t="s">
        <v>8221</v>
      </c>
      <c r="F875">
        <v>0</v>
      </c>
    </row>
    <row r="876" spans="2:6" x14ac:dyDescent="0.2">
      <c r="B876" t="s">
        <v>8219</v>
      </c>
      <c r="C876">
        <v>50</v>
      </c>
      <c r="E876" t="s">
        <v>8221</v>
      </c>
      <c r="F876">
        <v>4</v>
      </c>
    </row>
    <row r="877" spans="2:6" x14ac:dyDescent="0.2">
      <c r="B877" t="s">
        <v>8219</v>
      </c>
      <c r="C877">
        <v>80</v>
      </c>
      <c r="E877" t="s">
        <v>8221</v>
      </c>
      <c r="F877">
        <v>6</v>
      </c>
    </row>
    <row r="878" spans="2:6" x14ac:dyDescent="0.2">
      <c r="B878" t="s">
        <v>8219</v>
      </c>
      <c r="C878">
        <v>110</v>
      </c>
      <c r="E878" t="s">
        <v>8221</v>
      </c>
      <c r="F878">
        <v>4</v>
      </c>
    </row>
    <row r="879" spans="2:6" x14ac:dyDescent="0.2">
      <c r="B879" t="s">
        <v>8219</v>
      </c>
      <c r="C879">
        <v>77</v>
      </c>
      <c r="E879" t="s">
        <v>8221</v>
      </c>
      <c r="F879">
        <v>4</v>
      </c>
    </row>
    <row r="880" spans="2:6" x14ac:dyDescent="0.2">
      <c r="B880" t="s">
        <v>8219</v>
      </c>
      <c r="C880">
        <v>50</v>
      </c>
      <c r="E880" t="s">
        <v>8221</v>
      </c>
      <c r="F880">
        <v>2</v>
      </c>
    </row>
    <row r="881" spans="2:6" x14ac:dyDescent="0.2">
      <c r="B881" t="s">
        <v>8219</v>
      </c>
      <c r="C881">
        <v>145</v>
      </c>
      <c r="E881" t="s">
        <v>8221</v>
      </c>
      <c r="F881">
        <v>5</v>
      </c>
    </row>
    <row r="882" spans="2:6" x14ac:dyDescent="0.2">
      <c r="B882" t="s">
        <v>8219</v>
      </c>
      <c r="C882">
        <v>29</v>
      </c>
      <c r="E882" t="s">
        <v>8221</v>
      </c>
      <c r="F882">
        <v>83</v>
      </c>
    </row>
    <row r="883" spans="2:6" x14ac:dyDescent="0.2">
      <c r="B883" t="s">
        <v>8219</v>
      </c>
      <c r="C883">
        <v>114</v>
      </c>
      <c r="E883" t="s">
        <v>8221</v>
      </c>
      <c r="F883">
        <v>57</v>
      </c>
    </row>
    <row r="884" spans="2:6" x14ac:dyDescent="0.2">
      <c r="B884" t="s">
        <v>8219</v>
      </c>
      <c r="C884">
        <v>96</v>
      </c>
      <c r="E884" t="s">
        <v>8221</v>
      </c>
      <c r="F884">
        <v>311</v>
      </c>
    </row>
    <row r="885" spans="2:6" x14ac:dyDescent="0.2">
      <c r="B885" t="s">
        <v>8219</v>
      </c>
      <c r="C885">
        <v>31</v>
      </c>
      <c r="E885" t="s">
        <v>8221</v>
      </c>
      <c r="F885">
        <v>2</v>
      </c>
    </row>
    <row r="886" spans="2:6" x14ac:dyDescent="0.2">
      <c r="B886" t="s">
        <v>8219</v>
      </c>
      <c r="C886">
        <v>4883</v>
      </c>
      <c r="E886" t="s">
        <v>8221</v>
      </c>
      <c r="F886">
        <v>16</v>
      </c>
    </row>
    <row r="887" spans="2:6" x14ac:dyDescent="0.2">
      <c r="B887" t="s">
        <v>8219</v>
      </c>
      <c r="C887">
        <v>95</v>
      </c>
      <c r="E887" t="s">
        <v>8221</v>
      </c>
      <c r="F887">
        <v>9</v>
      </c>
    </row>
    <row r="888" spans="2:6" x14ac:dyDescent="0.2">
      <c r="B888" t="s">
        <v>8219</v>
      </c>
      <c r="C888">
        <v>2478</v>
      </c>
      <c r="E888" t="s">
        <v>8221</v>
      </c>
      <c r="F888">
        <v>1</v>
      </c>
    </row>
    <row r="889" spans="2:6" x14ac:dyDescent="0.2">
      <c r="B889" t="s">
        <v>8219</v>
      </c>
      <c r="C889">
        <v>1789</v>
      </c>
      <c r="E889" t="s">
        <v>8221</v>
      </c>
      <c r="F889">
        <v>12</v>
      </c>
    </row>
    <row r="890" spans="2:6" x14ac:dyDescent="0.2">
      <c r="B890" t="s">
        <v>8219</v>
      </c>
      <c r="C890">
        <v>680</v>
      </c>
      <c r="E890" t="s">
        <v>8221</v>
      </c>
      <c r="F890">
        <v>0</v>
      </c>
    </row>
    <row r="891" spans="2:6" x14ac:dyDescent="0.2">
      <c r="B891" t="s">
        <v>8219</v>
      </c>
      <c r="C891">
        <v>70</v>
      </c>
      <c r="E891" t="s">
        <v>8221</v>
      </c>
      <c r="F891">
        <v>20</v>
      </c>
    </row>
    <row r="892" spans="2:6" x14ac:dyDescent="0.2">
      <c r="B892" t="s">
        <v>8219</v>
      </c>
      <c r="C892">
        <v>23</v>
      </c>
      <c r="E892" t="s">
        <v>8221</v>
      </c>
      <c r="F892">
        <v>16</v>
      </c>
    </row>
    <row r="893" spans="2:6" x14ac:dyDescent="0.2">
      <c r="B893" t="s">
        <v>8219</v>
      </c>
      <c r="C893">
        <v>4245</v>
      </c>
      <c r="E893" t="s">
        <v>8221</v>
      </c>
      <c r="F893">
        <v>33</v>
      </c>
    </row>
    <row r="894" spans="2:6" x14ac:dyDescent="0.2">
      <c r="B894" t="s">
        <v>8219</v>
      </c>
      <c r="C894">
        <v>943</v>
      </c>
      <c r="E894" t="s">
        <v>8221</v>
      </c>
      <c r="F894">
        <v>2</v>
      </c>
    </row>
    <row r="895" spans="2:6" x14ac:dyDescent="0.2">
      <c r="B895" t="s">
        <v>8219</v>
      </c>
      <c r="C895">
        <v>1876</v>
      </c>
      <c r="E895" t="s">
        <v>8221</v>
      </c>
      <c r="F895">
        <v>6</v>
      </c>
    </row>
    <row r="896" spans="2:6" x14ac:dyDescent="0.2">
      <c r="B896" t="s">
        <v>8219</v>
      </c>
      <c r="C896">
        <v>834</v>
      </c>
      <c r="E896" t="s">
        <v>8221</v>
      </c>
      <c r="F896">
        <v>0</v>
      </c>
    </row>
    <row r="897" spans="2:6" x14ac:dyDescent="0.2">
      <c r="B897" t="s">
        <v>8219</v>
      </c>
      <c r="C897">
        <v>682</v>
      </c>
      <c r="E897" t="s">
        <v>8221</v>
      </c>
      <c r="F897">
        <v>3</v>
      </c>
    </row>
    <row r="898" spans="2:6" x14ac:dyDescent="0.2">
      <c r="B898" t="s">
        <v>8219</v>
      </c>
      <c r="C898">
        <v>147</v>
      </c>
      <c r="E898" t="s">
        <v>8221</v>
      </c>
      <c r="F898">
        <v>0</v>
      </c>
    </row>
    <row r="899" spans="2:6" x14ac:dyDescent="0.2">
      <c r="B899" t="s">
        <v>8219</v>
      </c>
      <c r="C899">
        <v>415</v>
      </c>
      <c r="E899" t="s">
        <v>8221</v>
      </c>
      <c r="F899">
        <v>3</v>
      </c>
    </row>
    <row r="900" spans="2:6" x14ac:dyDescent="0.2">
      <c r="B900" t="s">
        <v>8219</v>
      </c>
      <c r="C900">
        <v>290</v>
      </c>
      <c r="E900" t="s">
        <v>8221</v>
      </c>
      <c r="F900">
        <v>13</v>
      </c>
    </row>
    <row r="901" spans="2:6" x14ac:dyDescent="0.2">
      <c r="B901" t="s">
        <v>8219</v>
      </c>
      <c r="C901">
        <v>365</v>
      </c>
      <c r="E901" t="s">
        <v>8221</v>
      </c>
      <c r="F901">
        <v>6</v>
      </c>
    </row>
    <row r="902" spans="2:6" x14ac:dyDescent="0.2">
      <c r="B902" t="s">
        <v>8219</v>
      </c>
      <c r="C902">
        <v>660</v>
      </c>
      <c r="E902" t="s">
        <v>8221</v>
      </c>
      <c r="F902">
        <v>1</v>
      </c>
    </row>
    <row r="903" spans="2:6" x14ac:dyDescent="0.2">
      <c r="B903" t="s">
        <v>8219</v>
      </c>
      <c r="C903">
        <v>1356</v>
      </c>
      <c r="E903" t="s">
        <v>8221</v>
      </c>
      <c r="F903">
        <v>0</v>
      </c>
    </row>
    <row r="904" spans="2:6" x14ac:dyDescent="0.2">
      <c r="B904" t="s">
        <v>8219</v>
      </c>
      <c r="C904">
        <v>424</v>
      </c>
      <c r="E904" t="s">
        <v>8221</v>
      </c>
      <c r="F904">
        <v>5</v>
      </c>
    </row>
    <row r="905" spans="2:6" x14ac:dyDescent="0.2">
      <c r="B905" t="s">
        <v>8219</v>
      </c>
      <c r="C905">
        <v>33</v>
      </c>
      <c r="E905" t="s">
        <v>8221</v>
      </c>
      <c r="F905">
        <v>0</v>
      </c>
    </row>
    <row r="906" spans="2:6" x14ac:dyDescent="0.2">
      <c r="B906" t="s">
        <v>8219</v>
      </c>
      <c r="C906">
        <v>1633</v>
      </c>
      <c r="E906" t="s">
        <v>8221</v>
      </c>
      <c r="F906">
        <v>36</v>
      </c>
    </row>
    <row r="907" spans="2:6" x14ac:dyDescent="0.2">
      <c r="B907" t="s">
        <v>8219</v>
      </c>
      <c r="C907">
        <v>306</v>
      </c>
      <c r="E907" t="s">
        <v>8221</v>
      </c>
      <c r="F907">
        <v>1</v>
      </c>
    </row>
    <row r="908" spans="2:6" x14ac:dyDescent="0.2">
      <c r="B908" t="s">
        <v>8219</v>
      </c>
      <c r="C908">
        <v>205</v>
      </c>
      <c r="E908" t="s">
        <v>8221</v>
      </c>
      <c r="F908">
        <v>1</v>
      </c>
    </row>
    <row r="909" spans="2:6" x14ac:dyDescent="0.2">
      <c r="B909" t="s">
        <v>8219</v>
      </c>
      <c r="C909">
        <v>1281</v>
      </c>
      <c r="E909" t="s">
        <v>8221</v>
      </c>
      <c r="F909">
        <v>1</v>
      </c>
    </row>
    <row r="910" spans="2:6" x14ac:dyDescent="0.2">
      <c r="B910" t="s">
        <v>8219</v>
      </c>
      <c r="C910">
        <v>103</v>
      </c>
      <c r="E910" t="s">
        <v>8221</v>
      </c>
      <c r="F910">
        <v>9</v>
      </c>
    </row>
    <row r="911" spans="2:6" x14ac:dyDescent="0.2">
      <c r="B911" t="s">
        <v>8219</v>
      </c>
      <c r="C911">
        <v>1513</v>
      </c>
      <c r="E911" t="s">
        <v>8221</v>
      </c>
      <c r="F911">
        <v>1</v>
      </c>
    </row>
    <row r="912" spans="2:6" x14ac:dyDescent="0.2">
      <c r="B912" t="s">
        <v>8219</v>
      </c>
      <c r="C912">
        <v>405</v>
      </c>
      <c r="E912" t="s">
        <v>8221</v>
      </c>
      <c r="F912">
        <v>0</v>
      </c>
    </row>
    <row r="913" spans="2:6" x14ac:dyDescent="0.2">
      <c r="B913" t="s">
        <v>8219</v>
      </c>
      <c r="C913">
        <v>510</v>
      </c>
      <c r="E913" t="s">
        <v>8221</v>
      </c>
      <c r="F913">
        <v>1</v>
      </c>
    </row>
    <row r="914" spans="2:6" x14ac:dyDescent="0.2">
      <c r="B914" t="s">
        <v>8219</v>
      </c>
      <c r="C914">
        <v>1887</v>
      </c>
      <c r="E914" t="s">
        <v>8221</v>
      </c>
      <c r="F914">
        <v>1</v>
      </c>
    </row>
    <row r="915" spans="2:6" x14ac:dyDescent="0.2">
      <c r="B915" t="s">
        <v>8219</v>
      </c>
      <c r="C915">
        <v>701</v>
      </c>
      <c r="E915" t="s">
        <v>8221</v>
      </c>
      <c r="F915">
        <v>4</v>
      </c>
    </row>
    <row r="916" spans="2:6" x14ac:dyDescent="0.2">
      <c r="B916" t="s">
        <v>8219</v>
      </c>
      <c r="C916">
        <v>3863</v>
      </c>
      <c r="E916" t="s">
        <v>8221</v>
      </c>
      <c r="F916">
        <v>2</v>
      </c>
    </row>
    <row r="917" spans="2:6" x14ac:dyDescent="0.2">
      <c r="B917" t="s">
        <v>8219</v>
      </c>
      <c r="C917">
        <v>238</v>
      </c>
      <c r="E917" t="s">
        <v>8221</v>
      </c>
      <c r="F917">
        <v>2</v>
      </c>
    </row>
    <row r="918" spans="2:6" x14ac:dyDescent="0.2">
      <c r="B918" t="s">
        <v>8219</v>
      </c>
      <c r="C918">
        <v>2051</v>
      </c>
      <c r="E918" t="s">
        <v>8221</v>
      </c>
      <c r="F918">
        <v>2</v>
      </c>
    </row>
    <row r="919" spans="2:6" x14ac:dyDescent="0.2">
      <c r="B919" t="s">
        <v>8219</v>
      </c>
      <c r="C919">
        <v>402</v>
      </c>
      <c r="E919" t="s">
        <v>8221</v>
      </c>
      <c r="F919">
        <v>0</v>
      </c>
    </row>
    <row r="920" spans="2:6" x14ac:dyDescent="0.2">
      <c r="B920" t="s">
        <v>8219</v>
      </c>
      <c r="C920">
        <v>253</v>
      </c>
      <c r="E920" t="s">
        <v>8221</v>
      </c>
      <c r="F920">
        <v>2</v>
      </c>
    </row>
    <row r="921" spans="2:6" x14ac:dyDescent="0.2">
      <c r="B921" t="s">
        <v>8219</v>
      </c>
      <c r="C921">
        <v>473</v>
      </c>
      <c r="E921" t="s">
        <v>8221</v>
      </c>
      <c r="F921">
        <v>4</v>
      </c>
    </row>
    <row r="922" spans="2:6" x14ac:dyDescent="0.2">
      <c r="B922" t="s">
        <v>8219</v>
      </c>
      <c r="C922">
        <v>821</v>
      </c>
      <c r="E922" t="s">
        <v>8221</v>
      </c>
      <c r="F922">
        <v>2</v>
      </c>
    </row>
    <row r="923" spans="2:6" x14ac:dyDescent="0.2">
      <c r="B923" t="s">
        <v>8219</v>
      </c>
      <c r="C923">
        <v>388</v>
      </c>
      <c r="E923" t="s">
        <v>8221</v>
      </c>
      <c r="F923">
        <v>0</v>
      </c>
    </row>
    <row r="924" spans="2:6" x14ac:dyDescent="0.2">
      <c r="B924" t="s">
        <v>8219</v>
      </c>
      <c r="C924">
        <v>813</v>
      </c>
      <c r="E924" t="s">
        <v>8221</v>
      </c>
      <c r="F924">
        <v>1</v>
      </c>
    </row>
    <row r="925" spans="2:6" x14ac:dyDescent="0.2">
      <c r="B925" t="s">
        <v>8219</v>
      </c>
      <c r="C925">
        <v>1945</v>
      </c>
      <c r="E925" t="s">
        <v>8221</v>
      </c>
      <c r="F925">
        <v>0</v>
      </c>
    </row>
    <row r="926" spans="2:6" x14ac:dyDescent="0.2">
      <c r="B926" t="s">
        <v>8219</v>
      </c>
      <c r="C926">
        <v>1637</v>
      </c>
      <c r="E926" t="s">
        <v>8221</v>
      </c>
      <c r="F926">
        <v>2</v>
      </c>
    </row>
    <row r="927" spans="2:6" x14ac:dyDescent="0.2">
      <c r="B927" t="s">
        <v>8219</v>
      </c>
      <c r="C927">
        <v>1375</v>
      </c>
      <c r="E927" t="s">
        <v>8221</v>
      </c>
      <c r="F927">
        <v>7</v>
      </c>
    </row>
    <row r="928" spans="2:6" x14ac:dyDescent="0.2">
      <c r="B928" t="s">
        <v>8219</v>
      </c>
      <c r="C928">
        <v>17</v>
      </c>
      <c r="E928" t="s">
        <v>8221</v>
      </c>
      <c r="F928">
        <v>5</v>
      </c>
    </row>
    <row r="929" spans="2:6" x14ac:dyDescent="0.2">
      <c r="B929" t="s">
        <v>8219</v>
      </c>
      <c r="C929">
        <v>354</v>
      </c>
      <c r="E929" t="s">
        <v>8221</v>
      </c>
      <c r="F929">
        <v>0</v>
      </c>
    </row>
    <row r="930" spans="2:6" x14ac:dyDescent="0.2">
      <c r="B930" t="s">
        <v>8219</v>
      </c>
      <c r="C930">
        <v>191</v>
      </c>
      <c r="E930" t="s">
        <v>8221</v>
      </c>
      <c r="F930">
        <v>0</v>
      </c>
    </row>
    <row r="931" spans="2:6" x14ac:dyDescent="0.2">
      <c r="B931" t="s">
        <v>8219</v>
      </c>
      <c r="C931">
        <v>303</v>
      </c>
      <c r="E931" t="s">
        <v>8221</v>
      </c>
      <c r="F931">
        <v>0</v>
      </c>
    </row>
    <row r="932" spans="2:6" x14ac:dyDescent="0.2">
      <c r="B932" t="s">
        <v>8219</v>
      </c>
      <c r="C932">
        <v>137</v>
      </c>
      <c r="E932" t="s">
        <v>8221</v>
      </c>
      <c r="F932">
        <v>2</v>
      </c>
    </row>
    <row r="933" spans="2:6" x14ac:dyDescent="0.2">
      <c r="B933" t="s">
        <v>8219</v>
      </c>
      <c r="C933">
        <v>41</v>
      </c>
      <c r="E933" t="s">
        <v>8221</v>
      </c>
      <c r="F933">
        <v>0</v>
      </c>
    </row>
    <row r="934" spans="2:6" x14ac:dyDescent="0.2">
      <c r="B934" t="s">
        <v>8219</v>
      </c>
      <c r="C934">
        <v>398</v>
      </c>
      <c r="E934" t="s">
        <v>8221</v>
      </c>
      <c r="F934">
        <v>0</v>
      </c>
    </row>
    <row r="935" spans="2:6" x14ac:dyDescent="0.2">
      <c r="B935" t="s">
        <v>8219</v>
      </c>
      <c r="C935">
        <v>1737</v>
      </c>
      <c r="E935" t="s">
        <v>8221</v>
      </c>
      <c r="F935">
        <v>28</v>
      </c>
    </row>
    <row r="936" spans="2:6" x14ac:dyDescent="0.2">
      <c r="B936" t="s">
        <v>8219</v>
      </c>
      <c r="C936">
        <v>971</v>
      </c>
      <c r="E936" t="s">
        <v>8221</v>
      </c>
      <c r="F936">
        <v>2</v>
      </c>
    </row>
    <row r="937" spans="2:6" x14ac:dyDescent="0.2">
      <c r="B937" t="s">
        <v>8219</v>
      </c>
      <c r="C937">
        <v>183</v>
      </c>
      <c r="E937" t="s">
        <v>8221</v>
      </c>
      <c r="F937">
        <v>0</v>
      </c>
    </row>
    <row r="938" spans="2:6" x14ac:dyDescent="0.2">
      <c r="B938" t="s">
        <v>8219</v>
      </c>
      <c r="C938">
        <v>4562</v>
      </c>
      <c r="E938" t="s">
        <v>8221</v>
      </c>
      <c r="F938">
        <v>0</v>
      </c>
    </row>
    <row r="939" spans="2:6" x14ac:dyDescent="0.2">
      <c r="B939" t="s">
        <v>8219</v>
      </c>
      <c r="C939">
        <v>26457</v>
      </c>
      <c r="E939" t="s">
        <v>8221</v>
      </c>
      <c r="F939">
        <v>0</v>
      </c>
    </row>
    <row r="940" spans="2:6" x14ac:dyDescent="0.2">
      <c r="B940" t="s">
        <v>8219</v>
      </c>
      <c r="C940">
        <v>162</v>
      </c>
      <c r="E940" t="s">
        <v>8221</v>
      </c>
      <c r="F940">
        <v>4</v>
      </c>
    </row>
    <row r="941" spans="2:6" x14ac:dyDescent="0.2">
      <c r="B941" t="s">
        <v>8219</v>
      </c>
      <c r="C941">
        <v>479</v>
      </c>
      <c r="E941" t="s">
        <v>8221</v>
      </c>
      <c r="F941">
        <v>12</v>
      </c>
    </row>
    <row r="942" spans="2:6" x14ac:dyDescent="0.2">
      <c r="B942" t="s">
        <v>8219</v>
      </c>
      <c r="C942">
        <v>426</v>
      </c>
      <c r="E942" t="s">
        <v>8221</v>
      </c>
      <c r="F942">
        <v>0</v>
      </c>
    </row>
    <row r="943" spans="2:6" x14ac:dyDescent="0.2">
      <c r="B943" t="s">
        <v>8219</v>
      </c>
      <c r="C943">
        <v>450</v>
      </c>
      <c r="E943" t="s">
        <v>8221</v>
      </c>
      <c r="F943">
        <v>33</v>
      </c>
    </row>
    <row r="944" spans="2:6" x14ac:dyDescent="0.2">
      <c r="B944" t="s">
        <v>8219</v>
      </c>
      <c r="C944">
        <v>1780</v>
      </c>
      <c r="E944" t="s">
        <v>8221</v>
      </c>
      <c r="F944">
        <v>0</v>
      </c>
    </row>
    <row r="945" spans="2:6" x14ac:dyDescent="0.2">
      <c r="B945" t="s">
        <v>8219</v>
      </c>
      <c r="C945">
        <v>122</v>
      </c>
      <c r="E945" t="s">
        <v>8221</v>
      </c>
      <c r="F945">
        <v>4</v>
      </c>
    </row>
    <row r="946" spans="2:6" x14ac:dyDescent="0.2">
      <c r="B946" t="s">
        <v>8219</v>
      </c>
      <c r="C946">
        <v>95</v>
      </c>
      <c r="E946" t="s">
        <v>8221</v>
      </c>
      <c r="F946">
        <v>0</v>
      </c>
    </row>
    <row r="947" spans="2:6" x14ac:dyDescent="0.2">
      <c r="B947" t="s">
        <v>8219</v>
      </c>
      <c r="C947">
        <v>325</v>
      </c>
      <c r="E947" t="s">
        <v>8221</v>
      </c>
      <c r="F947">
        <v>11</v>
      </c>
    </row>
    <row r="948" spans="2:6" x14ac:dyDescent="0.2">
      <c r="B948" t="s">
        <v>8219</v>
      </c>
      <c r="C948">
        <v>353</v>
      </c>
      <c r="E948" t="s">
        <v>8221</v>
      </c>
      <c r="F948">
        <v>1</v>
      </c>
    </row>
    <row r="949" spans="2:6" x14ac:dyDescent="0.2">
      <c r="B949" t="s">
        <v>8219</v>
      </c>
      <c r="C949">
        <v>105</v>
      </c>
      <c r="E949" t="s">
        <v>8221</v>
      </c>
      <c r="F949">
        <v>5</v>
      </c>
    </row>
    <row r="950" spans="2:6" x14ac:dyDescent="0.2">
      <c r="B950" t="s">
        <v>8219</v>
      </c>
      <c r="C950">
        <v>729</v>
      </c>
      <c r="E950" t="s">
        <v>8221</v>
      </c>
      <c r="F950">
        <v>0</v>
      </c>
    </row>
    <row r="951" spans="2:6" x14ac:dyDescent="0.2">
      <c r="B951" t="s">
        <v>8219</v>
      </c>
      <c r="C951">
        <v>454</v>
      </c>
      <c r="E951" t="s">
        <v>8221</v>
      </c>
      <c r="F951">
        <v>1</v>
      </c>
    </row>
    <row r="952" spans="2:6" x14ac:dyDescent="0.2">
      <c r="B952" t="s">
        <v>8219</v>
      </c>
      <c r="C952">
        <v>539</v>
      </c>
      <c r="E952" t="s">
        <v>8221</v>
      </c>
      <c r="F952">
        <v>1</v>
      </c>
    </row>
    <row r="953" spans="2:6" x14ac:dyDescent="0.2">
      <c r="B953" t="s">
        <v>8219</v>
      </c>
      <c r="C953">
        <v>79</v>
      </c>
      <c r="E953" t="s">
        <v>8221</v>
      </c>
      <c r="F953">
        <v>6</v>
      </c>
    </row>
    <row r="954" spans="2:6" x14ac:dyDescent="0.2">
      <c r="B954" t="s">
        <v>8219</v>
      </c>
      <c r="C954">
        <v>94</v>
      </c>
      <c r="E954" t="s">
        <v>8221</v>
      </c>
      <c r="F954">
        <v>8</v>
      </c>
    </row>
    <row r="955" spans="2:6" x14ac:dyDescent="0.2">
      <c r="B955" t="s">
        <v>8219</v>
      </c>
      <c r="C955">
        <v>625</v>
      </c>
      <c r="E955" t="s">
        <v>8221</v>
      </c>
      <c r="F955">
        <v>1</v>
      </c>
    </row>
    <row r="956" spans="2:6" x14ac:dyDescent="0.2">
      <c r="B956" t="s">
        <v>8219</v>
      </c>
      <c r="C956">
        <v>508</v>
      </c>
      <c r="E956" t="s">
        <v>8221</v>
      </c>
      <c r="F956">
        <v>0</v>
      </c>
    </row>
    <row r="957" spans="2:6" x14ac:dyDescent="0.2">
      <c r="B957" t="s">
        <v>8219</v>
      </c>
      <c r="C957">
        <v>531</v>
      </c>
      <c r="E957" t="s">
        <v>8221</v>
      </c>
      <c r="F957">
        <v>2</v>
      </c>
    </row>
    <row r="958" spans="2:6" x14ac:dyDescent="0.2">
      <c r="B958" t="s">
        <v>8219</v>
      </c>
      <c r="C958">
        <v>158</v>
      </c>
      <c r="E958" t="s">
        <v>8221</v>
      </c>
      <c r="F958">
        <v>1</v>
      </c>
    </row>
    <row r="959" spans="2:6" x14ac:dyDescent="0.2">
      <c r="B959" t="s">
        <v>8219</v>
      </c>
      <c r="C959">
        <v>508</v>
      </c>
      <c r="E959" t="s">
        <v>8221</v>
      </c>
      <c r="F959">
        <v>0</v>
      </c>
    </row>
    <row r="960" spans="2:6" x14ac:dyDescent="0.2">
      <c r="B960" t="s">
        <v>8219</v>
      </c>
      <c r="C960">
        <v>644</v>
      </c>
      <c r="E960" t="s">
        <v>8221</v>
      </c>
      <c r="F960">
        <v>1</v>
      </c>
    </row>
    <row r="961" spans="2:6" x14ac:dyDescent="0.2">
      <c r="B961" t="s">
        <v>8219</v>
      </c>
      <c r="C961">
        <v>848</v>
      </c>
      <c r="E961" t="s">
        <v>8221</v>
      </c>
      <c r="F961">
        <v>19</v>
      </c>
    </row>
    <row r="962" spans="2:6" x14ac:dyDescent="0.2">
      <c r="B962" t="s">
        <v>8219</v>
      </c>
      <c r="C962">
        <v>429</v>
      </c>
      <c r="E962" t="s">
        <v>8221</v>
      </c>
      <c r="F962">
        <v>27</v>
      </c>
    </row>
    <row r="963" spans="2:6" x14ac:dyDescent="0.2">
      <c r="B963" t="s">
        <v>8219</v>
      </c>
      <c r="C963">
        <v>204</v>
      </c>
      <c r="E963" t="s">
        <v>8221</v>
      </c>
      <c r="F963">
        <v>7</v>
      </c>
    </row>
    <row r="964" spans="2:6" x14ac:dyDescent="0.2">
      <c r="B964" t="s">
        <v>8219</v>
      </c>
      <c r="C964">
        <v>379</v>
      </c>
      <c r="E964" t="s">
        <v>8221</v>
      </c>
      <c r="F964">
        <v>14</v>
      </c>
    </row>
    <row r="965" spans="2:6" x14ac:dyDescent="0.2">
      <c r="B965" t="s">
        <v>8219</v>
      </c>
      <c r="C965">
        <v>271</v>
      </c>
      <c r="E965" t="s">
        <v>8221</v>
      </c>
      <c r="F965">
        <v>5</v>
      </c>
    </row>
    <row r="966" spans="2:6" x14ac:dyDescent="0.2">
      <c r="B966" t="s">
        <v>8219</v>
      </c>
      <c r="C966">
        <v>120</v>
      </c>
      <c r="E966" t="s">
        <v>8221</v>
      </c>
      <c r="F966">
        <v>30</v>
      </c>
    </row>
    <row r="967" spans="2:6" x14ac:dyDescent="0.2">
      <c r="B967" t="s">
        <v>8219</v>
      </c>
      <c r="C967">
        <v>140</v>
      </c>
      <c r="E967" t="s">
        <v>8221</v>
      </c>
      <c r="F967">
        <v>1</v>
      </c>
    </row>
    <row r="968" spans="2:6" x14ac:dyDescent="0.2">
      <c r="B968" t="s">
        <v>8219</v>
      </c>
      <c r="C968">
        <v>193</v>
      </c>
      <c r="E968" t="s">
        <v>8221</v>
      </c>
      <c r="F968">
        <v>0</v>
      </c>
    </row>
    <row r="969" spans="2:6" x14ac:dyDescent="0.2">
      <c r="B969" t="s">
        <v>8219</v>
      </c>
      <c r="C969">
        <v>180</v>
      </c>
      <c r="E969" t="s">
        <v>8221</v>
      </c>
      <c r="F969">
        <v>60</v>
      </c>
    </row>
    <row r="970" spans="2:6" x14ac:dyDescent="0.2">
      <c r="B970" t="s">
        <v>8219</v>
      </c>
      <c r="C970">
        <v>263</v>
      </c>
      <c r="E970" t="s">
        <v>8221</v>
      </c>
      <c r="F970">
        <v>84</v>
      </c>
    </row>
    <row r="971" spans="2:6" x14ac:dyDescent="0.2">
      <c r="B971" t="s">
        <v>8219</v>
      </c>
      <c r="C971">
        <v>217</v>
      </c>
      <c r="E971" t="s">
        <v>8221</v>
      </c>
      <c r="F971">
        <v>47</v>
      </c>
    </row>
    <row r="972" spans="2:6" x14ac:dyDescent="0.2">
      <c r="B972" t="s">
        <v>8219</v>
      </c>
      <c r="C972">
        <v>443</v>
      </c>
      <c r="E972" t="s">
        <v>8221</v>
      </c>
      <c r="F972">
        <v>66</v>
      </c>
    </row>
    <row r="973" spans="2:6" x14ac:dyDescent="0.2">
      <c r="B973" t="s">
        <v>8219</v>
      </c>
      <c r="C973">
        <v>1373</v>
      </c>
      <c r="E973" t="s">
        <v>8221</v>
      </c>
      <c r="F973">
        <v>171</v>
      </c>
    </row>
    <row r="974" spans="2:6" x14ac:dyDescent="0.2">
      <c r="B974" t="s">
        <v>8219</v>
      </c>
      <c r="C974">
        <v>742</v>
      </c>
      <c r="E974" t="s">
        <v>8221</v>
      </c>
      <c r="F974">
        <v>29</v>
      </c>
    </row>
    <row r="975" spans="2:6" x14ac:dyDescent="0.2">
      <c r="B975" t="s">
        <v>8219</v>
      </c>
      <c r="C975">
        <v>170</v>
      </c>
      <c r="E975" t="s">
        <v>8221</v>
      </c>
      <c r="F975">
        <v>9</v>
      </c>
    </row>
    <row r="976" spans="2:6" x14ac:dyDescent="0.2">
      <c r="B976" t="s">
        <v>8219</v>
      </c>
      <c r="C976">
        <v>242</v>
      </c>
      <c r="E976" t="s">
        <v>8221</v>
      </c>
      <c r="F976">
        <v>27</v>
      </c>
    </row>
    <row r="977" spans="2:6" x14ac:dyDescent="0.2">
      <c r="B977" t="s">
        <v>8219</v>
      </c>
      <c r="C977">
        <v>541</v>
      </c>
      <c r="E977" t="s">
        <v>8221</v>
      </c>
      <c r="F977">
        <v>2</v>
      </c>
    </row>
    <row r="978" spans="2:6" x14ac:dyDescent="0.2">
      <c r="B978" t="s">
        <v>8219</v>
      </c>
      <c r="C978">
        <v>121</v>
      </c>
      <c r="E978" t="s">
        <v>8221</v>
      </c>
      <c r="F978">
        <v>3</v>
      </c>
    </row>
    <row r="979" spans="2:6" x14ac:dyDescent="0.2">
      <c r="B979" t="s">
        <v>8219</v>
      </c>
      <c r="C979">
        <v>621</v>
      </c>
      <c r="E979" t="s">
        <v>8221</v>
      </c>
      <c r="F979">
        <v>4</v>
      </c>
    </row>
    <row r="980" spans="2:6" x14ac:dyDescent="0.2">
      <c r="B980" t="s">
        <v>8219</v>
      </c>
      <c r="C980">
        <v>101</v>
      </c>
      <c r="E980" t="s">
        <v>8221</v>
      </c>
      <c r="F980">
        <v>2</v>
      </c>
    </row>
    <row r="981" spans="2:6" x14ac:dyDescent="0.2">
      <c r="B981" t="s">
        <v>8219</v>
      </c>
      <c r="C981">
        <v>554</v>
      </c>
      <c r="E981" t="s">
        <v>8221</v>
      </c>
      <c r="F981">
        <v>20</v>
      </c>
    </row>
    <row r="982" spans="2:6" x14ac:dyDescent="0.2">
      <c r="B982" t="s">
        <v>8219</v>
      </c>
      <c r="C982">
        <v>666</v>
      </c>
      <c r="E982" t="s">
        <v>8221</v>
      </c>
      <c r="F982">
        <v>3</v>
      </c>
    </row>
    <row r="983" spans="2:6" x14ac:dyDescent="0.2">
      <c r="B983" t="s">
        <v>8219</v>
      </c>
      <c r="C983">
        <v>410</v>
      </c>
      <c r="E983" t="s">
        <v>8221</v>
      </c>
      <c r="F983">
        <v>4</v>
      </c>
    </row>
    <row r="984" spans="2:6" x14ac:dyDescent="0.2">
      <c r="B984" t="s">
        <v>8219</v>
      </c>
      <c r="C984">
        <v>375</v>
      </c>
      <c r="E984" t="s">
        <v>8221</v>
      </c>
      <c r="F984">
        <v>1</v>
      </c>
    </row>
    <row r="985" spans="2:6" x14ac:dyDescent="0.2">
      <c r="B985" t="s">
        <v>8219</v>
      </c>
      <c r="C985">
        <v>1364</v>
      </c>
      <c r="E985" t="s">
        <v>8221</v>
      </c>
      <c r="F985">
        <v>0</v>
      </c>
    </row>
    <row r="986" spans="2:6" x14ac:dyDescent="0.2">
      <c r="B986" t="s">
        <v>8219</v>
      </c>
      <c r="C986">
        <v>35</v>
      </c>
      <c r="E986" t="s">
        <v>8221</v>
      </c>
      <c r="F986">
        <v>0</v>
      </c>
    </row>
    <row r="987" spans="2:6" x14ac:dyDescent="0.2">
      <c r="B987" t="s">
        <v>8219</v>
      </c>
      <c r="C987">
        <v>203</v>
      </c>
      <c r="E987" t="s">
        <v>8221</v>
      </c>
      <c r="F987">
        <v>14</v>
      </c>
    </row>
    <row r="988" spans="2:6" x14ac:dyDescent="0.2">
      <c r="B988" t="s">
        <v>8219</v>
      </c>
      <c r="C988">
        <v>49</v>
      </c>
      <c r="E988" t="s">
        <v>8221</v>
      </c>
      <c r="F988">
        <v>1</v>
      </c>
    </row>
    <row r="989" spans="2:6" x14ac:dyDescent="0.2">
      <c r="B989" t="s">
        <v>8219</v>
      </c>
      <c r="C989">
        <v>5812</v>
      </c>
      <c r="E989" t="s">
        <v>8221</v>
      </c>
      <c r="F989">
        <v>118</v>
      </c>
    </row>
    <row r="990" spans="2:6" x14ac:dyDescent="0.2">
      <c r="B990" t="s">
        <v>8219</v>
      </c>
      <c r="C990">
        <v>1556</v>
      </c>
      <c r="E990" t="s">
        <v>8221</v>
      </c>
      <c r="F990">
        <v>2</v>
      </c>
    </row>
    <row r="991" spans="2:6" x14ac:dyDescent="0.2">
      <c r="B991" t="s">
        <v>8219</v>
      </c>
      <c r="C991">
        <v>65</v>
      </c>
      <c r="E991" t="s">
        <v>8221</v>
      </c>
      <c r="F991">
        <v>1</v>
      </c>
    </row>
    <row r="992" spans="2:6" x14ac:dyDescent="0.2">
      <c r="B992" t="s">
        <v>8219</v>
      </c>
      <c r="C992">
        <v>10</v>
      </c>
      <c r="E992" t="s">
        <v>8221</v>
      </c>
      <c r="F992">
        <v>3</v>
      </c>
    </row>
    <row r="993" spans="2:6" x14ac:dyDescent="0.2">
      <c r="B993" t="s">
        <v>8219</v>
      </c>
      <c r="C993">
        <v>76</v>
      </c>
      <c r="E993" t="s">
        <v>8221</v>
      </c>
      <c r="F993">
        <v>1</v>
      </c>
    </row>
    <row r="994" spans="2:6" x14ac:dyDescent="0.2">
      <c r="B994" t="s">
        <v>8219</v>
      </c>
      <c r="C994">
        <v>263</v>
      </c>
      <c r="E994" t="s">
        <v>8221</v>
      </c>
      <c r="F994">
        <v>3</v>
      </c>
    </row>
    <row r="995" spans="2:6" x14ac:dyDescent="0.2">
      <c r="B995" t="s">
        <v>8219</v>
      </c>
      <c r="C995">
        <v>1530</v>
      </c>
      <c r="E995" t="s">
        <v>8221</v>
      </c>
      <c r="F995">
        <v>38</v>
      </c>
    </row>
    <row r="996" spans="2:6" x14ac:dyDescent="0.2">
      <c r="B996" t="s">
        <v>8219</v>
      </c>
      <c r="C996">
        <v>278</v>
      </c>
      <c r="E996" t="s">
        <v>8221</v>
      </c>
      <c r="F996">
        <v>52</v>
      </c>
    </row>
    <row r="997" spans="2:6" x14ac:dyDescent="0.2">
      <c r="B997" t="s">
        <v>8219</v>
      </c>
      <c r="C997">
        <v>350</v>
      </c>
      <c r="E997" t="s">
        <v>8221</v>
      </c>
      <c r="F997">
        <v>2</v>
      </c>
    </row>
    <row r="998" spans="2:6" x14ac:dyDescent="0.2">
      <c r="B998" t="s">
        <v>8219</v>
      </c>
      <c r="C998">
        <v>470</v>
      </c>
      <c r="E998" t="s">
        <v>8221</v>
      </c>
      <c r="F998">
        <v>0</v>
      </c>
    </row>
    <row r="999" spans="2:6" x14ac:dyDescent="0.2">
      <c r="B999" t="s">
        <v>8219</v>
      </c>
      <c r="C999">
        <v>3</v>
      </c>
      <c r="E999" t="s">
        <v>8221</v>
      </c>
      <c r="F999">
        <v>4</v>
      </c>
    </row>
    <row r="1000" spans="2:6" x14ac:dyDescent="0.2">
      <c r="B1000" t="s">
        <v>8219</v>
      </c>
      <c r="C1000">
        <v>8200</v>
      </c>
      <c r="E1000" t="s">
        <v>8221</v>
      </c>
      <c r="F1000">
        <v>4</v>
      </c>
    </row>
    <row r="1001" spans="2:6" x14ac:dyDescent="0.2">
      <c r="B1001" t="s">
        <v>8219</v>
      </c>
      <c r="C1001">
        <v>8359</v>
      </c>
      <c r="E1001" t="s">
        <v>8221</v>
      </c>
      <c r="F1001">
        <v>18</v>
      </c>
    </row>
    <row r="1002" spans="2:6" x14ac:dyDescent="0.2">
      <c r="B1002" t="s">
        <v>8219</v>
      </c>
      <c r="C1002">
        <v>188</v>
      </c>
      <c r="E1002" t="s">
        <v>8221</v>
      </c>
      <c r="F1002">
        <v>0</v>
      </c>
    </row>
    <row r="1003" spans="2:6" x14ac:dyDescent="0.2">
      <c r="B1003" t="s">
        <v>8219</v>
      </c>
      <c r="C1003">
        <v>48</v>
      </c>
      <c r="E1003" t="s">
        <v>8221</v>
      </c>
      <c r="F1003">
        <v>22</v>
      </c>
    </row>
    <row r="1004" spans="2:6" x14ac:dyDescent="0.2">
      <c r="B1004" t="s">
        <v>8219</v>
      </c>
      <c r="C1004">
        <v>607</v>
      </c>
      <c r="E1004" t="s">
        <v>8221</v>
      </c>
      <c r="F1004">
        <v>49</v>
      </c>
    </row>
    <row r="1005" spans="2:6" x14ac:dyDescent="0.2">
      <c r="B1005" t="s">
        <v>8219</v>
      </c>
      <c r="C1005">
        <v>50</v>
      </c>
      <c r="E1005" t="s">
        <v>8221</v>
      </c>
      <c r="F1005">
        <v>19</v>
      </c>
    </row>
    <row r="1006" spans="2:6" x14ac:dyDescent="0.2">
      <c r="B1006" t="s">
        <v>8219</v>
      </c>
      <c r="C1006">
        <v>55</v>
      </c>
      <c r="E1006" t="s">
        <v>8221</v>
      </c>
      <c r="F1006">
        <v>4</v>
      </c>
    </row>
    <row r="1007" spans="2:6" x14ac:dyDescent="0.2">
      <c r="B1007" t="s">
        <v>8219</v>
      </c>
      <c r="C1007">
        <v>38</v>
      </c>
      <c r="E1007" t="s">
        <v>8221</v>
      </c>
      <c r="F1007">
        <v>4</v>
      </c>
    </row>
    <row r="1008" spans="2:6" x14ac:dyDescent="0.2">
      <c r="B1008" t="s">
        <v>8219</v>
      </c>
      <c r="C1008">
        <v>25</v>
      </c>
      <c r="E1008" t="s">
        <v>8221</v>
      </c>
      <c r="F1008">
        <v>2</v>
      </c>
    </row>
    <row r="1009" spans="2:6" x14ac:dyDescent="0.2">
      <c r="B1009" t="s">
        <v>8219</v>
      </c>
      <c r="C1009">
        <v>46</v>
      </c>
      <c r="E1009" t="s">
        <v>8221</v>
      </c>
      <c r="F1009">
        <v>0</v>
      </c>
    </row>
    <row r="1010" spans="2:6" x14ac:dyDescent="0.2">
      <c r="B1010" t="s">
        <v>8219</v>
      </c>
      <c r="C1010">
        <v>83</v>
      </c>
      <c r="E1010" t="s">
        <v>8221</v>
      </c>
      <c r="F1010">
        <v>0</v>
      </c>
    </row>
    <row r="1011" spans="2:6" x14ac:dyDescent="0.2">
      <c r="B1011" t="s">
        <v>8219</v>
      </c>
      <c r="C1011">
        <v>35</v>
      </c>
      <c r="E1011" t="s">
        <v>8221</v>
      </c>
      <c r="F1011">
        <v>14</v>
      </c>
    </row>
    <row r="1012" spans="2:6" x14ac:dyDescent="0.2">
      <c r="B1012" t="s">
        <v>8219</v>
      </c>
      <c r="C1012">
        <v>25</v>
      </c>
      <c r="E1012" t="s">
        <v>8221</v>
      </c>
      <c r="F1012">
        <v>8</v>
      </c>
    </row>
    <row r="1013" spans="2:6" x14ac:dyDescent="0.2">
      <c r="B1013" t="s">
        <v>8219</v>
      </c>
      <c r="C1013">
        <v>75</v>
      </c>
      <c r="E1013" t="s">
        <v>8221</v>
      </c>
      <c r="F1013">
        <v>0</v>
      </c>
    </row>
    <row r="1014" spans="2:6" x14ac:dyDescent="0.2">
      <c r="B1014" t="s">
        <v>8219</v>
      </c>
      <c r="C1014">
        <v>62</v>
      </c>
      <c r="E1014" t="s">
        <v>8221</v>
      </c>
      <c r="F1014">
        <v>15</v>
      </c>
    </row>
    <row r="1015" spans="2:6" x14ac:dyDescent="0.2">
      <c r="B1015" t="s">
        <v>8219</v>
      </c>
      <c r="C1015">
        <v>160</v>
      </c>
      <c r="E1015" t="s">
        <v>8221</v>
      </c>
      <c r="F1015">
        <v>33</v>
      </c>
    </row>
    <row r="1016" spans="2:6" x14ac:dyDescent="0.2">
      <c r="B1016" t="s">
        <v>8219</v>
      </c>
      <c r="C1016">
        <v>246</v>
      </c>
      <c r="E1016" t="s">
        <v>8221</v>
      </c>
      <c r="F1016">
        <v>2</v>
      </c>
    </row>
    <row r="1017" spans="2:6" x14ac:dyDescent="0.2">
      <c r="B1017" t="s">
        <v>8219</v>
      </c>
      <c r="C1017">
        <v>55</v>
      </c>
      <c r="E1017" t="s">
        <v>8221</v>
      </c>
      <c r="F1017">
        <v>6</v>
      </c>
    </row>
    <row r="1018" spans="2:6" x14ac:dyDescent="0.2">
      <c r="B1018" t="s">
        <v>8219</v>
      </c>
      <c r="C1018">
        <v>23</v>
      </c>
      <c r="E1018" t="s">
        <v>8221</v>
      </c>
      <c r="F1018">
        <v>2</v>
      </c>
    </row>
    <row r="1019" spans="2:6" x14ac:dyDescent="0.2">
      <c r="B1019" t="s">
        <v>8219</v>
      </c>
      <c r="C1019">
        <v>72</v>
      </c>
      <c r="E1019" t="s">
        <v>8221</v>
      </c>
      <c r="F1019">
        <v>0</v>
      </c>
    </row>
    <row r="1020" spans="2:6" x14ac:dyDescent="0.2">
      <c r="B1020" t="s">
        <v>8219</v>
      </c>
      <c r="C1020">
        <v>22</v>
      </c>
      <c r="E1020" t="s">
        <v>8221</v>
      </c>
      <c r="F1020">
        <v>4</v>
      </c>
    </row>
    <row r="1021" spans="2:6" x14ac:dyDescent="0.2">
      <c r="B1021" t="s">
        <v>8219</v>
      </c>
      <c r="C1021">
        <v>14</v>
      </c>
      <c r="E1021" t="s">
        <v>8221</v>
      </c>
      <c r="F1021">
        <v>1</v>
      </c>
    </row>
    <row r="1022" spans="2:6" x14ac:dyDescent="0.2">
      <c r="B1022" t="s">
        <v>8219</v>
      </c>
      <c r="C1022">
        <v>38</v>
      </c>
      <c r="E1022" t="s">
        <v>8221</v>
      </c>
      <c r="F1022">
        <v>3</v>
      </c>
    </row>
    <row r="1023" spans="2:6" x14ac:dyDescent="0.2">
      <c r="B1023" t="s">
        <v>8219</v>
      </c>
      <c r="C1023">
        <v>32</v>
      </c>
      <c r="E1023" t="s">
        <v>8221</v>
      </c>
      <c r="F1023">
        <v>4</v>
      </c>
    </row>
    <row r="1024" spans="2:6" x14ac:dyDescent="0.2">
      <c r="B1024" t="s">
        <v>8219</v>
      </c>
      <c r="C1024">
        <v>63</v>
      </c>
      <c r="E1024" t="s">
        <v>8221</v>
      </c>
      <c r="F1024">
        <v>0</v>
      </c>
    </row>
    <row r="1025" spans="2:6" x14ac:dyDescent="0.2">
      <c r="B1025" t="s">
        <v>8219</v>
      </c>
      <c r="C1025">
        <v>27</v>
      </c>
      <c r="E1025" t="s">
        <v>8221</v>
      </c>
      <c r="F1025">
        <v>4</v>
      </c>
    </row>
    <row r="1026" spans="2:6" x14ac:dyDescent="0.2">
      <c r="B1026" t="s">
        <v>8219</v>
      </c>
      <c r="C1026">
        <v>44</v>
      </c>
      <c r="E1026" t="s">
        <v>8221</v>
      </c>
      <c r="F1026">
        <v>3</v>
      </c>
    </row>
    <row r="1027" spans="2:6" x14ac:dyDescent="0.2">
      <c r="B1027" t="s">
        <v>8219</v>
      </c>
      <c r="C1027">
        <v>38</v>
      </c>
      <c r="E1027" t="s">
        <v>8221</v>
      </c>
      <c r="F1027">
        <v>34</v>
      </c>
    </row>
    <row r="1028" spans="2:6" x14ac:dyDescent="0.2">
      <c r="B1028" t="s">
        <v>8219</v>
      </c>
      <c r="C1028">
        <v>115</v>
      </c>
      <c r="E1028" t="s">
        <v>8221</v>
      </c>
      <c r="F1028">
        <v>2</v>
      </c>
    </row>
    <row r="1029" spans="2:6" x14ac:dyDescent="0.2">
      <c r="B1029" t="s">
        <v>8219</v>
      </c>
      <c r="C1029">
        <v>37</v>
      </c>
      <c r="E1029" t="s">
        <v>8221</v>
      </c>
      <c r="F1029">
        <v>33</v>
      </c>
    </row>
    <row r="1030" spans="2:6" x14ac:dyDescent="0.2">
      <c r="B1030" t="s">
        <v>8219</v>
      </c>
      <c r="C1030">
        <v>99</v>
      </c>
      <c r="E1030" t="s">
        <v>8221</v>
      </c>
      <c r="F1030">
        <v>0</v>
      </c>
    </row>
    <row r="1031" spans="2:6" x14ac:dyDescent="0.2">
      <c r="B1031" t="s">
        <v>8219</v>
      </c>
      <c r="C1031">
        <v>44</v>
      </c>
      <c r="E1031" t="s">
        <v>8221</v>
      </c>
      <c r="F1031">
        <v>0</v>
      </c>
    </row>
    <row r="1032" spans="2:6" x14ac:dyDescent="0.2">
      <c r="B1032" t="s">
        <v>8219</v>
      </c>
      <c r="C1032">
        <v>58</v>
      </c>
      <c r="E1032" t="s">
        <v>8221</v>
      </c>
      <c r="F1032">
        <v>1</v>
      </c>
    </row>
    <row r="1033" spans="2:6" x14ac:dyDescent="0.2">
      <c r="B1033" t="s">
        <v>8219</v>
      </c>
      <c r="C1033">
        <v>191</v>
      </c>
      <c r="E1033" t="s">
        <v>8221</v>
      </c>
      <c r="F1033">
        <v>13</v>
      </c>
    </row>
    <row r="1034" spans="2:6" x14ac:dyDescent="0.2">
      <c r="B1034" t="s">
        <v>8219</v>
      </c>
      <c r="C1034">
        <v>40</v>
      </c>
      <c r="E1034" t="s">
        <v>8221</v>
      </c>
      <c r="F1034">
        <v>2</v>
      </c>
    </row>
    <row r="1035" spans="2:6" x14ac:dyDescent="0.2">
      <c r="B1035" t="s">
        <v>8219</v>
      </c>
      <c r="C1035">
        <v>38</v>
      </c>
      <c r="E1035" t="s">
        <v>8221</v>
      </c>
      <c r="F1035">
        <v>36</v>
      </c>
    </row>
    <row r="1036" spans="2:6" x14ac:dyDescent="0.2">
      <c r="B1036" t="s">
        <v>8219</v>
      </c>
      <c r="C1036">
        <v>39</v>
      </c>
      <c r="E1036" t="s">
        <v>8221</v>
      </c>
      <c r="F1036">
        <v>1</v>
      </c>
    </row>
    <row r="1037" spans="2:6" x14ac:dyDescent="0.2">
      <c r="B1037" t="s">
        <v>8219</v>
      </c>
      <c r="C1037">
        <v>11</v>
      </c>
      <c r="E1037" t="s">
        <v>8221</v>
      </c>
      <c r="F1037">
        <v>15</v>
      </c>
    </row>
    <row r="1038" spans="2:6" x14ac:dyDescent="0.2">
      <c r="B1038" t="s">
        <v>8219</v>
      </c>
      <c r="C1038">
        <v>107</v>
      </c>
      <c r="E1038" t="s">
        <v>8221</v>
      </c>
      <c r="F1038">
        <v>1</v>
      </c>
    </row>
    <row r="1039" spans="2:6" x14ac:dyDescent="0.2">
      <c r="B1039" t="s">
        <v>8219</v>
      </c>
      <c r="C1039">
        <v>147</v>
      </c>
      <c r="E1039" t="s">
        <v>8221</v>
      </c>
      <c r="F1039">
        <v>0</v>
      </c>
    </row>
    <row r="1040" spans="2:6" x14ac:dyDescent="0.2">
      <c r="B1040" t="s">
        <v>8219</v>
      </c>
      <c r="C1040">
        <v>36</v>
      </c>
      <c r="E1040" t="s">
        <v>8221</v>
      </c>
      <c r="F1040">
        <v>1</v>
      </c>
    </row>
    <row r="1041" spans="2:6" x14ac:dyDescent="0.2">
      <c r="B1041" t="s">
        <v>8219</v>
      </c>
      <c r="C1041">
        <v>92</v>
      </c>
      <c r="E1041" t="s">
        <v>8221</v>
      </c>
      <c r="F1041">
        <v>0</v>
      </c>
    </row>
    <row r="1042" spans="2:6" x14ac:dyDescent="0.2">
      <c r="B1042" t="s">
        <v>8219</v>
      </c>
      <c r="C1042">
        <v>35</v>
      </c>
      <c r="E1042" t="s">
        <v>8221</v>
      </c>
      <c r="F1042">
        <v>0</v>
      </c>
    </row>
    <row r="1043" spans="2:6" x14ac:dyDescent="0.2">
      <c r="B1043" t="s">
        <v>8219</v>
      </c>
      <c r="C1043">
        <v>17</v>
      </c>
      <c r="E1043" t="s">
        <v>8221</v>
      </c>
      <c r="F1043">
        <v>1</v>
      </c>
    </row>
    <row r="1044" spans="2:6" x14ac:dyDescent="0.2">
      <c r="B1044" t="s">
        <v>8219</v>
      </c>
      <c r="C1044">
        <v>22</v>
      </c>
      <c r="E1044" t="s">
        <v>8221</v>
      </c>
      <c r="F1044">
        <v>39</v>
      </c>
    </row>
    <row r="1045" spans="2:6" x14ac:dyDescent="0.2">
      <c r="B1045" t="s">
        <v>8219</v>
      </c>
      <c r="C1045">
        <v>69</v>
      </c>
      <c r="E1045" t="s">
        <v>8221</v>
      </c>
      <c r="F1045">
        <v>0</v>
      </c>
    </row>
    <row r="1046" spans="2:6" x14ac:dyDescent="0.2">
      <c r="B1046" t="s">
        <v>8219</v>
      </c>
      <c r="C1046">
        <v>13</v>
      </c>
      <c r="E1046" t="s">
        <v>8221</v>
      </c>
      <c r="F1046">
        <v>0</v>
      </c>
    </row>
    <row r="1047" spans="2:6" x14ac:dyDescent="0.2">
      <c r="B1047" t="s">
        <v>8219</v>
      </c>
      <c r="C1047">
        <v>58</v>
      </c>
      <c r="E1047" t="s">
        <v>8221</v>
      </c>
      <c r="F1047">
        <v>3</v>
      </c>
    </row>
    <row r="1048" spans="2:6" x14ac:dyDescent="0.2">
      <c r="B1048" t="s">
        <v>8219</v>
      </c>
      <c r="C1048">
        <v>44</v>
      </c>
      <c r="E1048" t="s">
        <v>8221</v>
      </c>
      <c r="F1048">
        <v>1</v>
      </c>
    </row>
    <row r="1049" spans="2:6" x14ac:dyDescent="0.2">
      <c r="B1049" t="s">
        <v>8219</v>
      </c>
      <c r="C1049">
        <v>83</v>
      </c>
      <c r="E1049" t="s">
        <v>8221</v>
      </c>
      <c r="F1049">
        <v>13</v>
      </c>
    </row>
    <row r="1050" spans="2:6" x14ac:dyDescent="0.2">
      <c r="B1050" t="s">
        <v>8219</v>
      </c>
      <c r="C1050">
        <v>117</v>
      </c>
      <c r="E1050" t="s">
        <v>8221</v>
      </c>
      <c r="F1050">
        <v>0</v>
      </c>
    </row>
    <row r="1051" spans="2:6" x14ac:dyDescent="0.2">
      <c r="B1051" t="s">
        <v>8219</v>
      </c>
      <c r="C1051">
        <v>32</v>
      </c>
      <c r="E1051" t="s">
        <v>8221</v>
      </c>
      <c r="F1051">
        <v>6</v>
      </c>
    </row>
    <row r="1052" spans="2:6" x14ac:dyDescent="0.2">
      <c r="B1052" t="s">
        <v>8219</v>
      </c>
      <c r="C1052">
        <v>8</v>
      </c>
      <c r="E1052" t="s">
        <v>8221</v>
      </c>
      <c r="F1052">
        <v>0</v>
      </c>
    </row>
    <row r="1053" spans="2:6" x14ac:dyDescent="0.2">
      <c r="B1053" t="s">
        <v>8219</v>
      </c>
      <c r="C1053">
        <v>340</v>
      </c>
      <c r="E1053" t="s">
        <v>8221</v>
      </c>
      <c r="F1053">
        <v>14</v>
      </c>
    </row>
    <row r="1054" spans="2:6" x14ac:dyDescent="0.2">
      <c r="B1054" t="s">
        <v>8219</v>
      </c>
      <c r="C1054">
        <v>7</v>
      </c>
      <c r="E1054" t="s">
        <v>8221</v>
      </c>
      <c r="F1054">
        <v>5</v>
      </c>
    </row>
    <row r="1055" spans="2:6" x14ac:dyDescent="0.2">
      <c r="B1055" t="s">
        <v>8219</v>
      </c>
      <c r="C1055">
        <v>19</v>
      </c>
      <c r="E1055" t="s">
        <v>8221</v>
      </c>
      <c r="F1055">
        <v>6</v>
      </c>
    </row>
    <row r="1056" spans="2:6" x14ac:dyDescent="0.2">
      <c r="B1056" t="s">
        <v>8219</v>
      </c>
      <c r="C1056">
        <v>47</v>
      </c>
      <c r="E1056" t="s">
        <v>8221</v>
      </c>
      <c r="F1056">
        <v>15</v>
      </c>
    </row>
    <row r="1057" spans="2:6" x14ac:dyDescent="0.2">
      <c r="B1057" t="s">
        <v>8219</v>
      </c>
      <c r="C1057">
        <v>13</v>
      </c>
      <c r="E1057" t="s">
        <v>8221</v>
      </c>
      <c r="F1057">
        <v>0</v>
      </c>
    </row>
    <row r="1058" spans="2:6" x14ac:dyDescent="0.2">
      <c r="B1058" t="s">
        <v>8219</v>
      </c>
      <c r="C1058">
        <v>90</v>
      </c>
      <c r="E1058" t="s">
        <v>8221</v>
      </c>
      <c r="F1058">
        <v>1</v>
      </c>
    </row>
    <row r="1059" spans="2:6" x14ac:dyDescent="0.2">
      <c r="B1059" t="s">
        <v>8219</v>
      </c>
      <c r="C1059">
        <v>63</v>
      </c>
      <c r="E1059" t="s">
        <v>8221</v>
      </c>
      <c r="F1059">
        <v>9</v>
      </c>
    </row>
    <row r="1060" spans="2:6" x14ac:dyDescent="0.2">
      <c r="B1060" t="s">
        <v>8219</v>
      </c>
      <c r="C1060">
        <v>26</v>
      </c>
      <c r="E1060" t="s">
        <v>8221</v>
      </c>
      <c r="F1060">
        <v>3</v>
      </c>
    </row>
    <row r="1061" spans="2:6" x14ac:dyDescent="0.2">
      <c r="B1061" t="s">
        <v>8219</v>
      </c>
      <c r="C1061">
        <v>71</v>
      </c>
      <c r="E1061" t="s">
        <v>8221</v>
      </c>
      <c r="F1061">
        <v>3</v>
      </c>
    </row>
    <row r="1062" spans="2:6" x14ac:dyDescent="0.2">
      <c r="B1062" t="s">
        <v>8219</v>
      </c>
      <c r="C1062">
        <v>38</v>
      </c>
      <c r="E1062" t="s">
        <v>8221</v>
      </c>
      <c r="F1062">
        <v>1</v>
      </c>
    </row>
    <row r="1063" spans="2:6" x14ac:dyDescent="0.2">
      <c r="B1063" t="s">
        <v>8219</v>
      </c>
      <c r="C1063">
        <v>859</v>
      </c>
      <c r="E1063" t="s">
        <v>8221</v>
      </c>
      <c r="F1063">
        <v>3</v>
      </c>
    </row>
    <row r="1064" spans="2:6" x14ac:dyDescent="0.2">
      <c r="B1064" t="s">
        <v>8219</v>
      </c>
      <c r="C1064">
        <v>21</v>
      </c>
      <c r="E1064" t="s">
        <v>8221</v>
      </c>
      <c r="F1064">
        <v>0</v>
      </c>
    </row>
    <row r="1065" spans="2:6" x14ac:dyDescent="0.2">
      <c r="B1065" t="s">
        <v>8219</v>
      </c>
      <c r="C1065">
        <v>78</v>
      </c>
      <c r="E1065" t="s">
        <v>8221</v>
      </c>
      <c r="F1065">
        <v>2</v>
      </c>
    </row>
    <row r="1066" spans="2:6" x14ac:dyDescent="0.2">
      <c r="B1066" t="s">
        <v>8219</v>
      </c>
      <c r="C1066">
        <v>53</v>
      </c>
      <c r="E1066" t="s">
        <v>8221</v>
      </c>
      <c r="F1066">
        <v>10</v>
      </c>
    </row>
    <row r="1067" spans="2:6" x14ac:dyDescent="0.2">
      <c r="B1067" t="s">
        <v>8219</v>
      </c>
      <c r="C1067">
        <v>356</v>
      </c>
      <c r="E1067" t="s">
        <v>8221</v>
      </c>
      <c r="F1067">
        <v>60</v>
      </c>
    </row>
    <row r="1068" spans="2:6" x14ac:dyDescent="0.2">
      <c r="B1068" t="s">
        <v>8219</v>
      </c>
      <c r="C1068">
        <v>279</v>
      </c>
      <c r="E1068" t="s">
        <v>8221</v>
      </c>
      <c r="F1068">
        <v>5</v>
      </c>
    </row>
    <row r="1069" spans="2:6" x14ac:dyDescent="0.2">
      <c r="B1069" t="s">
        <v>8219</v>
      </c>
      <c r="C1069">
        <v>266</v>
      </c>
      <c r="E1069" t="s">
        <v>8221</v>
      </c>
      <c r="F1069">
        <v>9</v>
      </c>
    </row>
    <row r="1070" spans="2:6" x14ac:dyDescent="0.2">
      <c r="B1070" t="s">
        <v>8219</v>
      </c>
      <c r="C1070">
        <v>623</v>
      </c>
      <c r="E1070" t="s">
        <v>8221</v>
      </c>
      <c r="F1070">
        <v>13</v>
      </c>
    </row>
    <row r="1071" spans="2:6" x14ac:dyDescent="0.2">
      <c r="B1071" t="s">
        <v>8219</v>
      </c>
      <c r="C1071">
        <v>392</v>
      </c>
      <c r="E1071" t="s">
        <v>8221</v>
      </c>
      <c r="F1071">
        <v>0</v>
      </c>
    </row>
    <row r="1072" spans="2:6" x14ac:dyDescent="0.2">
      <c r="B1072" t="s">
        <v>8219</v>
      </c>
      <c r="C1072">
        <v>3562</v>
      </c>
      <c r="E1072" t="s">
        <v>8221</v>
      </c>
      <c r="F1072">
        <v>8</v>
      </c>
    </row>
    <row r="1073" spans="2:6" x14ac:dyDescent="0.2">
      <c r="B1073" t="s">
        <v>8219</v>
      </c>
      <c r="C1073">
        <v>514</v>
      </c>
      <c r="E1073" t="s">
        <v>8221</v>
      </c>
      <c r="F1073">
        <v>3</v>
      </c>
    </row>
    <row r="1074" spans="2:6" x14ac:dyDescent="0.2">
      <c r="B1074" t="s">
        <v>8219</v>
      </c>
      <c r="C1074">
        <v>88</v>
      </c>
      <c r="E1074" t="s">
        <v>8221</v>
      </c>
      <c r="F1074">
        <v>3</v>
      </c>
    </row>
    <row r="1075" spans="2:6" x14ac:dyDescent="0.2">
      <c r="B1075" t="s">
        <v>8219</v>
      </c>
      <c r="C1075">
        <v>537</v>
      </c>
      <c r="E1075" t="s">
        <v>8221</v>
      </c>
      <c r="F1075">
        <v>0</v>
      </c>
    </row>
    <row r="1076" spans="2:6" x14ac:dyDescent="0.2">
      <c r="B1076" t="s">
        <v>8219</v>
      </c>
      <c r="C1076">
        <v>25</v>
      </c>
      <c r="E1076" t="s">
        <v>8221</v>
      </c>
      <c r="F1076">
        <v>6</v>
      </c>
    </row>
    <row r="1077" spans="2:6" x14ac:dyDescent="0.2">
      <c r="B1077" t="s">
        <v>8219</v>
      </c>
      <c r="C1077">
        <v>3238</v>
      </c>
      <c r="E1077" t="s">
        <v>8221</v>
      </c>
      <c r="F1077">
        <v>4</v>
      </c>
    </row>
    <row r="1078" spans="2:6" x14ac:dyDescent="0.2">
      <c r="B1078" t="s">
        <v>8219</v>
      </c>
      <c r="C1078">
        <v>897</v>
      </c>
      <c r="E1078" t="s">
        <v>8221</v>
      </c>
      <c r="F1078">
        <v>1</v>
      </c>
    </row>
    <row r="1079" spans="2:6" x14ac:dyDescent="0.2">
      <c r="B1079" t="s">
        <v>8219</v>
      </c>
      <c r="C1079">
        <v>878</v>
      </c>
      <c r="E1079" t="s">
        <v>8221</v>
      </c>
      <c r="F1079">
        <v>29</v>
      </c>
    </row>
    <row r="1080" spans="2:6" x14ac:dyDescent="0.2">
      <c r="B1080" t="s">
        <v>8219</v>
      </c>
      <c r="C1080">
        <v>115</v>
      </c>
      <c r="E1080" t="s">
        <v>8221</v>
      </c>
      <c r="F1080">
        <v>0</v>
      </c>
    </row>
    <row r="1081" spans="2:6" x14ac:dyDescent="0.2">
      <c r="B1081" t="s">
        <v>8219</v>
      </c>
      <c r="C1081">
        <v>234</v>
      </c>
      <c r="E1081" t="s">
        <v>8221</v>
      </c>
      <c r="F1081">
        <v>4</v>
      </c>
    </row>
    <row r="1082" spans="2:6" x14ac:dyDescent="0.2">
      <c r="B1082" t="s">
        <v>8219</v>
      </c>
      <c r="C1082">
        <v>4330</v>
      </c>
      <c r="E1082" t="s">
        <v>8221</v>
      </c>
      <c r="F1082">
        <v>5</v>
      </c>
    </row>
    <row r="1083" spans="2:6" x14ac:dyDescent="0.2">
      <c r="B1083" t="s">
        <v>8219</v>
      </c>
      <c r="C1083">
        <v>651</v>
      </c>
      <c r="E1083" t="s">
        <v>8221</v>
      </c>
      <c r="F1083">
        <v>4</v>
      </c>
    </row>
    <row r="1084" spans="2:6" x14ac:dyDescent="0.2">
      <c r="B1084" t="s">
        <v>8219</v>
      </c>
      <c r="C1084">
        <v>251</v>
      </c>
      <c r="E1084" t="s">
        <v>8221</v>
      </c>
      <c r="F1084">
        <v>5</v>
      </c>
    </row>
    <row r="1085" spans="2:6" x14ac:dyDescent="0.2">
      <c r="B1085" t="s">
        <v>8219</v>
      </c>
      <c r="C1085">
        <v>263</v>
      </c>
      <c r="E1085" t="s">
        <v>8221</v>
      </c>
      <c r="F1085">
        <v>1</v>
      </c>
    </row>
    <row r="1086" spans="2:6" x14ac:dyDescent="0.2">
      <c r="B1086" t="s">
        <v>8219</v>
      </c>
      <c r="C1086">
        <v>28</v>
      </c>
      <c r="E1086" t="s">
        <v>8221</v>
      </c>
      <c r="F1086">
        <v>1</v>
      </c>
    </row>
    <row r="1087" spans="2:6" x14ac:dyDescent="0.2">
      <c r="B1087" t="s">
        <v>8219</v>
      </c>
      <c r="C1087">
        <v>721</v>
      </c>
      <c r="E1087" t="s">
        <v>8221</v>
      </c>
      <c r="F1087">
        <v>0</v>
      </c>
    </row>
    <row r="1088" spans="2:6" x14ac:dyDescent="0.2">
      <c r="B1088" t="s">
        <v>8219</v>
      </c>
      <c r="C1088">
        <v>50</v>
      </c>
      <c r="E1088" t="s">
        <v>8221</v>
      </c>
      <c r="F1088">
        <v>14</v>
      </c>
    </row>
    <row r="1089" spans="2:6" x14ac:dyDescent="0.2">
      <c r="B1089" t="s">
        <v>8219</v>
      </c>
      <c r="C1089">
        <v>73</v>
      </c>
      <c r="E1089" t="s">
        <v>8221</v>
      </c>
      <c r="F1089">
        <v>3</v>
      </c>
    </row>
    <row r="1090" spans="2:6" x14ac:dyDescent="0.2">
      <c r="B1090" t="s">
        <v>8219</v>
      </c>
      <c r="C1090">
        <v>27</v>
      </c>
      <c r="E1090" t="s">
        <v>8221</v>
      </c>
      <c r="F1090">
        <v>10</v>
      </c>
    </row>
    <row r="1091" spans="2:6" x14ac:dyDescent="0.2">
      <c r="B1091" t="s">
        <v>8219</v>
      </c>
      <c r="C1091">
        <v>34</v>
      </c>
      <c r="E1091" t="s">
        <v>8221</v>
      </c>
      <c r="F1091">
        <v>17</v>
      </c>
    </row>
    <row r="1092" spans="2:6" x14ac:dyDescent="0.2">
      <c r="B1092" t="s">
        <v>8219</v>
      </c>
      <c r="C1092">
        <v>7</v>
      </c>
      <c r="E1092" t="s">
        <v>8221</v>
      </c>
      <c r="F1092">
        <v>2</v>
      </c>
    </row>
    <row r="1093" spans="2:6" x14ac:dyDescent="0.2">
      <c r="B1093" t="s">
        <v>8219</v>
      </c>
      <c r="C1093">
        <v>24</v>
      </c>
      <c r="E1093" t="s">
        <v>8221</v>
      </c>
      <c r="F1093">
        <v>0</v>
      </c>
    </row>
    <row r="1094" spans="2:6" x14ac:dyDescent="0.2">
      <c r="B1094" t="s">
        <v>8219</v>
      </c>
      <c r="C1094">
        <v>15</v>
      </c>
      <c r="E1094" t="s">
        <v>8221</v>
      </c>
      <c r="F1094">
        <v>4</v>
      </c>
    </row>
    <row r="1095" spans="2:6" x14ac:dyDescent="0.2">
      <c r="B1095" t="s">
        <v>8219</v>
      </c>
      <c r="C1095">
        <v>72</v>
      </c>
      <c r="E1095" t="s">
        <v>8221</v>
      </c>
      <c r="F1095">
        <v>12</v>
      </c>
    </row>
    <row r="1096" spans="2:6" x14ac:dyDescent="0.2">
      <c r="B1096" t="s">
        <v>8219</v>
      </c>
      <c r="C1096">
        <v>120</v>
      </c>
      <c r="E1096" t="s">
        <v>8221</v>
      </c>
      <c r="F1096">
        <v>3</v>
      </c>
    </row>
    <row r="1097" spans="2:6" x14ac:dyDescent="0.2">
      <c r="B1097" t="s">
        <v>8219</v>
      </c>
      <c r="C1097">
        <v>123</v>
      </c>
      <c r="E1097" t="s">
        <v>8221</v>
      </c>
      <c r="F1097">
        <v>12</v>
      </c>
    </row>
    <row r="1098" spans="2:6" x14ac:dyDescent="0.2">
      <c r="B1098" t="s">
        <v>8219</v>
      </c>
      <c r="C1098">
        <v>1</v>
      </c>
      <c r="E1098" t="s">
        <v>8221</v>
      </c>
      <c r="F1098">
        <v>0</v>
      </c>
    </row>
    <row r="1099" spans="2:6" x14ac:dyDescent="0.2">
      <c r="B1099" t="s">
        <v>8219</v>
      </c>
      <c r="C1099">
        <v>24</v>
      </c>
      <c r="E1099" t="s">
        <v>8221</v>
      </c>
      <c r="F1099">
        <v>7</v>
      </c>
    </row>
    <row r="1100" spans="2:6" x14ac:dyDescent="0.2">
      <c r="B1100" t="s">
        <v>8219</v>
      </c>
      <c r="C1100">
        <v>33</v>
      </c>
      <c r="E1100" t="s">
        <v>8221</v>
      </c>
      <c r="F1100">
        <v>2</v>
      </c>
    </row>
    <row r="1101" spans="2:6" x14ac:dyDescent="0.2">
      <c r="B1101" t="s">
        <v>8219</v>
      </c>
      <c r="C1101">
        <v>14</v>
      </c>
      <c r="E1101" t="s">
        <v>8221</v>
      </c>
      <c r="F1101">
        <v>1</v>
      </c>
    </row>
    <row r="1102" spans="2:6" x14ac:dyDescent="0.2">
      <c r="B1102" t="s">
        <v>8219</v>
      </c>
      <c r="C1102">
        <v>9</v>
      </c>
      <c r="E1102" t="s">
        <v>8221</v>
      </c>
      <c r="F1102">
        <v>4</v>
      </c>
    </row>
    <row r="1103" spans="2:6" x14ac:dyDescent="0.2">
      <c r="B1103" t="s">
        <v>8219</v>
      </c>
      <c r="C1103">
        <v>76</v>
      </c>
      <c r="E1103" t="s">
        <v>8221</v>
      </c>
      <c r="F1103">
        <v>4</v>
      </c>
    </row>
    <row r="1104" spans="2:6" x14ac:dyDescent="0.2">
      <c r="B1104" t="s">
        <v>8219</v>
      </c>
      <c r="C1104">
        <v>19</v>
      </c>
      <c r="E1104" t="s">
        <v>8221</v>
      </c>
      <c r="F1104">
        <v>17</v>
      </c>
    </row>
    <row r="1105" spans="2:6" x14ac:dyDescent="0.2">
      <c r="B1105" t="s">
        <v>8219</v>
      </c>
      <c r="C1105">
        <v>69</v>
      </c>
      <c r="E1105" t="s">
        <v>8221</v>
      </c>
      <c r="F1105">
        <v>7</v>
      </c>
    </row>
    <row r="1106" spans="2:6" x14ac:dyDescent="0.2">
      <c r="B1106" t="s">
        <v>8219</v>
      </c>
      <c r="C1106">
        <v>218</v>
      </c>
      <c r="E1106" t="s">
        <v>8221</v>
      </c>
      <c r="F1106">
        <v>2</v>
      </c>
    </row>
    <row r="1107" spans="2:6" x14ac:dyDescent="0.2">
      <c r="B1107" t="s">
        <v>8219</v>
      </c>
      <c r="C1107">
        <v>30</v>
      </c>
      <c r="E1107" t="s">
        <v>8221</v>
      </c>
      <c r="F1107">
        <v>5</v>
      </c>
    </row>
    <row r="1108" spans="2:6" x14ac:dyDescent="0.2">
      <c r="B1108" t="s">
        <v>8219</v>
      </c>
      <c r="C1108">
        <v>100</v>
      </c>
      <c r="E1108" t="s">
        <v>8221</v>
      </c>
      <c r="F1108">
        <v>1</v>
      </c>
    </row>
    <row r="1109" spans="2:6" x14ac:dyDescent="0.2">
      <c r="B1109" t="s">
        <v>8219</v>
      </c>
      <c r="C1109">
        <v>296</v>
      </c>
      <c r="E1109" t="s">
        <v>8221</v>
      </c>
      <c r="F1109">
        <v>1</v>
      </c>
    </row>
    <row r="1110" spans="2:6" x14ac:dyDescent="0.2">
      <c r="B1110" t="s">
        <v>8219</v>
      </c>
      <c r="C1110">
        <v>1204</v>
      </c>
      <c r="E1110" t="s">
        <v>8221</v>
      </c>
      <c r="F1110">
        <v>14</v>
      </c>
    </row>
    <row r="1111" spans="2:6" x14ac:dyDescent="0.2">
      <c r="B1111" t="s">
        <v>8219</v>
      </c>
      <c r="C1111">
        <v>321</v>
      </c>
      <c r="E1111" t="s">
        <v>8221</v>
      </c>
      <c r="F1111">
        <v>26</v>
      </c>
    </row>
    <row r="1112" spans="2:6" x14ac:dyDescent="0.2">
      <c r="B1112" t="s">
        <v>8219</v>
      </c>
      <c r="C1112">
        <v>301</v>
      </c>
      <c r="E1112" t="s">
        <v>8221</v>
      </c>
      <c r="F1112">
        <v>2</v>
      </c>
    </row>
    <row r="1113" spans="2:6" x14ac:dyDescent="0.2">
      <c r="B1113" t="s">
        <v>8219</v>
      </c>
      <c r="C1113">
        <v>144</v>
      </c>
      <c r="E1113" t="s">
        <v>8221</v>
      </c>
      <c r="F1113">
        <v>1</v>
      </c>
    </row>
    <row r="1114" spans="2:6" x14ac:dyDescent="0.2">
      <c r="B1114" t="s">
        <v>8219</v>
      </c>
      <c r="C1114">
        <v>539</v>
      </c>
      <c r="E1114" t="s">
        <v>8221</v>
      </c>
      <c r="F1114">
        <v>3</v>
      </c>
    </row>
    <row r="1115" spans="2:6" x14ac:dyDescent="0.2">
      <c r="B1115" t="s">
        <v>8219</v>
      </c>
      <c r="C1115">
        <v>498</v>
      </c>
      <c r="E1115" t="s">
        <v>8221</v>
      </c>
      <c r="F1115">
        <v>7</v>
      </c>
    </row>
    <row r="1116" spans="2:6" x14ac:dyDescent="0.2">
      <c r="B1116" t="s">
        <v>8219</v>
      </c>
      <c r="C1116">
        <v>1113</v>
      </c>
      <c r="E1116" t="s">
        <v>8221</v>
      </c>
      <c r="F1116">
        <v>9</v>
      </c>
    </row>
    <row r="1117" spans="2:6" x14ac:dyDescent="0.2">
      <c r="B1117" t="s">
        <v>8219</v>
      </c>
      <c r="C1117">
        <v>988</v>
      </c>
      <c r="E1117" t="s">
        <v>8221</v>
      </c>
      <c r="F1117">
        <v>20</v>
      </c>
    </row>
    <row r="1118" spans="2:6" x14ac:dyDescent="0.2">
      <c r="B1118" t="s">
        <v>8219</v>
      </c>
      <c r="C1118">
        <v>391</v>
      </c>
      <c r="E1118" t="s">
        <v>8221</v>
      </c>
      <c r="F1118">
        <v>6</v>
      </c>
    </row>
    <row r="1119" spans="2:6" x14ac:dyDescent="0.2">
      <c r="B1119" t="s">
        <v>8219</v>
      </c>
      <c r="C1119">
        <v>28</v>
      </c>
      <c r="E1119" t="s">
        <v>8221</v>
      </c>
      <c r="F1119">
        <v>13</v>
      </c>
    </row>
    <row r="1120" spans="2:6" x14ac:dyDescent="0.2">
      <c r="B1120" t="s">
        <v>8219</v>
      </c>
      <c r="C1120">
        <v>147</v>
      </c>
      <c r="E1120" t="s">
        <v>8221</v>
      </c>
      <c r="F1120">
        <v>1</v>
      </c>
    </row>
    <row r="1121" spans="2:6" x14ac:dyDescent="0.2">
      <c r="B1121" t="s">
        <v>8219</v>
      </c>
      <c r="C1121">
        <v>680</v>
      </c>
      <c r="E1121" t="s">
        <v>8221</v>
      </c>
      <c r="F1121">
        <v>202</v>
      </c>
    </row>
    <row r="1122" spans="2:6" x14ac:dyDescent="0.2">
      <c r="B1122" t="s">
        <v>8219</v>
      </c>
      <c r="C1122">
        <v>983</v>
      </c>
      <c r="E1122" t="s">
        <v>8221</v>
      </c>
      <c r="F1122">
        <v>0</v>
      </c>
    </row>
    <row r="1123" spans="2:6" x14ac:dyDescent="0.2">
      <c r="B1123" t="s">
        <v>8219</v>
      </c>
      <c r="C1123">
        <v>79</v>
      </c>
      <c r="E1123" t="s">
        <v>8221</v>
      </c>
      <c r="F1123">
        <v>1</v>
      </c>
    </row>
    <row r="1124" spans="2:6" x14ac:dyDescent="0.2">
      <c r="B1124" t="s">
        <v>8219</v>
      </c>
      <c r="C1124">
        <v>426</v>
      </c>
      <c r="E1124" t="s">
        <v>8221</v>
      </c>
      <c r="F1124">
        <v>0</v>
      </c>
    </row>
    <row r="1125" spans="2:6" x14ac:dyDescent="0.2">
      <c r="B1125" t="s">
        <v>8219</v>
      </c>
      <c r="C1125">
        <v>96</v>
      </c>
      <c r="E1125" t="s">
        <v>8221</v>
      </c>
      <c r="F1125">
        <v>2</v>
      </c>
    </row>
    <row r="1126" spans="2:6" x14ac:dyDescent="0.2">
      <c r="B1126" t="s">
        <v>8219</v>
      </c>
      <c r="C1126">
        <v>163</v>
      </c>
      <c r="E1126" t="s">
        <v>8221</v>
      </c>
      <c r="F1126">
        <v>13</v>
      </c>
    </row>
    <row r="1127" spans="2:6" x14ac:dyDescent="0.2">
      <c r="B1127" t="s">
        <v>8219</v>
      </c>
      <c r="C1127">
        <v>2525</v>
      </c>
      <c r="E1127" t="s">
        <v>8221</v>
      </c>
      <c r="F1127">
        <v>9</v>
      </c>
    </row>
    <row r="1128" spans="2:6" x14ac:dyDescent="0.2">
      <c r="B1128" t="s">
        <v>8219</v>
      </c>
      <c r="C1128">
        <v>2035</v>
      </c>
      <c r="E1128" t="s">
        <v>8221</v>
      </c>
      <c r="F1128">
        <v>2</v>
      </c>
    </row>
    <row r="1129" spans="2:6" x14ac:dyDescent="0.2">
      <c r="B1129" t="s">
        <v>8219</v>
      </c>
      <c r="C1129">
        <v>290</v>
      </c>
      <c r="E1129" t="s">
        <v>8221</v>
      </c>
      <c r="F1129">
        <v>0</v>
      </c>
    </row>
    <row r="1130" spans="2:6" x14ac:dyDescent="0.2">
      <c r="B1130" t="s">
        <v>8219</v>
      </c>
      <c r="C1130">
        <v>1980</v>
      </c>
      <c r="E1130" t="s">
        <v>8221</v>
      </c>
      <c r="F1130">
        <v>35</v>
      </c>
    </row>
    <row r="1131" spans="2:6" x14ac:dyDescent="0.2">
      <c r="B1131" t="s">
        <v>8219</v>
      </c>
      <c r="C1131">
        <v>57</v>
      </c>
      <c r="E1131" t="s">
        <v>8221</v>
      </c>
      <c r="F1131">
        <v>2</v>
      </c>
    </row>
    <row r="1132" spans="2:6" x14ac:dyDescent="0.2">
      <c r="B1132" t="s">
        <v>8219</v>
      </c>
      <c r="C1132">
        <v>380</v>
      </c>
      <c r="E1132" t="s">
        <v>8221</v>
      </c>
      <c r="F1132">
        <v>3</v>
      </c>
    </row>
    <row r="1133" spans="2:6" x14ac:dyDescent="0.2">
      <c r="B1133" t="s">
        <v>8219</v>
      </c>
      <c r="C1133">
        <v>128</v>
      </c>
      <c r="E1133" t="s">
        <v>8221</v>
      </c>
      <c r="F1133">
        <v>0</v>
      </c>
    </row>
    <row r="1134" spans="2:6" x14ac:dyDescent="0.2">
      <c r="B1134" t="s">
        <v>8219</v>
      </c>
      <c r="C1134">
        <v>180</v>
      </c>
      <c r="E1134" t="s">
        <v>8221</v>
      </c>
      <c r="F1134">
        <v>1</v>
      </c>
    </row>
    <row r="1135" spans="2:6" x14ac:dyDescent="0.2">
      <c r="B1135" t="s">
        <v>8219</v>
      </c>
      <c r="C1135">
        <v>571</v>
      </c>
      <c r="E1135" t="s">
        <v>8221</v>
      </c>
      <c r="F1135">
        <v>0</v>
      </c>
    </row>
    <row r="1136" spans="2:6" x14ac:dyDescent="0.2">
      <c r="B1136" t="s">
        <v>8219</v>
      </c>
      <c r="C1136">
        <v>480</v>
      </c>
      <c r="E1136" t="s">
        <v>8221</v>
      </c>
      <c r="F1136">
        <v>0</v>
      </c>
    </row>
    <row r="1137" spans="2:6" x14ac:dyDescent="0.2">
      <c r="B1137" t="s">
        <v>8219</v>
      </c>
      <c r="C1137">
        <v>249</v>
      </c>
      <c r="E1137" t="s">
        <v>8221</v>
      </c>
      <c r="F1137">
        <v>3</v>
      </c>
    </row>
    <row r="1138" spans="2:6" x14ac:dyDescent="0.2">
      <c r="B1138" t="s">
        <v>8219</v>
      </c>
      <c r="C1138">
        <v>84</v>
      </c>
      <c r="E1138" t="s">
        <v>8221</v>
      </c>
      <c r="F1138">
        <v>11</v>
      </c>
    </row>
    <row r="1139" spans="2:6" x14ac:dyDescent="0.2">
      <c r="B1139" t="s">
        <v>8219</v>
      </c>
      <c r="C1139">
        <v>197</v>
      </c>
      <c r="E1139" t="s">
        <v>8221</v>
      </c>
      <c r="F1139">
        <v>6</v>
      </c>
    </row>
    <row r="1140" spans="2:6" x14ac:dyDescent="0.2">
      <c r="B1140" t="s">
        <v>8219</v>
      </c>
      <c r="C1140">
        <v>271</v>
      </c>
      <c r="E1140" t="s">
        <v>8221</v>
      </c>
      <c r="F1140">
        <v>0</v>
      </c>
    </row>
    <row r="1141" spans="2:6" x14ac:dyDescent="0.2">
      <c r="B1141" t="s">
        <v>8219</v>
      </c>
      <c r="C1141">
        <v>50</v>
      </c>
      <c r="E1141" t="s">
        <v>8221</v>
      </c>
      <c r="F1141">
        <v>67</v>
      </c>
    </row>
    <row r="1142" spans="2:6" x14ac:dyDescent="0.2">
      <c r="B1142" t="s">
        <v>8219</v>
      </c>
      <c r="C1142">
        <v>169</v>
      </c>
      <c r="E1142" t="s">
        <v>8221</v>
      </c>
      <c r="F1142">
        <v>23</v>
      </c>
    </row>
    <row r="1143" spans="2:6" x14ac:dyDescent="0.2">
      <c r="B1143" t="s">
        <v>8219</v>
      </c>
      <c r="C1143">
        <v>205</v>
      </c>
      <c r="E1143" t="s">
        <v>8221</v>
      </c>
      <c r="F1143">
        <v>72</v>
      </c>
    </row>
    <row r="1144" spans="2:6" x14ac:dyDescent="0.2">
      <c r="B1144" t="s">
        <v>8219</v>
      </c>
      <c r="C1144">
        <v>206</v>
      </c>
      <c r="E1144" t="s">
        <v>8221</v>
      </c>
      <c r="F1144">
        <v>2</v>
      </c>
    </row>
    <row r="1145" spans="2:6" x14ac:dyDescent="0.2">
      <c r="B1145" t="s">
        <v>8219</v>
      </c>
      <c r="C1145">
        <v>84</v>
      </c>
      <c r="E1145" t="s">
        <v>8221</v>
      </c>
      <c r="F1145">
        <v>15</v>
      </c>
    </row>
    <row r="1146" spans="2:6" x14ac:dyDescent="0.2">
      <c r="B1146" t="s">
        <v>8219</v>
      </c>
      <c r="C1146">
        <v>210</v>
      </c>
      <c r="E1146" t="s">
        <v>8221</v>
      </c>
      <c r="F1146">
        <v>1</v>
      </c>
    </row>
    <row r="1147" spans="2:6" x14ac:dyDescent="0.2">
      <c r="B1147" t="s">
        <v>8219</v>
      </c>
      <c r="C1147">
        <v>181</v>
      </c>
      <c r="E1147" t="s">
        <v>8221</v>
      </c>
      <c r="F1147">
        <v>2</v>
      </c>
    </row>
    <row r="1148" spans="2:6" x14ac:dyDescent="0.2">
      <c r="B1148" t="s">
        <v>8219</v>
      </c>
      <c r="C1148">
        <v>60</v>
      </c>
      <c r="E1148" t="s">
        <v>8221</v>
      </c>
      <c r="F1148">
        <v>7</v>
      </c>
    </row>
    <row r="1149" spans="2:6" x14ac:dyDescent="0.2">
      <c r="B1149" t="s">
        <v>8219</v>
      </c>
      <c r="C1149">
        <v>445</v>
      </c>
      <c r="E1149" t="s">
        <v>8221</v>
      </c>
      <c r="F1149">
        <v>16</v>
      </c>
    </row>
    <row r="1150" spans="2:6" x14ac:dyDescent="0.2">
      <c r="B1150" t="s">
        <v>8219</v>
      </c>
      <c r="C1150">
        <v>17</v>
      </c>
      <c r="E1150" t="s">
        <v>8221</v>
      </c>
      <c r="F1150">
        <v>117</v>
      </c>
    </row>
    <row r="1151" spans="2:6" x14ac:dyDescent="0.2">
      <c r="B1151" t="s">
        <v>8219</v>
      </c>
      <c r="C1151">
        <v>194</v>
      </c>
      <c r="E1151" t="s">
        <v>8221</v>
      </c>
      <c r="F1151">
        <v>2</v>
      </c>
    </row>
    <row r="1152" spans="2:6" x14ac:dyDescent="0.2">
      <c r="B1152" t="s">
        <v>8219</v>
      </c>
      <c r="C1152">
        <v>404</v>
      </c>
      <c r="E1152" t="s">
        <v>8221</v>
      </c>
      <c r="F1152">
        <v>7</v>
      </c>
    </row>
    <row r="1153" spans="2:6" x14ac:dyDescent="0.2">
      <c r="B1153" t="s">
        <v>8219</v>
      </c>
      <c r="C1153">
        <v>194</v>
      </c>
      <c r="E1153" t="s">
        <v>8221</v>
      </c>
      <c r="F1153">
        <v>3</v>
      </c>
    </row>
    <row r="1154" spans="2:6" x14ac:dyDescent="0.2">
      <c r="B1154" t="s">
        <v>8219</v>
      </c>
      <c r="C1154">
        <v>902</v>
      </c>
      <c r="E1154" t="s">
        <v>8221</v>
      </c>
      <c r="F1154">
        <v>20</v>
      </c>
    </row>
    <row r="1155" spans="2:6" x14ac:dyDescent="0.2">
      <c r="B1155" t="s">
        <v>8219</v>
      </c>
      <c r="C1155">
        <v>1670</v>
      </c>
      <c r="E1155" t="s">
        <v>8221</v>
      </c>
      <c r="F1155">
        <v>50</v>
      </c>
    </row>
    <row r="1156" spans="2:6" x14ac:dyDescent="0.2">
      <c r="B1156" t="s">
        <v>8219</v>
      </c>
      <c r="C1156">
        <v>1328</v>
      </c>
      <c r="E1156" t="s">
        <v>8221</v>
      </c>
      <c r="F1156">
        <v>2</v>
      </c>
    </row>
    <row r="1157" spans="2:6" x14ac:dyDescent="0.2">
      <c r="B1157" t="s">
        <v>8219</v>
      </c>
      <c r="C1157">
        <v>944</v>
      </c>
      <c r="E1157" t="s">
        <v>8221</v>
      </c>
      <c r="F1157">
        <v>3</v>
      </c>
    </row>
    <row r="1158" spans="2:6" x14ac:dyDescent="0.2">
      <c r="B1158" t="s">
        <v>8219</v>
      </c>
      <c r="C1158">
        <v>147</v>
      </c>
      <c r="E1158" t="s">
        <v>8221</v>
      </c>
      <c r="F1158">
        <v>27</v>
      </c>
    </row>
    <row r="1159" spans="2:6" x14ac:dyDescent="0.2">
      <c r="B1159" t="s">
        <v>8219</v>
      </c>
      <c r="C1159">
        <v>99</v>
      </c>
      <c r="E1159" t="s">
        <v>8221</v>
      </c>
      <c r="F1159">
        <v>7</v>
      </c>
    </row>
    <row r="1160" spans="2:6" x14ac:dyDescent="0.2">
      <c r="B1160" t="s">
        <v>8219</v>
      </c>
      <c r="C1160">
        <v>79</v>
      </c>
      <c r="E1160" t="s">
        <v>8221</v>
      </c>
      <c r="F1160">
        <v>5</v>
      </c>
    </row>
    <row r="1161" spans="2:6" x14ac:dyDescent="0.2">
      <c r="B1161" t="s">
        <v>8219</v>
      </c>
      <c r="C1161">
        <v>75</v>
      </c>
      <c r="E1161" t="s">
        <v>8221</v>
      </c>
      <c r="F1161">
        <v>0</v>
      </c>
    </row>
    <row r="1162" spans="2:6" x14ac:dyDescent="0.2">
      <c r="B1162" t="s">
        <v>8219</v>
      </c>
      <c r="C1162">
        <v>207</v>
      </c>
      <c r="E1162" t="s">
        <v>8221</v>
      </c>
      <c r="F1162">
        <v>3</v>
      </c>
    </row>
    <row r="1163" spans="2:6" x14ac:dyDescent="0.2">
      <c r="B1163" t="s">
        <v>8219</v>
      </c>
      <c r="C1163">
        <v>102</v>
      </c>
      <c r="E1163" t="s">
        <v>8221</v>
      </c>
      <c r="F1163">
        <v>6</v>
      </c>
    </row>
    <row r="1164" spans="2:6" x14ac:dyDescent="0.2">
      <c r="B1164" t="s">
        <v>8219</v>
      </c>
      <c r="C1164">
        <v>32</v>
      </c>
      <c r="E1164" t="s">
        <v>8221</v>
      </c>
      <c r="F1164">
        <v>9</v>
      </c>
    </row>
    <row r="1165" spans="2:6" x14ac:dyDescent="0.2">
      <c r="B1165" t="s">
        <v>8219</v>
      </c>
      <c r="C1165">
        <v>480</v>
      </c>
      <c r="E1165" t="s">
        <v>8221</v>
      </c>
      <c r="F1165">
        <v>3</v>
      </c>
    </row>
    <row r="1166" spans="2:6" x14ac:dyDescent="0.2">
      <c r="B1166" t="s">
        <v>8219</v>
      </c>
      <c r="C1166">
        <v>11</v>
      </c>
      <c r="E1166" t="s">
        <v>8221</v>
      </c>
      <c r="F1166">
        <v>2</v>
      </c>
    </row>
    <row r="1167" spans="2:6" x14ac:dyDescent="0.2">
      <c r="B1167" t="s">
        <v>8219</v>
      </c>
      <c r="C1167">
        <v>12</v>
      </c>
      <c r="E1167" t="s">
        <v>8221</v>
      </c>
      <c r="F1167">
        <v>3</v>
      </c>
    </row>
    <row r="1168" spans="2:6" x14ac:dyDescent="0.2">
      <c r="B1168" t="s">
        <v>8219</v>
      </c>
      <c r="C1168">
        <v>48</v>
      </c>
      <c r="E1168" t="s">
        <v>8221</v>
      </c>
      <c r="F1168">
        <v>45</v>
      </c>
    </row>
    <row r="1169" spans="2:6" x14ac:dyDescent="0.2">
      <c r="B1169" t="s">
        <v>8219</v>
      </c>
      <c r="C1169">
        <v>59</v>
      </c>
      <c r="E1169" t="s">
        <v>8221</v>
      </c>
      <c r="F1169">
        <v>9</v>
      </c>
    </row>
    <row r="1170" spans="2:6" x14ac:dyDescent="0.2">
      <c r="B1170" t="s">
        <v>8219</v>
      </c>
      <c r="C1170">
        <v>79</v>
      </c>
      <c r="E1170" t="s">
        <v>8221</v>
      </c>
      <c r="F1170">
        <v>9</v>
      </c>
    </row>
    <row r="1171" spans="2:6" x14ac:dyDescent="0.2">
      <c r="B1171" t="s">
        <v>8219</v>
      </c>
      <c r="C1171">
        <v>14</v>
      </c>
      <c r="E1171" t="s">
        <v>8221</v>
      </c>
      <c r="F1171">
        <v>21</v>
      </c>
    </row>
    <row r="1172" spans="2:6" x14ac:dyDescent="0.2">
      <c r="B1172" t="s">
        <v>8219</v>
      </c>
      <c r="C1172">
        <v>106</v>
      </c>
      <c r="E1172" t="s">
        <v>8221</v>
      </c>
      <c r="F1172">
        <v>17</v>
      </c>
    </row>
    <row r="1173" spans="2:6" x14ac:dyDescent="0.2">
      <c r="B1173" t="s">
        <v>8219</v>
      </c>
      <c r="C1173">
        <v>25</v>
      </c>
      <c r="E1173" t="s">
        <v>8221</v>
      </c>
      <c r="F1173">
        <v>1</v>
      </c>
    </row>
    <row r="1174" spans="2:6" x14ac:dyDescent="0.2">
      <c r="B1174" t="s">
        <v>8219</v>
      </c>
      <c r="C1174">
        <v>25</v>
      </c>
      <c r="E1174" t="s">
        <v>8221</v>
      </c>
      <c r="F1174">
        <v>1</v>
      </c>
    </row>
    <row r="1175" spans="2:6" x14ac:dyDescent="0.2">
      <c r="B1175" t="s">
        <v>8219</v>
      </c>
      <c r="C1175">
        <v>29</v>
      </c>
      <c r="E1175" t="s">
        <v>8221</v>
      </c>
      <c r="F1175">
        <v>14</v>
      </c>
    </row>
    <row r="1176" spans="2:6" x14ac:dyDescent="0.2">
      <c r="B1176" t="s">
        <v>8219</v>
      </c>
      <c r="C1176">
        <v>43</v>
      </c>
      <c r="E1176" t="s">
        <v>8221</v>
      </c>
      <c r="F1176">
        <v>42</v>
      </c>
    </row>
    <row r="1177" spans="2:6" x14ac:dyDescent="0.2">
      <c r="B1177" t="s">
        <v>8219</v>
      </c>
      <c r="C1177">
        <v>46</v>
      </c>
      <c r="E1177" t="s">
        <v>8221</v>
      </c>
      <c r="F1177">
        <v>27</v>
      </c>
    </row>
    <row r="1178" spans="2:6" x14ac:dyDescent="0.2">
      <c r="B1178" t="s">
        <v>8219</v>
      </c>
      <c r="C1178">
        <v>27</v>
      </c>
      <c r="E1178" t="s">
        <v>8221</v>
      </c>
      <c r="F1178">
        <v>5</v>
      </c>
    </row>
    <row r="1179" spans="2:6" x14ac:dyDescent="0.2">
      <c r="B1179" t="s">
        <v>8219</v>
      </c>
      <c r="C1179">
        <v>112</v>
      </c>
      <c r="E1179" t="s">
        <v>8221</v>
      </c>
      <c r="F1179">
        <v>13</v>
      </c>
    </row>
    <row r="1180" spans="2:6" x14ac:dyDescent="0.2">
      <c r="B1180" t="s">
        <v>8219</v>
      </c>
      <c r="C1180">
        <v>34</v>
      </c>
      <c r="E1180" t="s">
        <v>8221</v>
      </c>
      <c r="F1180">
        <v>12</v>
      </c>
    </row>
    <row r="1181" spans="2:6" x14ac:dyDescent="0.2">
      <c r="B1181" t="s">
        <v>8219</v>
      </c>
      <c r="C1181">
        <v>145</v>
      </c>
      <c r="E1181" t="s">
        <v>8221</v>
      </c>
      <c r="F1181">
        <v>90</v>
      </c>
    </row>
    <row r="1182" spans="2:6" x14ac:dyDescent="0.2">
      <c r="B1182" t="s">
        <v>8219</v>
      </c>
      <c r="C1182">
        <v>19</v>
      </c>
      <c r="E1182" t="s">
        <v>8221</v>
      </c>
      <c r="F1182">
        <v>2</v>
      </c>
    </row>
    <row r="1183" spans="2:6" x14ac:dyDescent="0.2">
      <c r="B1183" t="s">
        <v>8219</v>
      </c>
      <c r="C1183">
        <v>288</v>
      </c>
      <c r="E1183" t="s">
        <v>8221</v>
      </c>
      <c r="F1183">
        <v>5</v>
      </c>
    </row>
    <row r="1184" spans="2:6" x14ac:dyDescent="0.2">
      <c r="B1184" t="s">
        <v>8219</v>
      </c>
      <c r="C1184">
        <v>14</v>
      </c>
      <c r="E1184" t="s">
        <v>8221</v>
      </c>
      <c r="F1184">
        <v>31</v>
      </c>
    </row>
    <row r="1185" spans="2:6" x14ac:dyDescent="0.2">
      <c r="B1185" t="s">
        <v>8219</v>
      </c>
      <c r="C1185">
        <v>7</v>
      </c>
      <c r="E1185" t="s">
        <v>8221</v>
      </c>
      <c r="F1185">
        <v>4</v>
      </c>
    </row>
    <row r="1186" spans="2:6" x14ac:dyDescent="0.2">
      <c r="B1186" t="s">
        <v>8219</v>
      </c>
      <c r="C1186">
        <v>211</v>
      </c>
      <c r="E1186" t="s">
        <v>8221</v>
      </c>
      <c r="F1186">
        <v>29</v>
      </c>
    </row>
    <row r="1187" spans="2:6" x14ac:dyDescent="0.2">
      <c r="B1187" t="s">
        <v>8219</v>
      </c>
      <c r="C1187">
        <v>85</v>
      </c>
      <c r="E1187" t="s">
        <v>8221</v>
      </c>
      <c r="F1187">
        <v>2</v>
      </c>
    </row>
    <row r="1188" spans="2:6" x14ac:dyDescent="0.2">
      <c r="B1188" t="s">
        <v>8219</v>
      </c>
      <c r="C1188">
        <v>103</v>
      </c>
      <c r="E1188" t="s">
        <v>8221</v>
      </c>
      <c r="F1188">
        <v>114</v>
      </c>
    </row>
    <row r="1189" spans="2:6" x14ac:dyDescent="0.2">
      <c r="B1189" t="s">
        <v>8219</v>
      </c>
      <c r="C1189">
        <v>113</v>
      </c>
      <c r="E1189" t="s">
        <v>8221</v>
      </c>
      <c r="F1189">
        <v>1</v>
      </c>
    </row>
    <row r="1190" spans="2:6" x14ac:dyDescent="0.2">
      <c r="B1190" t="s">
        <v>8219</v>
      </c>
      <c r="C1190">
        <v>167</v>
      </c>
      <c r="E1190" t="s">
        <v>8221</v>
      </c>
      <c r="F1190">
        <v>76</v>
      </c>
    </row>
    <row r="1191" spans="2:6" x14ac:dyDescent="0.2">
      <c r="B1191" t="s">
        <v>8219</v>
      </c>
      <c r="C1191">
        <v>73</v>
      </c>
      <c r="E1191" t="s">
        <v>8221</v>
      </c>
      <c r="F1191">
        <v>9</v>
      </c>
    </row>
    <row r="1192" spans="2:6" x14ac:dyDescent="0.2">
      <c r="B1192" t="s">
        <v>8219</v>
      </c>
      <c r="C1192">
        <v>75</v>
      </c>
      <c r="E1192" t="s">
        <v>8221</v>
      </c>
      <c r="F1192">
        <v>37</v>
      </c>
    </row>
    <row r="1193" spans="2:6" x14ac:dyDescent="0.2">
      <c r="B1193" t="s">
        <v>8219</v>
      </c>
      <c r="C1193">
        <v>614</v>
      </c>
      <c r="E1193" t="s">
        <v>8221</v>
      </c>
      <c r="F1193">
        <v>0</v>
      </c>
    </row>
    <row r="1194" spans="2:6" x14ac:dyDescent="0.2">
      <c r="B1194" t="s">
        <v>8219</v>
      </c>
      <c r="C1194">
        <v>107</v>
      </c>
      <c r="E1194" t="s">
        <v>8221</v>
      </c>
      <c r="F1194">
        <v>1</v>
      </c>
    </row>
    <row r="1195" spans="2:6" x14ac:dyDescent="0.2">
      <c r="B1195" t="s">
        <v>8219</v>
      </c>
      <c r="C1195">
        <v>1224</v>
      </c>
      <c r="E1195" t="s">
        <v>8221</v>
      </c>
      <c r="F1195">
        <v>10</v>
      </c>
    </row>
    <row r="1196" spans="2:6" x14ac:dyDescent="0.2">
      <c r="B1196" t="s">
        <v>8219</v>
      </c>
      <c r="C1196">
        <v>104</v>
      </c>
      <c r="E1196" t="s">
        <v>8221</v>
      </c>
      <c r="F1196">
        <v>1</v>
      </c>
    </row>
    <row r="1197" spans="2:6" x14ac:dyDescent="0.2">
      <c r="B1197" t="s">
        <v>8219</v>
      </c>
      <c r="C1197">
        <v>79</v>
      </c>
      <c r="E1197" t="s">
        <v>8221</v>
      </c>
      <c r="F1197">
        <v>2</v>
      </c>
    </row>
    <row r="1198" spans="2:6" x14ac:dyDescent="0.2">
      <c r="B1198" t="s">
        <v>8219</v>
      </c>
      <c r="C1198">
        <v>157</v>
      </c>
      <c r="E1198" t="s">
        <v>8221</v>
      </c>
      <c r="F1198">
        <v>1</v>
      </c>
    </row>
    <row r="1199" spans="2:6" x14ac:dyDescent="0.2">
      <c r="B1199" t="s">
        <v>8219</v>
      </c>
      <c r="C1199">
        <v>50</v>
      </c>
      <c r="E1199" t="s">
        <v>8221</v>
      </c>
      <c r="F1199">
        <v>10</v>
      </c>
    </row>
    <row r="1200" spans="2:6" x14ac:dyDescent="0.2">
      <c r="B1200" t="s">
        <v>8219</v>
      </c>
      <c r="C1200">
        <v>64</v>
      </c>
      <c r="E1200" t="s">
        <v>8221</v>
      </c>
      <c r="F1200">
        <v>9</v>
      </c>
    </row>
    <row r="1201" spans="2:6" x14ac:dyDescent="0.2">
      <c r="B1201" t="s">
        <v>8219</v>
      </c>
      <c r="C1201">
        <v>200</v>
      </c>
      <c r="E1201" t="s">
        <v>8221</v>
      </c>
      <c r="F1201">
        <v>19</v>
      </c>
    </row>
    <row r="1202" spans="2:6" x14ac:dyDescent="0.2">
      <c r="B1202" t="s">
        <v>8219</v>
      </c>
      <c r="C1202">
        <v>22</v>
      </c>
      <c r="E1202" t="s">
        <v>8221</v>
      </c>
      <c r="F1202">
        <v>0</v>
      </c>
    </row>
    <row r="1203" spans="2:6" x14ac:dyDescent="0.2">
      <c r="B1203" t="s">
        <v>8219</v>
      </c>
      <c r="C1203">
        <v>163</v>
      </c>
      <c r="E1203" t="s">
        <v>8221</v>
      </c>
      <c r="F1203">
        <v>4</v>
      </c>
    </row>
    <row r="1204" spans="2:6" x14ac:dyDescent="0.2">
      <c r="B1204" t="s">
        <v>8219</v>
      </c>
      <c r="C1204">
        <v>77</v>
      </c>
      <c r="E1204" t="s">
        <v>8221</v>
      </c>
      <c r="F1204">
        <v>8</v>
      </c>
    </row>
    <row r="1205" spans="2:6" x14ac:dyDescent="0.2">
      <c r="B1205" t="s">
        <v>8219</v>
      </c>
      <c r="C1205">
        <v>89</v>
      </c>
      <c r="E1205" t="s">
        <v>8221</v>
      </c>
      <c r="F1205">
        <v>24</v>
      </c>
    </row>
    <row r="1206" spans="2:6" x14ac:dyDescent="0.2">
      <c r="B1206" t="s">
        <v>8219</v>
      </c>
      <c r="C1206">
        <v>3355</v>
      </c>
      <c r="E1206" t="s">
        <v>8221</v>
      </c>
      <c r="F1206">
        <v>0</v>
      </c>
    </row>
    <row r="1207" spans="2:6" x14ac:dyDescent="0.2">
      <c r="B1207" t="s">
        <v>8219</v>
      </c>
      <c r="C1207">
        <v>537</v>
      </c>
      <c r="E1207" t="s">
        <v>8221</v>
      </c>
      <c r="F1207">
        <v>39</v>
      </c>
    </row>
    <row r="1208" spans="2:6" x14ac:dyDescent="0.2">
      <c r="B1208" t="s">
        <v>8219</v>
      </c>
      <c r="C1208">
        <v>125</v>
      </c>
      <c r="E1208" t="s">
        <v>8221</v>
      </c>
      <c r="F1208">
        <v>6</v>
      </c>
    </row>
    <row r="1209" spans="2:6" x14ac:dyDescent="0.2">
      <c r="B1209" t="s">
        <v>8219</v>
      </c>
      <c r="C1209">
        <v>163</v>
      </c>
      <c r="E1209" t="s">
        <v>8221</v>
      </c>
      <c r="F1209">
        <v>4</v>
      </c>
    </row>
    <row r="1210" spans="2:6" x14ac:dyDescent="0.2">
      <c r="B1210" t="s">
        <v>8219</v>
      </c>
      <c r="C1210">
        <v>283</v>
      </c>
      <c r="E1210" t="s">
        <v>8221</v>
      </c>
      <c r="F1210">
        <v>3</v>
      </c>
    </row>
    <row r="1211" spans="2:6" x14ac:dyDescent="0.2">
      <c r="B1211" t="s">
        <v>8219</v>
      </c>
      <c r="C1211">
        <v>352</v>
      </c>
      <c r="E1211" t="s">
        <v>8221</v>
      </c>
      <c r="F1211">
        <v>53</v>
      </c>
    </row>
    <row r="1212" spans="2:6" x14ac:dyDescent="0.2">
      <c r="B1212" t="s">
        <v>8219</v>
      </c>
      <c r="C1212">
        <v>94</v>
      </c>
      <c r="E1212" t="s">
        <v>8221</v>
      </c>
      <c r="F1212">
        <v>1</v>
      </c>
    </row>
    <row r="1213" spans="2:6" x14ac:dyDescent="0.2">
      <c r="B1213" t="s">
        <v>8219</v>
      </c>
      <c r="C1213">
        <v>67</v>
      </c>
      <c r="E1213" t="s">
        <v>8221</v>
      </c>
      <c r="F1213">
        <v>2</v>
      </c>
    </row>
    <row r="1214" spans="2:6" x14ac:dyDescent="0.2">
      <c r="B1214" t="s">
        <v>8219</v>
      </c>
      <c r="C1214">
        <v>221</v>
      </c>
      <c r="E1214" t="s">
        <v>8221</v>
      </c>
      <c r="F1214">
        <v>25</v>
      </c>
    </row>
    <row r="1215" spans="2:6" x14ac:dyDescent="0.2">
      <c r="B1215" t="s">
        <v>8219</v>
      </c>
      <c r="C1215">
        <v>2165</v>
      </c>
      <c r="E1215" t="s">
        <v>8221</v>
      </c>
      <c r="F1215">
        <v>6</v>
      </c>
    </row>
    <row r="1216" spans="2:6" x14ac:dyDescent="0.2">
      <c r="B1216" t="s">
        <v>8219</v>
      </c>
      <c r="C1216">
        <v>179</v>
      </c>
      <c r="E1216" t="s">
        <v>8221</v>
      </c>
      <c r="F1216">
        <v>0</v>
      </c>
    </row>
    <row r="1217" spans="2:6" x14ac:dyDescent="0.2">
      <c r="B1217" t="s">
        <v>8219</v>
      </c>
      <c r="C1217">
        <v>123</v>
      </c>
      <c r="E1217" t="s">
        <v>8221</v>
      </c>
      <c r="F1217">
        <v>12</v>
      </c>
    </row>
    <row r="1218" spans="2:6" x14ac:dyDescent="0.2">
      <c r="B1218" t="s">
        <v>8219</v>
      </c>
      <c r="C1218">
        <v>1104</v>
      </c>
      <c r="E1218" t="s">
        <v>8221</v>
      </c>
      <c r="F1218">
        <v>0</v>
      </c>
    </row>
    <row r="1219" spans="2:6" x14ac:dyDescent="0.2">
      <c r="B1219" t="s">
        <v>8219</v>
      </c>
      <c r="C1219">
        <v>403</v>
      </c>
      <c r="E1219" t="s">
        <v>8221</v>
      </c>
      <c r="F1219">
        <v>36</v>
      </c>
    </row>
    <row r="1220" spans="2:6" x14ac:dyDescent="0.2">
      <c r="B1220" t="s">
        <v>8219</v>
      </c>
      <c r="C1220">
        <v>109</v>
      </c>
      <c r="E1220" t="s">
        <v>8221</v>
      </c>
      <c r="F1220">
        <v>0</v>
      </c>
    </row>
    <row r="1221" spans="2:6" x14ac:dyDescent="0.2">
      <c r="B1221" t="s">
        <v>8219</v>
      </c>
      <c r="C1221">
        <v>372</v>
      </c>
      <c r="E1221" t="s">
        <v>8221</v>
      </c>
      <c r="F1221">
        <v>2</v>
      </c>
    </row>
    <row r="1222" spans="2:6" x14ac:dyDescent="0.2">
      <c r="B1222" t="s">
        <v>8219</v>
      </c>
      <c r="C1222">
        <v>311</v>
      </c>
      <c r="E1222" t="s">
        <v>8221</v>
      </c>
      <c r="F1222">
        <v>1</v>
      </c>
    </row>
    <row r="1223" spans="2:6" x14ac:dyDescent="0.2">
      <c r="B1223" t="s">
        <v>8219</v>
      </c>
      <c r="C1223">
        <v>61</v>
      </c>
      <c r="E1223" t="s">
        <v>8221</v>
      </c>
      <c r="F1223">
        <v>59</v>
      </c>
    </row>
    <row r="1224" spans="2:6" x14ac:dyDescent="0.2">
      <c r="B1224" t="s">
        <v>8219</v>
      </c>
      <c r="C1224">
        <v>115</v>
      </c>
      <c r="E1224" t="s">
        <v>8221</v>
      </c>
      <c r="F1224">
        <v>1</v>
      </c>
    </row>
    <row r="1225" spans="2:6" x14ac:dyDescent="0.2">
      <c r="B1225" t="s">
        <v>8219</v>
      </c>
      <c r="C1225">
        <v>111</v>
      </c>
      <c r="E1225" t="s">
        <v>8221</v>
      </c>
      <c r="F1225">
        <v>31</v>
      </c>
    </row>
    <row r="1226" spans="2:6" x14ac:dyDescent="0.2">
      <c r="B1226" t="s">
        <v>8219</v>
      </c>
      <c r="C1226">
        <v>337</v>
      </c>
      <c r="E1226" t="s">
        <v>8221</v>
      </c>
      <c r="F1226">
        <v>18</v>
      </c>
    </row>
    <row r="1227" spans="2:6" x14ac:dyDescent="0.2">
      <c r="B1227" t="s">
        <v>8219</v>
      </c>
      <c r="C1227">
        <v>9</v>
      </c>
      <c r="E1227" t="s">
        <v>8221</v>
      </c>
      <c r="F1227">
        <v>10</v>
      </c>
    </row>
    <row r="1228" spans="2:6" x14ac:dyDescent="0.2">
      <c r="B1228" t="s">
        <v>8219</v>
      </c>
      <c r="C1228">
        <v>120</v>
      </c>
      <c r="E1228" t="s">
        <v>8221</v>
      </c>
      <c r="F1228">
        <v>0</v>
      </c>
    </row>
    <row r="1229" spans="2:6" x14ac:dyDescent="0.2">
      <c r="B1229" t="s">
        <v>8219</v>
      </c>
      <c r="C1229">
        <v>102</v>
      </c>
      <c r="E1229" t="s">
        <v>8221</v>
      </c>
      <c r="F1229">
        <v>14</v>
      </c>
    </row>
    <row r="1230" spans="2:6" x14ac:dyDescent="0.2">
      <c r="B1230" t="s">
        <v>8219</v>
      </c>
      <c r="C1230">
        <v>186</v>
      </c>
      <c r="E1230" t="s">
        <v>8221</v>
      </c>
      <c r="F1230">
        <v>2</v>
      </c>
    </row>
    <row r="1231" spans="2:6" x14ac:dyDescent="0.2">
      <c r="B1231" t="s">
        <v>8219</v>
      </c>
      <c r="C1231">
        <v>15</v>
      </c>
      <c r="E1231" t="s">
        <v>8221</v>
      </c>
      <c r="F1231">
        <v>1</v>
      </c>
    </row>
    <row r="1232" spans="2:6" x14ac:dyDescent="0.2">
      <c r="B1232" t="s">
        <v>8219</v>
      </c>
      <c r="C1232">
        <v>67</v>
      </c>
      <c r="E1232" t="s">
        <v>8221</v>
      </c>
      <c r="F1232">
        <v>3</v>
      </c>
    </row>
    <row r="1233" spans="2:6" x14ac:dyDescent="0.2">
      <c r="B1233" t="s">
        <v>8219</v>
      </c>
      <c r="C1233">
        <v>130</v>
      </c>
      <c r="E1233" t="s">
        <v>8221</v>
      </c>
      <c r="F1233">
        <v>0</v>
      </c>
    </row>
    <row r="1234" spans="2:6" x14ac:dyDescent="0.2">
      <c r="B1234" t="s">
        <v>8219</v>
      </c>
      <c r="C1234">
        <v>16</v>
      </c>
      <c r="E1234" t="s">
        <v>8221</v>
      </c>
      <c r="F1234">
        <v>2</v>
      </c>
    </row>
    <row r="1235" spans="2:6" x14ac:dyDescent="0.2">
      <c r="B1235" t="s">
        <v>8219</v>
      </c>
      <c r="C1235">
        <v>67</v>
      </c>
      <c r="E1235" t="s">
        <v>8221</v>
      </c>
      <c r="F1235">
        <v>0</v>
      </c>
    </row>
    <row r="1236" spans="2:6" x14ac:dyDescent="0.2">
      <c r="B1236" t="s">
        <v>8219</v>
      </c>
      <c r="C1236">
        <v>124</v>
      </c>
      <c r="E1236" t="s">
        <v>8221</v>
      </c>
      <c r="F1236">
        <v>12</v>
      </c>
    </row>
    <row r="1237" spans="2:6" x14ac:dyDescent="0.2">
      <c r="B1237" t="s">
        <v>8219</v>
      </c>
      <c r="C1237">
        <v>80</v>
      </c>
      <c r="E1237" t="s">
        <v>8221</v>
      </c>
      <c r="F1237">
        <v>1</v>
      </c>
    </row>
    <row r="1238" spans="2:6" x14ac:dyDescent="0.2">
      <c r="B1238" t="s">
        <v>8219</v>
      </c>
      <c r="C1238">
        <v>282</v>
      </c>
      <c r="E1238" t="s">
        <v>8221</v>
      </c>
      <c r="F1238">
        <v>8</v>
      </c>
    </row>
    <row r="1239" spans="2:6" x14ac:dyDescent="0.2">
      <c r="B1239" t="s">
        <v>8219</v>
      </c>
      <c r="C1239">
        <v>68</v>
      </c>
      <c r="E1239" t="s">
        <v>8221</v>
      </c>
      <c r="F1239">
        <v>2</v>
      </c>
    </row>
    <row r="1240" spans="2:6" x14ac:dyDescent="0.2">
      <c r="B1240" t="s">
        <v>8219</v>
      </c>
      <c r="C1240">
        <v>86</v>
      </c>
      <c r="E1240" t="s">
        <v>8221</v>
      </c>
      <c r="F1240">
        <v>31</v>
      </c>
    </row>
    <row r="1241" spans="2:6" x14ac:dyDescent="0.2">
      <c r="B1241" t="s">
        <v>8219</v>
      </c>
      <c r="C1241">
        <v>115</v>
      </c>
      <c r="E1241" t="s">
        <v>8221</v>
      </c>
      <c r="F1241">
        <v>5</v>
      </c>
    </row>
    <row r="1242" spans="2:6" x14ac:dyDescent="0.2">
      <c r="B1242" t="s">
        <v>8219</v>
      </c>
      <c r="C1242">
        <v>75</v>
      </c>
      <c r="E1242" t="s">
        <v>8221</v>
      </c>
      <c r="F1242">
        <v>1</v>
      </c>
    </row>
    <row r="1243" spans="2:6" x14ac:dyDescent="0.2">
      <c r="B1243" t="s">
        <v>8219</v>
      </c>
      <c r="C1243">
        <v>43</v>
      </c>
      <c r="E1243" t="s">
        <v>8221</v>
      </c>
      <c r="F1243">
        <v>12</v>
      </c>
    </row>
    <row r="1244" spans="2:6" x14ac:dyDescent="0.2">
      <c r="B1244" t="s">
        <v>8219</v>
      </c>
      <c r="C1244">
        <v>48</v>
      </c>
      <c r="E1244" t="s">
        <v>8221</v>
      </c>
      <c r="F1244">
        <v>4</v>
      </c>
    </row>
    <row r="1245" spans="2:6" x14ac:dyDescent="0.2">
      <c r="B1245" t="s">
        <v>8219</v>
      </c>
      <c r="C1245">
        <v>52</v>
      </c>
      <c r="E1245" t="s">
        <v>8221</v>
      </c>
      <c r="F1245">
        <v>0</v>
      </c>
    </row>
    <row r="1246" spans="2:6" x14ac:dyDescent="0.2">
      <c r="B1246" t="s">
        <v>8219</v>
      </c>
      <c r="C1246">
        <v>43</v>
      </c>
      <c r="E1246" t="s">
        <v>8221</v>
      </c>
      <c r="F1246">
        <v>7</v>
      </c>
    </row>
    <row r="1247" spans="2:6" x14ac:dyDescent="0.2">
      <c r="B1247" t="s">
        <v>8219</v>
      </c>
      <c r="C1247">
        <v>58</v>
      </c>
      <c r="E1247" t="s">
        <v>8221</v>
      </c>
      <c r="F1247">
        <v>2</v>
      </c>
    </row>
    <row r="1248" spans="2:6" x14ac:dyDescent="0.2">
      <c r="B1248" t="s">
        <v>8219</v>
      </c>
      <c r="C1248">
        <v>47</v>
      </c>
      <c r="E1248" t="s">
        <v>8221</v>
      </c>
      <c r="F1248">
        <v>1</v>
      </c>
    </row>
    <row r="1249" spans="2:6" x14ac:dyDescent="0.2">
      <c r="B1249" t="s">
        <v>8219</v>
      </c>
      <c r="C1249">
        <v>36</v>
      </c>
      <c r="E1249" t="s">
        <v>8221</v>
      </c>
      <c r="F1249">
        <v>4</v>
      </c>
    </row>
    <row r="1250" spans="2:6" x14ac:dyDescent="0.2">
      <c r="B1250" t="s">
        <v>8219</v>
      </c>
      <c r="C1250">
        <v>17</v>
      </c>
      <c r="E1250" t="s">
        <v>8221</v>
      </c>
      <c r="F1250">
        <v>6</v>
      </c>
    </row>
    <row r="1251" spans="2:6" x14ac:dyDescent="0.2">
      <c r="B1251" t="s">
        <v>8219</v>
      </c>
      <c r="C1251">
        <v>104</v>
      </c>
      <c r="E1251" t="s">
        <v>8221</v>
      </c>
      <c r="F1251">
        <v>8</v>
      </c>
    </row>
    <row r="1252" spans="2:6" x14ac:dyDescent="0.2">
      <c r="B1252" t="s">
        <v>8219</v>
      </c>
      <c r="C1252">
        <v>47</v>
      </c>
      <c r="E1252" t="s">
        <v>8221</v>
      </c>
      <c r="F1252">
        <v>14</v>
      </c>
    </row>
    <row r="1253" spans="2:6" x14ac:dyDescent="0.2">
      <c r="B1253" t="s">
        <v>8219</v>
      </c>
      <c r="C1253">
        <v>38</v>
      </c>
      <c r="E1253" t="s">
        <v>8221</v>
      </c>
      <c r="F1253">
        <v>0</v>
      </c>
    </row>
    <row r="1254" spans="2:6" x14ac:dyDescent="0.2">
      <c r="B1254" t="s">
        <v>8219</v>
      </c>
      <c r="C1254">
        <v>81</v>
      </c>
      <c r="E1254" t="s">
        <v>8221</v>
      </c>
      <c r="F1254">
        <v>4</v>
      </c>
    </row>
    <row r="1255" spans="2:6" x14ac:dyDescent="0.2">
      <c r="B1255" t="s">
        <v>8219</v>
      </c>
      <c r="C1255">
        <v>55</v>
      </c>
      <c r="E1255" t="s">
        <v>8221</v>
      </c>
      <c r="F1255">
        <v>0</v>
      </c>
    </row>
    <row r="1256" spans="2:6" x14ac:dyDescent="0.2">
      <c r="B1256" t="s">
        <v>8219</v>
      </c>
      <c r="C1256">
        <v>41</v>
      </c>
      <c r="E1256" t="s">
        <v>8221</v>
      </c>
      <c r="F1256">
        <v>0</v>
      </c>
    </row>
    <row r="1257" spans="2:6" x14ac:dyDescent="0.2">
      <c r="B1257" t="s">
        <v>8219</v>
      </c>
      <c r="C1257">
        <v>79</v>
      </c>
      <c r="E1257" t="s">
        <v>8221</v>
      </c>
      <c r="F1257">
        <v>1</v>
      </c>
    </row>
    <row r="1258" spans="2:6" x14ac:dyDescent="0.2">
      <c r="B1258" t="s">
        <v>8219</v>
      </c>
      <c r="C1258">
        <v>16</v>
      </c>
      <c r="E1258" t="s">
        <v>8221</v>
      </c>
      <c r="F1258">
        <v>1</v>
      </c>
    </row>
    <row r="1259" spans="2:6" x14ac:dyDescent="0.2">
      <c r="B1259" t="s">
        <v>8219</v>
      </c>
      <c r="C1259">
        <v>8</v>
      </c>
      <c r="E1259" t="s">
        <v>8221</v>
      </c>
      <c r="F1259">
        <v>1</v>
      </c>
    </row>
    <row r="1260" spans="2:6" x14ac:dyDescent="0.2">
      <c r="B1260" t="s">
        <v>8219</v>
      </c>
      <c r="C1260">
        <v>95</v>
      </c>
      <c r="E1260" t="s">
        <v>8221</v>
      </c>
      <c r="F1260">
        <v>1</v>
      </c>
    </row>
    <row r="1261" spans="2:6" x14ac:dyDescent="0.2">
      <c r="B1261" t="s">
        <v>8219</v>
      </c>
      <c r="C1261">
        <v>25</v>
      </c>
      <c r="E1261" t="s">
        <v>8221</v>
      </c>
      <c r="F1261">
        <v>4</v>
      </c>
    </row>
    <row r="1262" spans="2:6" x14ac:dyDescent="0.2">
      <c r="B1262" t="s">
        <v>8219</v>
      </c>
      <c r="C1262">
        <v>19</v>
      </c>
      <c r="E1262" t="s">
        <v>8221</v>
      </c>
      <c r="F1262">
        <v>0</v>
      </c>
    </row>
    <row r="1263" spans="2:6" x14ac:dyDescent="0.2">
      <c r="B1263" t="s">
        <v>8219</v>
      </c>
      <c r="C1263">
        <v>90</v>
      </c>
      <c r="E1263" t="s">
        <v>8221</v>
      </c>
      <c r="F1263">
        <v>0</v>
      </c>
    </row>
    <row r="1264" spans="2:6" x14ac:dyDescent="0.2">
      <c r="B1264" t="s">
        <v>8219</v>
      </c>
      <c r="C1264">
        <v>41</v>
      </c>
      <c r="E1264" t="s">
        <v>8221</v>
      </c>
      <c r="F1264">
        <v>2</v>
      </c>
    </row>
    <row r="1265" spans="2:6" x14ac:dyDescent="0.2">
      <c r="B1265" t="s">
        <v>8219</v>
      </c>
      <c r="C1265">
        <v>30</v>
      </c>
      <c r="E1265" t="s">
        <v>8221</v>
      </c>
      <c r="F1265">
        <v>24</v>
      </c>
    </row>
    <row r="1266" spans="2:6" x14ac:dyDescent="0.2">
      <c r="B1266" t="s">
        <v>8219</v>
      </c>
      <c r="C1266">
        <v>38</v>
      </c>
      <c r="E1266" t="s">
        <v>8221</v>
      </c>
      <c r="F1266">
        <v>1</v>
      </c>
    </row>
    <row r="1267" spans="2:6" x14ac:dyDescent="0.2">
      <c r="B1267" t="s">
        <v>8219</v>
      </c>
      <c r="C1267">
        <v>65</v>
      </c>
      <c r="E1267" t="s">
        <v>8221</v>
      </c>
      <c r="F1267">
        <v>2</v>
      </c>
    </row>
    <row r="1268" spans="2:6" x14ac:dyDescent="0.2">
      <c r="B1268" t="s">
        <v>8219</v>
      </c>
      <c r="C1268">
        <v>75</v>
      </c>
      <c r="E1268" t="s">
        <v>8221</v>
      </c>
      <c r="F1268">
        <v>1</v>
      </c>
    </row>
    <row r="1269" spans="2:6" x14ac:dyDescent="0.2">
      <c r="B1269" t="s">
        <v>8219</v>
      </c>
      <c r="C1269">
        <v>16</v>
      </c>
      <c r="E1269" t="s">
        <v>8221</v>
      </c>
      <c r="F1269">
        <v>37</v>
      </c>
    </row>
    <row r="1270" spans="2:6" x14ac:dyDescent="0.2">
      <c r="B1270" t="s">
        <v>8219</v>
      </c>
      <c r="C1270">
        <v>10</v>
      </c>
      <c r="E1270" t="s">
        <v>8221</v>
      </c>
      <c r="F1270">
        <v>5</v>
      </c>
    </row>
    <row r="1271" spans="2:6" x14ac:dyDescent="0.2">
      <c r="B1271" t="s">
        <v>8219</v>
      </c>
      <c r="C1271">
        <v>27</v>
      </c>
      <c r="E1271" t="s">
        <v>8221</v>
      </c>
      <c r="F1271">
        <v>4</v>
      </c>
    </row>
    <row r="1272" spans="2:6" x14ac:dyDescent="0.2">
      <c r="B1272" t="s">
        <v>8219</v>
      </c>
      <c r="C1272">
        <v>259</v>
      </c>
      <c r="E1272" t="s">
        <v>8221</v>
      </c>
      <c r="F1272">
        <v>16</v>
      </c>
    </row>
    <row r="1273" spans="2:6" x14ac:dyDescent="0.2">
      <c r="B1273" t="s">
        <v>8219</v>
      </c>
      <c r="C1273">
        <v>39</v>
      </c>
      <c r="E1273" t="s">
        <v>8221</v>
      </c>
      <c r="F1273">
        <v>9</v>
      </c>
    </row>
    <row r="1274" spans="2:6" x14ac:dyDescent="0.2">
      <c r="B1274" t="s">
        <v>8219</v>
      </c>
      <c r="C1274">
        <v>42</v>
      </c>
      <c r="E1274" t="s">
        <v>8221</v>
      </c>
      <c r="F1274">
        <v>0</v>
      </c>
    </row>
    <row r="1275" spans="2:6" x14ac:dyDescent="0.2">
      <c r="B1275" t="s">
        <v>8219</v>
      </c>
      <c r="C1275">
        <v>10</v>
      </c>
      <c r="E1275" t="s">
        <v>8221</v>
      </c>
      <c r="F1275">
        <v>40</v>
      </c>
    </row>
    <row r="1276" spans="2:6" x14ac:dyDescent="0.2">
      <c r="B1276" t="s">
        <v>8219</v>
      </c>
      <c r="C1276">
        <v>56</v>
      </c>
      <c r="E1276" t="s">
        <v>8221</v>
      </c>
      <c r="F1276">
        <v>0</v>
      </c>
    </row>
    <row r="1277" spans="2:6" x14ac:dyDescent="0.2">
      <c r="B1277" t="s">
        <v>8219</v>
      </c>
      <c r="C1277">
        <v>20</v>
      </c>
      <c r="E1277" t="s">
        <v>8221</v>
      </c>
      <c r="F1277">
        <v>2</v>
      </c>
    </row>
    <row r="1278" spans="2:6" x14ac:dyDescent="0.2">
      <c r="B1278" t="s">
        <v>8219</v>
      </c>
      <c r="C1278">
        <v>170</v>
      </c>
      <c r="E1278" t="s">
        <v>8221</v>
      </c>
      <c r="F1278">
        <v>1</v>
      </c>
    </row>
    <row r="1279" spans="2:6" x14ac:dyDescent="0.2">
      <c r="B1279" t="s">
        <v>8219</v>
      </c>
      <c r="C1279">
        <v>29</v>
      </c>
      <c r="E1279" t="s">
        <v>8221</v>
      </c>
      <c r="F1279">
        <v>9</v>
      </c>
    </row>
    <row r="1280" spans="2:6" x14ac:dyDescent="0.2">
      <c r="B1280" t="s">
        <v>8219</v>
      </c>
      <c r="C1280">
        <v>132</v>
      </c>
      <c r="E1280" t="s">
        <v>8221</v>
      </c>
      <c r="F1280">
        <v>34</v>
      </c>
    </row>
    <row r="1281" spans="2:6" x14ac:dyDescent="0.2">
      <c r="B1281" t="s">
        <v>8219</v>
      </c>
      <c r="C1281">
        <v>27</v>
      </c>
      <c r="E1281" t="s">
        <v>8221</v>
      </c>
      <c r="F1281">
        <v>23</v>
      </c>
    </row>
    <row r="1282" spans="2:6" x14ac:dyDescent="0.2">
      <c r="B1282" t="s">
        <v>8219</v>
      </c>
      <c r="C1282">
        <v>26</v>
      </c>
      <c r="E1282" t="s">
        <v>8221</v>
      </c>
      <c r="F1282">
        <v>19</v>
      </c>
    </row>
    <row r="1283" spans="2:6" x14ac:dyDescent="0.2">
      <c r="B1283" t="s">
        <v>8219</v>
      </c>
      <c r="C1283">
        <v>43</v>
      </c>
      <c r="E1283" t="s">
        <v>8221</v>
      </c>
      <c r="F1283">
        <v>50</v>
      </c>
    </row>
    <row r="1284" spans="2:6" x14ac:dyDescent="0.2">
      <c r="B1284" t="s">
        <v>8219</v>
      </c>
      <c r="C1284">
        <v>80</v>
      </c>
      <c r="E1284" t="s">
        <v>8221</v>
      </c>
      <c r="F1284">
        <v>12</v>
      </c>
    </row>
    <row r="1285" spans="2:6" x14ac:dyDescent="0.2">
      <c r="B1285" t="s">
        <v>8219</v>
      </c>
      <c r="C1285">
        <v>33</v>
      </c>
      <c r="E1285" t="s">
        <v>8221</v>
      </c>
      <c r="F1285">
        <v>8</v>
      </c>
    </row>
    <row r="1286" spans="2:6" x14ac:dyDescent="0.2">
      <c r="B1286" t="s">
        <v>8219</v>
      </c>
      <c r="C1286">
        <v>71</v>
      </c>
      <c r="E1286" t="s">
        <v>8221</v>
      </c>
      <c r="F1286">
        <v>9</v>
      </c>
    </row>
    <row r="1287" spans="2:6" x14ac:dyDescent="0.2">
      <c r="B1287" t="s">
        <v>8219</v>
      </c>
      <c r="C1287">
        <v>81</v>
      </c>
      <c r="E1287" t="s">
        <v>8221</v>
      </c>
      <c r="F1287">
        <v>43</v>
      </c>
    </row>
    <row r="1288" spans="2:6" x14ac:dyDescent="0.2">
      <c r="B1288" t="s">
        <v>8219</v>
      </c>
      <c r="C1288">
        <v>76</v>
      </c>
      <c r="E1288" t="s">
        <v>8221</v>
      </c>
      <c r="F1288">
        <v>28</v>
      </c>
    </row>
    <row r="1289" spans="2:6" x14ac:dyDescent="0.2">
      <c r="B1289" t="s">
        <v>8219</v>
      </c>
      <c r="C1289">
        <v>48</v>
      </c>
      <c r="E1289" t="s">
        <v>8221</v>
      </c>
      <c r="F1289">
        <v>4</v>
      </c>
    </row>
    <row r="1290" spans="2:6" x14ac:dyDescent="0.2">
      <c r="B1290" t="s">
        <v>8219</v>
      </c>
      <c r="C1290">
        <v>61</v>
      </c>
      <c r="E1290" t="s">
        <v>8221</v>
      </c>
      <c r="F1290">
        <v>24</v>
      </c>
    </row>
    <row r="1291" spans="2:6" x14ac:dyDescent="0.2">
      <c r="B1291" t="s">
        <v>8219</v>
      </c>
      <c r="C1291">
        <v>60</v>
      </c>
      <c r="E1291" t="s">
        <v>8221</v>
      </c>
      <c r="F1291">
        <v>2</v>
      </c>
    </row>
    <row r="1292" spans="2:6" x14ac:dyDescent="0.2">
      <c r="B1292" t="s">
        <v>8219</v>
      </c>
      <c r="C1292">
        <v>136</v>
      </c>
      <c r="E1292" t="s">
        <v>8221</v>
      </c>
      <c r="F1292">
        <v>2</v>
      </c>
    </row>
    <row r="1293" spans="2:6" x14ac:dyDescent="0.2">
      <c r="B1293" t="s">
        <v>8219</v>
      </c>
      <c r="C1293">
        <v>14</v>
      </c>
      <c r="E1293" t="s">
        <v>8221</v>
      </c>
      <c r="F1293">
        <v>20</v>
      </c>
    </row>
    <row r="1294" spans="2:6" x14ac:dyDescent="0.2">
      <c r="B1294" t="s">
        <v>8219</v>
      </c>
      <c r="C1294">
        <v>78</v>
      </c>
      <c r="E1294" t="s">
        <v>8221</v>
      </c>
      <c r="F1294">
        <v>1</v>
      </c>
    </row>
    <row r="1295" spans="2:6" x14ac:dyDescent="0.2">
      <c r="B1295" t="s">
        <v>8219</v>
      </c>
      <c r="C1295">
        <v>4</v>
      </c>
      <c r="E1295" t="s">
        <v>8221</v>
      </c>
      <c r="F1295">
        <v>1</v>
      </c>
    </row>
    <row r="1296" spans="2:6" x14ac:dyDescent="0.2">
      <c r="B1296" t="s">
        <v>8219</v>
      </c>
      <c r="C1296">
        <v>11</v>
      </c>
      <c r="E1296" t="s">
        <v>8221</v>
      </c>
      <c r="F1296">
        <v>4</v>
      </c>
    </row>
    <row r="1297" spans="2:6" x14ac:dyDescent="0.2">
      <c r="B1297" t="s">
        <v>8219</v>
      </c>
      <c r="C1297">
        <v>185</v>
      </c>
      <c r="E1297" t="s">
        <v>8221</v>
      </c>
      <c r="F1297">
        <v>1</v>
      </c>
    </row>
    <row r="1298" spans="2:6" x14ac:dyDescent="0.2">
      <c r="B1298" t="s">
        <v>8219</v>
      </c>
      <c r="C1298">
        <v>59</v>
      </c>
      <c r="E1298" t="s">
        <v>8221</v>
      </c>
      <c r="F1298">
        <v>1</v>
      </c>
    </row>
    <row r="1299" spans="2:6" x14ac:dyDescent="0.2">
      <c r="B1299" t="s">
        <v>8219</v>
      </c>
      <c r="C1299">
        <v>27</v>
      </c>
      <c r="E1299" t="s">
        <v>8221</v>
      </c>
      <c r="F1299">
        <v>13</v>
      </c>
    </row>
    <row r="1300" spans="2:6" x14ac:dyDescent="0.2">
      <c r="B1300" t="s">
        <v>8219</v>
      </c>
      <c r="C1300">
        <v>63</v>
      </c>
      <c r="E1300" t="s">
        <v>8221</v>
      </c>
      <c r="F1300">
        <v>1</v>
      </c>
    </row>
    <row r="1301" spans="2:6" x14ac:dyDescent="0.2">
      <c r="B1301" t="s">
        <v>8219</v>
      </c>
      <c r="C1301">
        <v>13</v>
      </c>
      <c r="E1301" t="s">
        <v>8221</v>
      </c>
      <c r="F1301">
        <v>1</v>
      </c>
    </row>
    <row r="1302" spans="2:6" x14ac:dyDescent="0.2">
      <c r="B1302" t="s">
        <v>8219</v>
      </c>
      <c r="C1302">
        <v>13</v>
      </c>
      <c r="E1302" t="s">
        <v>8221</v>
      </c>
      <c r="F1302">
        <v>0</v>
      </c>
    </row>
    <row r="1303" spans="2:6" x14ac:dyDescent="0.2">
      <c r="B1303" t="s">
        <v>8219</v>
      </c>
      <c r="C1303">
        <v>57</v>
      </c>
      <c r="E1303" t="s">
        <v>8221</v>
      </c>
      <c r="F1303">
        <v>3</v>
      </c>
    </row>
    <row r="1304" spans="2:6" x14ac:dyDescent="0.2">
      <c r="B1304" t="s">
        <v>8219</v>
      </c>
      <c r="C1304">
        <v>61</v>
      </c>
      <c r="E1304" t="s">
        <v>8221</v>
      </c>
      <c r="F1304">
        <v>14</v>
      </c>
    </row>
    <row r="1305" spans="2:6" x14ac:dyDescent="0.2">
      <c r="B1305" t="s">
        <v>8219</v>
      </c>
      <c r="C1305">
        <v>65</v>
      </c>
      <c r="E1305" t="s">
        <v>8221</v>
      </c>
      <c r="F1305">
        <v>2</v>
      </c>
    </row>
    <row r="1306" spans="2:6" x14ac:dyDescent="0.2">
      <c r="B1306" t="s">
        <v>8219</v>
      </c>
      <c r="C1306">
        <v>134</v>
      </c>
      <c r="E1306" t="s">
        <v>8221</v>
      </c>
      <c r="F1306">
        <v>5</v>
      </c>
    </row>
    <row r="1307" spans="2:6" x14ac:dyDescent="0.2">
      <c r="B1307" t="s">
        <v>8219</v>
      </c>
      <c r="C1307">
        <v>37</v>
      </c>
      <c r="E1307" t="s">
        <v>8221</v>
      </c>
      <c r="F1307">
        <v>14</v>
      </c>
    </row>
    <row r="1308" spans="2:6" x14ac:dyDescent="0.2">
      <c r="B1308" t="s">
        <v>8219</v>
      </c>
      <c r="C1308">
        <v>37</v>
      </c>
      <c r="E1308" t="s">
        <v>8221</v>
      </c>
      <c r="F1308">
        <v>9</v>
      </c>
    </row>
    <row r="1309" spans="2:6" x14ac:dyDescent="0.2">
      <c r="B1309" t="s">
        <v>8219</v>
      </c>
      <c r="C1309">
        <v>150</v>
      </c>
      <c r="E1309" t="s">
        <v>8221</v>
      </c>
      <c r="F1309">
        <v>8</v>
      </c>
    </row>
    <row r="1310" spans="2:6" x14ac:dyDescent="0.2">
      <c r="B1310" t="s">
        <v>8219</v>
      </c>
      <c r="C1310">
        <v>56</v>
      </c>
      <c r="E1310" t="s">
        <v>8221</v>
      </c>
      <c r="F1310">
        <v>7</v>
      </c>
    </row>
    <row r="1311" spans="2:6" x14ac:dyDescent="0.2">
      <c r="B1311" t="s">
        <v>8219</v>
      </c>
      <c r="C1311">
        <v>18</v>
      </c>
      <c r="E1311" t="s">
        <v>8221</v>
      </c>
      <c r="F1311">
        <v>0</v>
      </c>
    </row>
    <row r="1312" spans="2:6" x14ac:dyDescent="0.2">
      <c r="B1312" t="s">
        <v>8219</v>
      </c>
      <c r="C1312">
        <v>60</v>
      </c>
      <c r="E1312" t="s">
        <v>8221</v>
      </c>
      <c r="F1312">
        <v>84</v>
      </c>
    </row>
    <row r="1313" spans="2:6" x14ac:dyDescent="0.2">
      <c r="B1313" t="s">
        <v>8219</v>
      </c>
      <c r="C1313">
        <v>67</v>
      </c>
      <c r="E1313" t="s">
        <v>8221</v>
      </c>
      <c r="F1313">
        <v>11</v>
      </c>
    </row>
    <row r="1314" spans="2:6" x14ac:dyDescent="0.2">
      <c r="B1314" t="s">
        <v>8219</v>
      </c>
      <c r="C1314">
        <v>35</v>
      </c>
      <c r="E1314" t="s">
        <v>8221</v>
      </c>
      <c r="F1314">
        <v>1</v>
      </c>
    </row>
    <row r="1315" spans="2:6" x14ac:dyDescent="0.2">
      <c r="B1315" t="s">
        <v>8219</v>
      </c>
      <c r="C1315">
        <v>34</v>
      </c>
      <c r="E1315" t="s">
        <v>8221</v>
      </c>
      <c r="F1315">
        <v>4</v>
      </c>
    </row>
    <row r="1316" spans="2:6" x14ac:dyDescent="0.2">
      <c r="B1316" t="s">
        <v>8219</v>
      </c>
      <c r="C1316">
        <v>36</v>
      </c>
      <c r="E1316" t="s">
        <v>8221</v>
      </c>
      <c r="F1316">
        <v>10</v>
      </c>
    </row>
    <row r="1317" spans="2:6" x14ac:dyDescent="0.2">
      <c r="B1317" t="s">
        <v>8219</v>
      </c>
      <c r="C1317">
        <v>18</v>
      </c>
      <c r="E1317" t="s">
        <v>8221</v>
      </c>
      <c r="F1317">
        <v>16</v>
      </c>
    </row>
    <row r="1318" spans="2:6" x14ac:dyDescent="0.2">
      <c r="B1318" t="s">
        <v>8219</v>
      </c>
      <c r="C1318">
        <v>25</v>
      </c>
      <c r="E1318" t="s">
        <v>8221</v>
      </c>
      <c r="F1318">
        <v>2</v>
      </c>
    </row>
    <row r="1319" spans="2:6" x14ac:dyDescent="0.2">
      <c r="B1319" t="s">
        <v>8219</v>
      </c>
      <c r="C1319">
        <v>21</v>
      </c>
      <c r="E1319" t="s">
        <v>8221</v>
      </c>
      <c r="F1319">
        <v>5</v>
      </c>
    </row>
    <row r="1320" spans="2:6" x14ac:dyDescent="0.2">
      <c r="B1320" t="s">
        <v>8219</v>
      </c>
      <c r="C1320">
        <v>151</v>
      </c>
      <c r="E1320" t="s">
        <v>8221</v>
      </c>
      <c r="F1320">
        <v>1</v>
      </c>
    </row>
    <row r="1321" spans="2:6" x14ac:dyDescent="0.2">
      <c r="B1321" t="s">
        <v>8219</v>
      </c>
      <c r="C1321">
        <v>489</v>
      </c>
      <c r="E1321" t="s">
        <v>8221</v>
      </c>
      <c r="F1321">
        <v>31</v>
      </c>
    </row>
    <row r="1322" spans="2:6" x14ac:dyDescent="0.2">
      <c r="B1322" t="s">
        <v>8219</v>
      </c>
      <c r="C1322">
        <v>50</v>
      </c>
      <c r="E1322" t="s">
        <v>8221</v>
      </c>
      <c r="F1322">
        <v>0</v>
      </c>
    </row>
    <row r="1323" spans="2:6" x14ac:dyDescent="0.2">
      <c r="B1323" t="s">
        <v>8219</v>
      </c>
      <c r="C1323">
        <v>321</v>
      </c>
      <c r="E1323" t="s">
        <v>8221</v>
      </c>
      <c r="F1323">
        <v>2</v>
      </c>
    </row>
    <row r="1324" spans="2:6" x14ac:dyDescent="0.2">
      <c r="B1324" t="s">
        <v>8219</v>
      </c>
      <c r="C1324">
        <v>1762</v>
      </c>
      <c r="E1324" t="s">
        <v>8221</v>
      </c>
      <c r="F1324">
        <v>7</v>
      </c>
    </row>
    <row r="1325" spans="2:6" x14ac:dyDescent="0.2">
      <c r="B1325" t="s">
        <v>8219</v>
      </c>
      <c r="C1325">
        <v>385</v>
      </c>
      <c r="E1325" t="s">
        <v>8221</v>
      </c>
      <c r="F1325">
        <v>16</v>
      </c>
    </row>
    <row r="1326" spans="2:6" x14ac:dyDescent="0.2">
      <c r="B1326" t="s">
        <v>8219</v>
      </c>
      <c r="C1326">
        <v>398</v>
      </c>
      <c r="E1326" t="s">
        <v>8221</v>
      </c>
      <c r="F1326">
        <v>4</v>
      </c>
    </row>
    <row r="1327" spans="2:6" x14ac:dyDescent="0.2">
      <c r="B1327" t="s">
        <v>8219</v>
      </c>
      <c r="C1327">
        <v>304</v>
      </c>
      <c r="E1327" t="s">
        <v>8221</v>
      </c>
      <c r="F1327">
        <v>4</v>
      </c>
    </row>
    <row r="1328" spans="2:6" x14ac:dyDescent="0.2">
      <c r="B1328" t="s">
        <v>8219</v>
      </c>
      <c r="C1328">
        <v>676</v>
      </c>
      <c r="E1328" t="s">
        <v>8221</v>
      </c>
      <c r="F1328">
        <v>4</v>
      </c>
    </row>
    <row r="1329" spans="2:6" x14ac:dyDescent="0.2">
      <c r="B1329" t="s">
        <v>8219</v>
      </c>
      <c r="C1329">
        <v>577</v>
      </c>
      <c r="E1329" t="s">
        <v>8221</v>
      </c>
      <c r="F1329">
        <v>3</v>
      </c>
    </row>
    <row r="1330" spans="2:6" x14ac:dyDescent="0.2">
      <c r="B1330" t="s">
        <v>8219</v>
      </c>
      <c r="C1330">
        <v>3663</v>
      </c>
      <c r="E1330" t="s">
        <v>8221</v>
      </c>
      <c r="F1330">
        <v>36</v>
      </c>
    </row>
    <row r="1331" spans="2:6" x14ac:dyDescent="0.2">
      <c r="B1331" t="s">
        <v>8219</v>
      </c>
      <c r="C1331">
        <v>294</v>
      </c>
      <c r="E1331" t="s">
        <v>8221</v>
      </c>
      <c r="F1331">
        <v>1</v>
      </c>
    </row>
    <row r="1332" spans="2:6" x14ac:dyDescent="0.2">
      <c r="B1332" t="s">
        <v>8219</v>
      </c>
      <c r="C1332">
        <v>28</v>
      </c>
      <c r="E1332" t="s">
        <v>8221</v>
      </c>
      <c r="F1332">
        <v>7</v>
      </c>
    </row>
    <row r="1333" spans="2:6" x14ac:dyDescent="0.2">
      <c r="B1333" t="s">
        <v>8219</v>
      </c>
      <c r="C1333">
        <v>100</v>
      </c>
      <c r="E1333" t="s">
        <v>8221</v>
      </c>
      <c r="F1333">
        <v>27</v>
      </c>
    </row>
    <row r="1334" spans="2:6" x14ac:dyDescent="0.2">
      <c r="B1334" t="s">
        <v>8219</v>
      </c>
      <c r="C1334">
        <v>72</v>
      </c>
      <c r="E1334" t="s">
        <v>8221</v>
      </c>
      <c r="F1334">
        <v>1</v>
      </c>
    </row>
    <row r="1335" spans="2:6" x14ac:dyDescent="0.2">
      <c r="B1335" t="s">
        <v>8219</v>
      </c>
      <c r="C1335">
        <v>238</v>
      </c>
      <c r="E1335" t="s">
        <v>8221</v>
      </c>
      <c r="F1335">
        <v>0</v>
      </c>
    </row>
    <row r="1336" spans="2:6" x14ac:dyDescent="0.2">
      <c r="B1336" t="s">
        <v>8219</v>
      </c>
      <c r="C1336">
        <v>159</v>
      </c>
      <c r="E1336" t="s">
        <v>8221</v>
      </c>
      <c r="F1336">
        <v>1</v>
      </c>
    </row>
    <row r="1337" spans="2:6" x14ac:dyDescent="0.2">
      <c r="B1337" t="s">
        <v>8219</v>
      </c>
      <c r="C1337">
        <v>77</v>
      </c>
      <c r="E1337" t="s">
        <v>8221</v>
      </c>
      <c r="F1337">
        <v>3</v>
      </c>
    </row>
    <row r="1338" spans="2:6" x14ac:dyDescent="0.2">
      <c r="B1338" t="s">
        <v>8219</v>
      </c>
      <c r="C1338">
        <v>53</v>
      </c>
      <c r="E1338" t="s">
        <v>8221</v>
      </c>
      <c r="F1338">
        <v>3</v>
      </c>
    </row>
    <row r="1339" spans="2:6" x14ac:dyDescent="0.2">
      <c r="B1339" t="s">
        <v>8219</v>
      </c>
      <c r="C1339">
        <v>1251</v>
      </c>
      <c r="E1339" t="s">
        <v>8221</v>
      </c>
      <c r="F1339">
        <v>3</v>
      </c>
    </row>
    <row r="1340" spans="2:6" x14ac:dyDescent="0.2">
      <c r="B1340" t="s">
        <v>8219</v>
      </c>
      <c r="C1340">
        <v>465</v>
      </c>
      <c r="E1340" t="s">
        <v>8221</v>
      </c>
      <c r="F1340">
        <v>0</v>
      </c>
    </row>
    <row r="1341" spans="2:6" x14ac:dyDescent="0.2">
      <c r="B1341" t="s">
        <v>8219</v>
      </c>
      <c r="C1341">
        <v>74</v>
      </c>
      <c r="E1341" t="s">
        <v>8221</v>
      </c>
      <c r="F1341">
        <v>6</v>
      </c>
    </row>
    <row r="1342" spans="2:6" x14ac:dyDescent="0.2">
      <c r="B1342" t="s">
        <v>8219</v>
      </c>
      <c r="C1342">
        <v>62</v>
      </c>
      <c r="E1342" t="s">
        <v>8221</v>
      </c>
      <c r="F1342">
        <v>17</v>
      </c>
    </row>
    <row r="1343" spans="2:6" x14ac:dyDescent="0.2">
      <c r="B1343" t="s">
        <v>8219</v>
      </c>
      <c r="C1343">
        <v>3468</v>
      </c>
      <c r="E1343" t="s">
        <v>8221</v>
      </c>
      <c r="F1343">
        <v>40</v>
      </c>
    </row>
    <row r="1344" spans="2:6" x14ac:dyDescent="0.2">
      <c r="B1344" t="s">
        <v>8219</v>
      </c>
      <c r="C1344">
        <v>52</v>
      </c>
      <c r="E1344" t="s">
        <v>8221</v>
      </c>
      <c r="F1344">
        <v>3</v>
      </c>
    </row>
    <row r="1345" spans="2:6" x14ac:dyDescent="0.2">
      <c r="B1345" t="s">
        <v>8219</v>
      </c>
      <c r="C1345">
        <v>50</v>
      </c>
      <c r="E1345" t="s">
        <v>8221</v>
      </c>
      <c r="F1345">
        <v>1</v>
      </c>
    </row>
    <row r="1346" spans="2:6" x14ac:dyDescent="0.2">
      <c r="B1346" t="s">
        <v>8219</v>
      </c>
      <c r="C1346">
        <v>45</v>
      </c>
      <c r="E1346" t="s">
        <v>8221</v>
      </c>
      <c r="F1346">
        <v>2</v>
      </c>
    </row>
    <row r="1347" spans="2:6" x14ac:dyDescent="0.2">
      <c r="B1347" t="s">
        <v>8219</v>
      </c>
      <c r="C1347">
        <v>21</v>
      </c>
      <c r="E1347" t="s">
        <v>8221</v>
      </c>
      <c r="F1347">
        <v>7</v>
      </c>
    </row>
    <row r="1348" spans="2:6" x14ac:dyDescent="0.2">
      <c r="B1348" t="s">
        <v>8219</v>
      </c>
      <c r="C1348">
        <v>100</v>
      </c>
      <c r="E1348" t="s">
        <v>8221</v>
      </c>
      <c r="F1348">
        <v>14</v>
      </c>
    </row>
    <row r="1349" spans="2:6" x14ac:dyDescent="0.2">
      <c r="B1349" t="s">
        <v>8219</v>
      </c>
      <c r="C1349">
        <v>81</v>
      </c>
      <c r="E1349" t="s">
        <v>8221</v>
      </c>
      <c r="F1349">
        <v>0</v>
      </c>
    </row>
    <row r="1350" spans="2:6" x14ac:dyDescent="0.2">
      <c r="B1350" t="s">
        <v>8219</v>
      </c>
      <c r="C1350">
        <v>286</v>
      </c>
      <c r="E1350" t="s">
        <v>8221</v>
      </c>
      <c r="F1350">
        <v>0</v>
      </c>
    </row>
    <row r="1351" spans="2:6" x14ac:dyDescent="0.2">
      <c r="B1351" t="s">
        <v>8219</v>
      </c>
      <c r="C1351">
        <v>42</v>
      </c>
      <c r="E1351" t="s">
        <v>8221</v>
      </c>
      <c r="F1351">
        <v>1</v>
      </c>
    </row>
    <row r="1352" spans="2:6" x14ac:dyDescent="0.2">
      <c r="B1352" t="s">
        <v>8219</v>
      </c>
      <c r="C1352">
        <v>199</v>
      </c>
      <c r="E1352" t="s">
        <v>8221</v>
      </c>
      <c r="F1352">
        <v>12</v>
      </c>
    </row>
    <row r="1353" spans="2:6" x14ac:dyDescent="0.2">
      <c r="B1353" t="s">
        <v>8219</v>
      </c>
      <c r="C1353">
        <v>25</v>
      </c>
      <c r="E1353" t="s">
        <v>8221</v>
      </c>
      <c r="F1353">
        <v>12</v>
      </c>
    </row>
    <row r="1354" spans="2:6" x14ac:dyDescent="0.2">
      <c r="B1354" t="s">
        <v>8219</v>
      </c>
      <c r="C1354">
        <v>84</v>
      </c>
      <c r="E1354" t="s">
        <v>8221</v>
      </c>
      <c r="F1354">
        <v>23</v>
      </c>
    </row>
    <row r="1355" spans="2:6" x14ac:dyDescent="0.2">
      <c r="B1355" t="s">
        <v>8219</v>
      </c>
      <c r="C1355">
        <v>50</v>
      </c>
      <c r="E1355" t="s">
        <v>8221</v>
      </c>
      <c r="F1355">
        <v>0</v>
      </c>
    </row>
    <row r="1356" spans="2:6" x14ac:dyDescent="0.2">
      <c r="B1356" t="s">
        <v>8219</v>
      </c>
      <c r="C1356">
        <v>26</v>
      </c>
      <c r="E1356" t="s">
        <v>8221</v>
      </c>
      <c r="F1356">
        <v>10</v>
      </c>
    </row>
    <row r="1357" spans="2:6" x14ac:dyDescent="0.2">
      <c r="B1357" t="s">
        <v>8219</v>
      </c>
      <c r="C1357">
        <v>14</v>
      </c>
      <c r="E1357" t="s">
        <v>8221</v>
      </c>
      <c r="F1357">
        <v>5</v>
      </c>
    </row>
    <row r="1358" spans="2:6" x14ac:dyDescent="0.2">
      <c r="B1358" t="s">
        <v>8219</v>
      </c>
      <c r="C1358">
        <v>49</v>
      </c>
      <c r="E1358" t="s">
        <v>8221</v>
      </c>
      <c r="F1358">
        <v>1</v>
      </c>
    </row>
    <row r="1359" spans="2:6" x14ac:dyDescent="0.2">
      <c r="B1359" t="s">
        <v>8219</v>
      </c>
      <c r="C1359">
        <v>69</v>
      </c>
      <c r="E1359" t="s">
        <v>8221</v>
      </c>
      <c r="F1359">
        <v>2</v>
      </c>
    </row>
    <row r="1360" spans="2:6" x14ac:dyDescent="0.2">
      <c r="B1360" t="s">
        <v>8219</v>
      </c>
      <c r="C1360">
        <v>60</v>
      </c>
      <c r="E1360" t="s">
        <v>8221</v>
      </c>
      <c r="F1360">
        <v>2</v>
      </c>
    </row>
    <row r="1361" spans="2:6" x14ac:dyDescent="0.2">
      <c r="B1361" t="s">
        <v>8219</v>
      </c>
      <c r="C1361">
        <v>80</v>
      </c>
      <c r="E1361" t="s">
        <v>8221</v>
      </c>
      <c r="F1361">
        <v>0</v>
      </c>
    </row>
    <row r="1362" spans="2:6" x14ac:dyDescent="0.2">
      <c r="B1362" t="s">
        <v>8219</v>
      </c>
      <c r="C1362">
        <v>56</v>
      </c>
      <c r="E1362" t="s">
        <v>8221</v>
      </c>
      <c r="F1362">
        <v>13</v>
      </c>
    </row>
    <row r="1363" spans="2:6" x14ac:dyDescent="0.2">
      <c r="B1363" t="s">
        <v>8219</v>
      </c>
      <c r="C1363">
        <v>104</v>
      </c>
      <c r="E1363" t="s">
        <v>8221</v>
      </c>
      <c r="F1363">
        <v>0</v>
      </c>
    </row>
    <row r="1364" spans="2:6" x14ac:dyDescent="0.2">
      <c r="B1364" t="s">
        <v>8219</v>
      </c>
      <c r="C1364">
        <v>46</v>
      </c>
      <c r="E1364" t="s">
        <v>8221</v>
      </c>
      <c r="F1364">
        <v>1</v>
      </c>
    </row>
    <row r="1365" spans="2:6" x14ac:dyDescent="0.2">
      <c r="B1365" t="s">
        <v>8219</v>
      </c>
      <c r="C1365">
        <v>206</v>
      </c>
      <c r="E1365" t="s">
        <v>8221</v>
      </c>
      <c r="F1365">
        <v>5</v>
      </c>
    </row>
    <row r="1366" spans="2:6" x14ac:dyDescent="0.2">
      <c r="B1366" t="s">
        <v>8219</v>
      </c>
      <c r="C1366">
        <v>18</v>
      </c>
      <c r="E1366" t="s">
        <v>8221</v>
      </c>
      <c r="F1366">
        <v>2</v>
      </c>
    </row>
    <row r="1367" spans="2:6" x14ac:dyDescent="0.2">
      <c r="B1367" t="s">
        <v>8219</v>
      </c>
      <c r="C1367">
        <v>28</v>
      </c>
      <c r="E1367" t="s">
        <v>8221</v>
      </c>
      <c r="F1367">
        <v>0</v>
      </c>
    </row>
    <row r="1368" spans="2:6" x14ac:dyDescent="0.2">
      <c r="B1368" t="s">
        <v>8219</v>
      </c>
      <c r="C1368">
        <v>11</v>
      </c>
      <c r="E1368" t="s">
        <v>8221</v>
      </c>
      <c r="F1368">
        <v>32</v>
      </c>
    </row>
    <row r="1369" spans="2:6" x14ac:dyDescent="0.2">
      <c r="B1369" t="s">
        <v>8219</v>
      </c>
      <c r="C1369">
        <v>263</v>
      </c>
      <c r="E1369" t="s">
        <v>8221</v>
      </c>
      <c r="F1369">
        <v>1</v>
      </c>
    </row>
    <row r="1370" spans="2:6" x14ac:dyDescent="0.2">
      <c r="B1370" t="s">
        <v>8219</v>
      </c>
      <c r="C1370">
        <v>394</v>
      </c>
      <c r="E1370" t="s">
        <v>8221</v>
      </c>
      <c r="F1370">
        <v>1</v>
      </c>
    </row>
    <row r="1371" spans="2:6" x14ac:dyDescent="0.2">
      <c r="B1371" t="s">
        <v>8219</v>
      </c>
      <c r="C1371">
        <v>1049</v>
      </c>
      <c r="E1371" t="s">
        <v>8221</v>
      </c>
      <c r="F1371">
        <v>1</v>
      </c>
    </row>
    <row r="1372" spans="2:6" x14ac:dyDescent="0.2">
      <c r="B1372" t="s">
        <v>8219</v>
      </c>
      <c r="C1372">
        <v>308</v>
      </c>
      <c r="E1372" t="s">
        <v>8221</v>
      </c>
      <c r="F1372">
        <v>0</v>
      </c>
    </row>
    <row r="1373" spans="2:6" x14ac:dyDescent="0.2">
      <c r="B1373" t="s">
        <v>8219</v>
      </c>
      <c r="C1373">
        <v>1088</v>
      </c>
      <c r="E1373" t="s">
        <v>8221</v>
      </c>
      <c r="F1373">
        <v>0</v>
      </c>
    </row>
    <row r="1374" spans="2:6" x14ac:dyDescent="0.2">
      <c r="B1374" t="s">
        <v>8219</v>
      </c>
      <c r="C1374">
        <v>73</v>
      </c>
      <c r="E1374" t="s">
        <v>8221</v>
      </c>
      <c r="F1374">
        <v>8</v>
      </c>
    </row>
    <row r="1375" spans="2:6" x14ac:dyDescent="0.2">
      <c r="B1375" t="s">
        <v>8219</v>
      </c>
      <c r="C1375">
        <v>143</v>
      </c>
      <c r="E1375" t="s">
        <v>8221</v>
      </c>
      <c r="F1375">
        <v>0</v>
      </c>
    </row>
    <row r="1376" spans="2:6" x14ac:dyDescent="0.2">
      <c r="B1376" t="s">
        <v>8219</v>
      </c>
      <c r="C1376">
        <v>1420</v>
      </c>
      <c r="E1376" t="s">
        <v>8221</v>
      </c>
      <c r="F1376">
        <v>1</v>
      </c>
    </row>
    <row r="1377" spans="2:6" x14ac:dyDescent="0.2">
      <c r="B1377" t="s">
        <v>8219</v>
      </c>
      <c r="C1377">
        <v>305</v>
      </c>
      <c r="E1377" t="s">
        <v>8221</v>
      </c>
      <c r="F1377">
        <v>16</v>
      </c>
    </row>
    <row r="1378" spans="2:6" x14ac:dyDescent="0.2">
      <c r="B1378" t="s">
        <v>8219</v>
      </c>
      <c r="C1378">
        <v>551</v>
      </c>
      <c r="E1378" t="s">
        <v>8221</v>
      </c>
      <c r="F1378">
        <v>12</v>
      </c>
    </row>
    <row r="1379" spans="2:6" x14ac:dyDescent="0.2">
      <c r="B1379" t="s">
        <v>8219</v>
      </c>
      <c r="C1379">
        <v>187</v>
      </c>
      <c r="E1379" t="s">
        <v>8221</v>
      </c>
      <c r="F1379">
        <v>4</v>
      </c>
    </row>
    <row r="1380" spans="2:6" x14ac:dyDescent="0.2">
      <c r="B1380" t="s">
        <v>8219</v>
      </c>
      <c r="C1380">
        <v>325</v>
      </c>
      <c r="E1380" t="s">
        <v>8221</v>
      </c>
      <c r="F1380">
        <v>2</v>
      </c>
    </row>
    <row r="1381" spans="2:6" x14ac:dyDescent="0.2">
      <c r="B1381" t="s">
        <v>8219</v>
      </c>
      <c r="C1381">
        <v>148</v>
      </c>
      <c r="E1381" t="s">
        <v>8221</v>
      </c>
      <c r="F1381">
        <v>3</v>
      </c>
    </row>
    <row r="1382" spans="2:6" x14ac:dyDescent="0.2">
      <c r="B1382" t="s">
        <v>8219</v>
      </c>
      <c r="C1382">
        <v>69</v>
      </c>
      <c r="E1382" t="s">
        <v>8221</v>
      </c>
      <c r="F1382">
        <v>0</v>
      </c>
    </row>
    <row r="1383" spans="2:6" x14ac:dyDescent="0.2">
      <c r="B1383" t="s">
        <v>8219</v>
      </c>
      <c r="C1383">
        <v>173</v>
      </c>
      <c r="E1383" t="s">
        <v>8221</v>
      </c>
      <c r="F1383">
        <v>3</v>
      </c>
    </row>
    <row r="1384" spans="2:6" x14ac:dyDescent="0.2">
      <c r="B1384" t="s">
        <v>8219</v>
      </c>
      <c r="C1384">
        <v>269</v>
      </c>
      <c r="E1384" t="s">
        <v>8221</v>
      </c>
      <c r="F1384">
        <v>4</v>
      </c>
    </row>
    <row r="1385" spans="2:6" x14ac:dyDescent="0.2">
      <c r="B1385" t="s">
        <v>8219</v>
      </c>
      <c r="C1385">
        <v>185</v>
      </c>
      <c r="E1385" t="s">
        <v>8221</v>
      </c>
      <c r="F1385">
        <v>2</v>
      </c>
    </row>
    <row r="1386" spans="2:6" x14ac:dyDescent="0.2">
      <c r="B1386" t="s">
        <v>8219</v>
      </c>
      <c r="C1386">
        <v>176</v>
      </c>
      <c r="E1386" t="s">
        <v>8221</v>
      </c>
      <c r="F1386">
        <v>10</v>
      </c>
    </row>
    <row r="1387" spans="2:6" x14ac:dyDescent="0.2">
      <c r="B1387" t="s">
        <v>8219</v>
      </c>
      <c r="C1387">
        <v>1019</v>
      </c>
      <c r="E1387" t="s">
        <v>8221</v>
      </c>
      <c r="F1387">
        <v>11</v>
      </c>
    </row>
    <row r="1388" spans="2:6" x14ac:dyDescent="0.2">
      <c r="B1388" t="s">
        <v>8219</v>
      </c>
      <c r="C1388">
        <v>113</v>
      </c>
      <c r="E1388" t="s">
        <v>8221</v>
      </c>
      <c r="F1388">
        <v>6</v>
      </c>
    </row>
    <row r="1389" spans="2:6" x14ac:dyDescent="0.2">
      <c r="B1389" t="s">
        <v>8219</v>
      </c>
      <c r="C1389">
        <v>404</v>
      </c>
      <c r="E1389" t="s">
        <v>8221</v>
      </c>
      <c r="F1389">
        <v>2</v>
      </c>
    </row>
    <row r="1390" spans="2:6" x14ac:dyDescent="0.2">
      <c r="B1390" t="s">
        <v>8219</v>
      </c>
      <c r="C1390">
        <v>707</v>
      </c>
      <c r="E1390" t="s">
        <v>8221</v>
      </c>
      <c r="F1390">
        <v>6</v>
      </c>
    </row>
    <row r="1391" spans="2:6" x14ac:dyDescent="0.2">
      <c r="B1391" t="s">
        <v>8219</v>
      </c>
      <c r="C1391">
        <v>392</v>
      </c>
      <c r="E1391" t="s">
        <v>8221</v>
      </c>
      <c r="F1391">
        <v>8</v>
      </c>
    </row>
    <row r="1392" spans="2:6" x14ac:dyDescent="0.2">
      <c r="B1392" t="s">
        <v>8219</v>
      </c>
      <c r="C1392">
        <v>23</v>
      </c>
      <c r="E1392" t="s">
        <v>8221</v>
      </c>
      <c r="F1392">
        <v>37</v>
      </c>
    </row>
    <row r="1393" spans="2:6" x14ac:dyDescent="0.2">
      <c r="B1393" t="s">
        <v>8219</v>
      </c>
      <c r="C1393">
        <v>682</v>
      </c>
      <c r="E1393" t="s">
        <v>8221</v>
      </c>
      <c r="F1393">
        <v>11</v>
      </c>
    </row>
    <row r="1394" spans="2:6" x14ac:dyDescent="0.2">
      <c r="B1394" t="s">
        <v>8219</v>
      </c>
      <c r="C1394">
        <v>37</v>
      </c>
      <c r="E1394" t="s">
        <v>8221</v>
      </c>
      <c r="F1394">
        <v>0</v>
      </c>
    </row>
    <row r="1395" spans="2:6" x14ac:dyDescent="0.2">
      <c r="B1395" t="s">
        <v>8219</v>
      </c>
      <c r="C1395">
        <v>146</v>
      </c>
      <c r="E1395" t="s">
        <v>8221</v>
      </c>
      <c r="F1395">
        <v>10</v>
      </c>
    </row>
    <row r="1396" spans="2:6" x14ac:dyDescent="0.2">
      <c r="B1396" t="s">
        <v>8219</v>
      </c>
      <c r="C1396">
        <v>119</v>
      </c>
      <c r="E1396" t="s">
        <v>8221</v>
      </c>
      <c r="F1396">
        <v>6</v>
      </c>
    </row>
    <row r="1397" spans="2:6" x14ac:dyDescent="0.2">
      <c r="B1397" t="s">
        <v>8219</v>
      </c>
      <c r="C1397">
        <v>163</v>
      </c>
      <c r="E1397" t="s">
        <v>8221</v>
      </c>
      <c r="F1397">
        <v>8</v>
      </c>
    </row>
    <row r="1398" spans="2:6" x14ac:dyDescent="0.2">
      <c r="B1398" t="s">
        <v>8219</v>
      </c>
      <c r="C1398">
        <v>339</v>
      </c>
      <c r="E1398" t="s">
        <v>8221</v>
      </c>
      <c r="F1398">
        <v>6</v>
      </c>
    </row>
    <row r="1399" spans="2:6" x14ac:dyDescent="0.2">
      <c r="B1399" t="s">
        <v>8219</v>
      </c>
      <c r="C1399">
        <v>58</v>
      </c>
      <c r="E1399" t="s">
        <v>8221</v>
      </c>
      <c r="F1399">
        <v>7</v>
      </c>
    </row>
    <row r="1400" spans="2:6" x14ac:dyDescent="0.2">
      <c r="B1400" t="s">
        <v>8219</v>
      </c>
      <c r="C1400">
        <v>456</v>
      </c>
      <c r="E1400" t="s">
        <v>8221</v>
      </c>
      <c r="F1400">
        <v>7</v>
      </c>
    </row>
    <row r="1401" spans="2:6" x14ac:dyDescent="0.2">
      <c r="B1401" t="s">
        <v>8219</v>
      </c>
      <c r="C1401">
        <v>15</v>
      </c>
      <c r="E1401" t="s">
        <v>8221</v>
      </c>
      <c r="F1401">
        <v>5</v>
      </c>
    </row>
    <row r="1402" spans="2:6" x14ac:dyDescent="0.2">
      <c r="B1402" t="s">
        <v>8219</v>
      </c>
      <c r="C1402">
        <v>191</v>
      </c>
      <c r="E1402" t="s">
        <v>8221</v>
      </c>
      <c r="F1402">
        <v>46</v>
      </c>
    </row>
    <row r="1403" spans="2:6" x14ac:dyDescent="0.2">
      <c r="B1403" t="s">
        <v>8219</v>
      </c>
      <c r="C1403">
        <v>17</v>
      </c>
      <c r="E1403" t="s">
        <v>8221</v>
      </c>
      <c r="F1403">
        <v>10</v>
      </c>
    </row>
    <row r="1404" spans="2:6" x14ac:dyDescent="0.2">
      <c r="B1404" t="s">
        <v>8219</v>
      </c>
      <c r="C1404">
        <v>28</v>
      </c>
      <c r="E1404" t="s">
        <v>8221</v>
      </c>
      <c r="F1404">
        <v>19</v>
      </c>
    </row>
    <row r="1405" spans="2:6" x14ac:dyDescent="0.2">
      <c r="B1405" t="s">
        <v>8219</v>
      </c>
      <c r="C1405">
        <v>18</v>
      </c>
      <c r="E1405" t="s">
        <v>8221</v>
      </c>
      <c r="F1405">
        <v>13</v>
      </c>
    </row>
    <row r="1406" spans="2:6" x14ac:dyDescent="0.2">
      <c r="B1406" t="s">
        <v>8219</v>
      </c>
      <c r="C1406">
        <v>61</v>
      </c>
      <c r="E1406" t="s">
        <v>8221</v>
      </c>
      <c r="F1406">
        <v>13</v>
      </c>
    </row>
    <row r="1407" spans="2:6" x14ac:dyDescent="0.2">
      <c r="B1407" t="s">
        <v>8219</v>
      </c>
      <c r="C1407">
        <v>108</v>
      </c>
      <c r="E1407" t="s">
        <v>8221</v>
      </c>
      <c r="F1407">
        <v>4</v>
      </c>
    </row>
    <row r="1408" spans="2:6" x14ac:dyDescent="0.2">
      <c r="B1408" t="s">
        <v>8219</v>
      </c>
      <c r="C1408">
        <v>142</v>
      </c>
      <c r="E1408" t="s">
        <v>8221</v>
      </c>
      <c r="F1408">
        <v>0</v>
      </c>
    </row>
    <row r="1409" spans="2:6" x14ac:dyDescent="0.2">
      <c r="B1409" t="s">
        <v>8219</v>
      </c>
      <c r="C1409">
        <v>74</v>
      </c>
      <c r="E1409" t="s">
        <v>8221</v>
      </c>
      <c r="F1409">
        <v>3</v>
      </c>
    </row>
    <row r="1410" spans="2:6" x14ac:dyDescent="0.2">
      <c r="B1410" t="s">
        <v>8219</v>
      </c>
      <c r="C1410">
        <v>38</v>
      </c>
      <c r="E1410" t="s">
        <v>8221</v>
      </c>
      <c r="F1410">
        <v>1</v>
      </c>
    </row>
    <row r="1411" spans="2:6" x14ac:dyDescent="0.2">
      <c r="B1411" t="s">
        <v>8219</v>
      </c>
      <c r="C1411">
        <v>20</v>
      </c>
      <c r="E1411" t="s">
        <v>8221</v>
      </c>
      <c r="F1411">
        <v>9</v>
      </c>
    </row>
    <row r="1412" spans="2:6" x14ac:dyDescent="0.2">
      <c r="B1412" t="s">
        <v>8219</v>
      </c>
      <c r="C1412">
        <v>24</v>
      </c>
      <c r="E1412" t="s">
        <v>8221</v>
      </c>
      <c r="F1412">
        <v>1</v>
      </c>
    </row>
    <row r="1413" spans="2:6" x14ac:dyDescent="0.2">
      <c r="B1413" t="s">
        <v>8219</v>
      </c>
      <c r="C1413">
        <v>66</v>
      </c>
      <c r="E1413" t="s">
        <v>8221</v>
      </c>
      <c r="F1413">
        <v>1</v>
      </c>
    </row>
    <row r="1414" spans="2:6" x14ac:dyDescent="0.2">
      <c r="B1414" t="s">
        <v>8219</v>
      </c>
      <c r="C1414">
        <v>28</v>
      </c>
      <c r="E1414" t="s">
        <v>8221</v>
      </c>
      <c r="F1414">
        <v>4</v>
      </c>
    </row>
    <row r="1415" spans="2:6" x14ac:dyDescent="0.2">
      <c r="B1415" t="s">
        <v>8219</v>
      </c>
      <c r="C1415">
        <v>24</v>
      </c>
      <c r="E1415" t="s">
        <v>8221</v>
      </c>
      <c r="F1415">
        <v>17</v>
      </c>
    </row>
    <row r="1416" spans="2:6" x14ac:dyDescent="0.2">
      <c r="B1416" t="s">
        <v>8219</v>
      </c>
      <c r="C1416">
        <v>73</v>
      </c>
      <c r="E1416" t="s">
        <v>8221</v>
      </c>
      <c r="F1416">
        <v>0</v>
      </c>
    </row>
    <row r="1417" spans="2:6" x14ac:dyDescent="0.2">
      <c r="B1417" t="s">
        <v>8219</v>
      </c>
      <c r="C1417">
        <v>3</v>
      </c>
      <c r="E1417" t="s">
        <v>8221</v>
      </c>
      <c r="F1417">
        <v>12</v>
      </c>
    </row>
    <row r="1418" spans="2:6" x14ac:dyDescent="0.2">
      <c r="B1418" t="s">
        <v>8219</v>
      </c>
      <c r="C1418">
        <v>20</v>
      </c>
      <c r="E1418" t="s">
        <v>8221</v>
      </c>
      <c r="F1418">
        <v>14</v>
      </c>
    </row>
    <row r="1419" spans="2:6" x14ac:dyDescent="0.2">
      <c r="B1419" t="s">
        <v>8219</v>
      </c>
      <c r="C1419">
        <v>21</v>
      </c>
      <c r="E1419" t="s">
        <v>8221</v>
      </c>
      <c r="F1419">
        <v>1</v>
      </c>
    </row>
    <row r="1420" spans="2:6" x14ac:dyDescent="0.2">
      <c r="B1420" t="s">
        <v>8219</v>
      </c>
      <c r="C1420">
        <v>94</v>
      </c>
      <c r="E1420" t="s">
        <v>8221</v>
      </c>
      <c r="F1420">
        <v>14</v>
      </c>
    </row>
    <row r="1421" spans="2:6" x14ac:dyDescent="0.2">
      <c r="B1421" t="s">
        <v>8219</v>
      </c>
      <c r="C1421">
        <v>139</v>
      </c>
      <c r="E1421" t="s">
        <v>8221</v>
      </c>
      <c r="F1421">
        <v>4</v>
      </c>
    </row>
    <row r="1422" spans="2:6" x14ac:dyDescent="0.2">
      <c r="B1422" t="s">
        <v>8219</v>
      </c>
      <c r="C1422">
        <v>130</v>
      </c>
      <c r="E1422" t="s">
        <v>8221</v>
      </c>
      <c r="F1422">
        <v>2</v>
      </c>
    </row>
    <row r="1423" spans="2:6" x14ac:dyDescent="0.2">
      <c r="B1423" t="s">
        <v>8219</v>
      </c>
      <c r="C1423">
        <v>31</v>
      </c>
      <c r="E1423" t="s">
        <v>8221</v>
      </c>
      <c r="F1423">
        <v>1</v>
      </c>
    </row>
    <row r="1424" spans="2:6" x14ac:dyDescent="0.2">
      <c r="B1424" t="s">
        <v>8219</v>
      </c>
      <c r="C1424">
        <v>13</v>
      </c>
      <c r="E1424" t="s">
        <v>8221</v>
      </c>
      <c r="F1424">
        <v>2</v>
      </c>
    </row>
    <row r="1425" spans="2:6" x14ac:dyDescent="0.2">
      <c r="B1425" t="s">
        <v>8219</v>
      </c>
      <c r="C1425">
        <v>90</v>
      </c>
      <c r="E1425" t="s">
        <v>8221</v>
      </c>
      <c r="F1425">
        <v>1</v>
      </c>
    </row>
    <row r="1426" spans="2:6" x14ac:dyDescent="0.2">
      <c r="B1426" t="s">
        <v>8219</v>
      </c>
      <c r="C1426">
        <v>141</v>
      </c>
      <c r="E1426" t="s">
        <v>8221</v>
      </c>
      <c r="F1426">
        <v>1</v>
      </c>
    </row>
    <row r="1427" spans="2:6" x14ac:dyDescent="0.2">
      <c r="B1427" t="s">
        <v>8219</v>
      </c>
      <c r="C1427">
        <v>23</v>
      </c>
      <c r="E1427" t="s">
        <v>8221</v>
      </c>
      <c r="F1427">
        <v>4</v>
      </c>
    </row>
    <row r="1428" spans="2:6" x14ac:dyDescent="0.2">
      <c r="B1428" t="s">
        <v>8219</v>
      </c>
      <c r="C1428">
        <v>18</v>
      </c>
      <c r="E1428" t="s">
        <v>8221</v>
      </c>
      <c r="F1428">
        <v>3</v>
      </c>
    </row>
    <row r="1429" spans="2:6" x14ac:dyDescent="0.2">
      <c r="B1429" t="s">
        <v>8219</v>
      </c>
      <c r="C1429">
        <v>76</v>
      </c>
      <c r="E1429" t="s">
        <v>8221</v>
      </c>
      <c r="F1429">
        <v>38</v>
      </c>
    </row>
    <row r="1430" spans="2:6" x14ac:dyDescent="0.2">
      <c r="B1430" t="s">
        <v>8219</v>
      </c>
      <c r="C1430">
        <v>93</v>
      </c>
      <c r="E1430" t="s">
        <v>8221</v>
      </c>
      <c r="F1430">
        <v>4</v>
      </c>
    </row>
    <row r="1431" spans="2:6" x14ac:dyDescent="0.2">
      <c r="B1431" t="s">
        <v>8219</v>
      </c>
      <c r="C1431">
        <v>69</v>
      </c>
      <c r="E1431" t="s">
        <v>8221</v>
      </c>
      <c r="F1431">
        <v>0</v>
      </c>
    </row>
    <row r="1432" spans="2:6" x14ac:dyDescent="0.2">
      <c r="B1432" t="s">
        <v>8219</v>
      </c>
      <c r="C1432">
        <v>21</v>
      </c>
      <c r="E1432" t="s">
        <v>8221</v>
      </c>
      <c r="F1432">
        <v>2</v>
      </c>
    </row>
    <row r="1433" spans="2:6" x14ac:dyDescent="0.2">
      <c r="B1433" t="s">
        <v>8219</v>
      </c>
      <c r="C1433">
        <v>57</v>
      </c>
      <c r="E1433" t="s">
        <v>8221</v>
      </c>
      <c r="F1433">
        <v>0</v>
      </c>
    </row>
    <row r="1434" spans="2:6" x14ac:dyDescent="0.2">
      <c r="B1434" t="s">
        <v>8219</v>
      </c>
      <c r="C1434">
        <v>108</v>
      </c>
      <c r="E1434" t="s">
        <v>8221</v>
      </c>
      <c r="F1434">
        <v>1</v>
      </c>
    </row>
    <row r="1435" spans="2:6" x14ac:dyDescent="0.2">
      <c r="B1435" t="s">
        <v>8219</v>
      </c>
      <c r="C1435">
        <v>83</v>
      </c>
      <c r="E1435" t="s">
        <v>8221</v>
      </c>
      <c r="F1435">
        <v>7</v>
      </c>
    </row>
    <row r="1436" spans="2:6" x14ac:dyDescent="0.2">
      <c r="B1436" t="s">
        <v>8219</v>
      </c>
      <c r="C1436">
        <v>96</v>
      </c>
      <c r="E1436" t="s">
        <v>8221</v>
      </c>
      <c r="F1436">
        <v>2</v>
      </c>
    </row>
    <row r="1437" spans="2:6" x14ac:dyDescent="0.2">
      <c r="B1437" t="s">
        <v>8219</v>
      </c>
      <c r="C1437">
        <v>64</v>
      </c>
      <c r="E1437" t="s">
        <v>8221</v>
      </c>
      <c r="F1437">
        <v>4</v>
      </c>
    </row>
    <row r="1438" spans="2:6" x14ac:dyDescent="0.2">
      <c r="B1438" t="s">
        <v>8219</v>
      </c>
      <c r="C1438">
        <v>14</v>
      </c>
      <c r="E1438" t="s">
        <v>8221</v>
      </c>
      <c r="F1438">
        <v>4</v>
      </c>
    </row>
    <row r="1439" spans="2:6" x14ac:dyDescent="0.2">
      <c r="B1439" t="s">
        <v>8219</v>
      </c>
      <c r="C1439">
        <v>169</v>
      </c>
      <c r="E1439" t="s">
        <v>8221</v>
      </c>
      <c r="F1439">
        <v>3</v>
      </c>
    </row>
    <row r="1440" spans="2:6" x14ac:dyDescent="0.2">
      <c r="B1440" t="s">
        <v>8219</v>
      </c>
      <c r="C1440">
        <v>33</v>
      </c>
      <c r="E1440" t="s">
        <v>8221</v>
      </c>
      <c r="F1440">
        <v>2</v>
      </c>
    </row>
    <row r="1441" spans="2:6" x14ac:dyDescent="0.2">
      <c r="B1441" t="s">
        <v>8219</v>
      </c>
      <c r="C1441">
        <v>102</v>
      </c>
      <c r="E1441" t="s">
        <v>8221</v>
      </c>
      <c r="F1441">
        <v>197</v>
      </c>
    </row>
    <row r="1442" spans="2:6" x14ac:dyDescent="0.2">
      <c r="B1442" t="s">
        <v>8219</v>
      </c>
      <c r="C1442">
        <v>104</v>
      </c>
      <c r="E1442" t="s">
        <v>8221</v>
      </c>
      <c r="F1442">
        <v>0</v>
      </c>
    </row>
    <row r="1443" spans="2:6" x14ac:dyDescent="0.2">
      <c r="B1443" t="s">
        <v>8219</v>
      </c>
      <c r="C1443">
        <v>20</v>
      </c>
      <c r="E1443" t="s">
        <v>8221</v>
      </c>
      <c r="F1443">
        <v>1</v>
      </c>
    </row>
    <row r="1444" spans="2:6" x14ac:dyDescent="0.2">
      <c r="B1444" t="s">
        <v>8219</v>
      </c>
      <c r="C1444">
        <v>35</v>
      </c>
      <c r="E1444" t="s">
        <v>8221</v>
      </c>
      <c r="F1444">
        <v>4</v>
      </c>
    </row>
    <row r="1445" spans="2:6" x14ac:dyDescent="0.2">
      <c r="B1445" t="s">
        <v>8219</v>
      </c>
      <c r="C1445">
        <v>94</v>
      </c>
      <c r="E1445" t="s">
        <v>8221</v>
      </c>
      <c r="F1445">
        <v>0</v>
      </c>
    </row>
    <row r="1446" spans="2:6" x14ac:dyDescent="0.2">
      <c r="B1446" t="s">
        <v>8219</v>
      </c>
      <c r="C1446">
        <v>14</v>
      </c>
      <c r="E1446" t="s">
        <v>8221</v>
      </c>
      <c r="F1446">
        <v>7</v>
      </c>
    </row>
    <row r="1447" spans="2:6" x14ac:dyDescent="0.2">
      <c r="B1447" t="s">
        <v>8219</v>
      </c>
      <c r="C1447">
        <v>15</v>
      </c>
      <c r="E1447" t="s">
        <v>8221</v>
      </c>
      <c r="F1447">
        <v>11</v>
      </c>
    </row>
    <row r="1448" spans="2:6" x14ac:dyDescent="0.2">
      <c r="B1448" t="s">
        <v>8219</v>
      </c>
      <c r="C1448">
        <v>51</v>
      </c>
      <c r="E1448" t="s">
        <v>8221</v>
      </c>
      <c r="F1448">
        <v>0</v>
      </c>
    </row>
    <row r="1449" spans="2:6" x14ac:dyDescent="0.2">
      <c r="B1449" t="s">
        <v>8219</v>
      </c>
      <c r="C1449">
        <v>19</v>
      </c>
      <c r="E1449" t="s">
        <v>8221</v>
      </c>
      <c r="F1449">
        <v>6</v>
      </c>
    </row>
    <row r="1450" spans="2:6" x14ac:dyDescent="0.2">
      <c r="B1450" t="s">
        <v>8219</v>
      </c>
      <c r="C1450">
        <v>23</v>
      </c>
      <c r="E1450" t="s">
        <v>8221</v>
      </c>
      <c r="F1450">
        <v>0</v>
      </c>
    </row>
    <row r="1451" spans="2:6" x14ac:dyDescent="0.2">
      <c r="B1451" t="s">
        <v>8219</v>
      </c>
      <c r="C1451">
        <v>97</v>
      </c>
      <c r="E1451" t="s">
        <v>8221</v>
      </c>
      <c r="F1451">
        <v>7</v>
      </c>
    </row>
    <row r="1452" spans="2:6" x14ac:dyDescent="0.2">
      <c r="B1452" t="s">
        <v>8219</v>
      </c>
      <c r="C1452">
        <v>76</v>
      </c>
      <c r="E1452" t="s">
        <v>8221</v>
      </c>
      <c r="F1452">
        <v>94</v>
      </c>
    </row>
    <row r="1453" spans="2:6" x14ac:dyDescent="0.2">
      <c r="B1453" t="s">
        <v>8219</v>
      </c>
      <c r="C1453">
        <v>11</v>
      </c>
      <c r="E1453" t="s">
        <v>8221</v>
      </c>
      <c r="F1453">
        <v>2</v>
      </c>
    </row>
    <row r="1454" spans="2:6" x14ac:dyDescent="0.2">
      <c r="B1454" t="s">
        <v>8219</v>
      </c>
      <c r="C1454">
        <v>52</v>
      </c>
      <c r="E1454" t="s">
        <v>8221</v>
      </c>
      <c r="F1454">
        <v>25</v>
      </c>
    </row>
    <row r="1455" spans="2:6" x14ac:dyDescent="0.2">
      <c r="B1455" t="s">
        <v>8219</v>
      </c>
      <c r="C1455">
        <v>95</v>
      </c>
      <c r="E1455" t="s">
        <v>8221</v>
      </c>
      <c r="F1455">
        <v>17</v>
      </c>
    </row>
    <row r="1456" spans="2:6" x14ac:dyDescent="0.2">
      <c r="B1456" t="s">
        <v>8219</v>
      </c>
      <c r="C1456">
        <v>35</v>
      </c>
      <c r="E1456" t="s">
        <v>8221</v>
      </c>
      <c r="F1456">
        <v>2</v>
      </c>
    </row>
    <row r="1457" spans="2:6" x14ac:dyDescent="0.2">
      <c r="B1457" t="s">
        <v>8219</v>
      </c>
      <c r="C1457">
        <v>21</v>
      </c>
      <c r="E1457" t="s">
        <v>8221</v>
      </c>
      <c r="F1457">
        <v>4</v>
      </c>
    </row>
    <row r="1458" spans="2:6" x14ac:dyDescent="0.2">
      <c r="B1458" t="s">
        <v>8219</v>
      </c>
      <c r="C1458">
        <v>93</v>
      </c>
      <c r="E1458" t="s">
        <v>8221</v>
      </c>
      <c r="F1458">
        <v>5</v>
      </c>
    </row>
    <row r="1459" spans="2:6" x14ac:dyDescent="0.2">
      <c r="B1459" t="s">
        <v>8219</v>
      </c>
      <c r="C1459">
        <v>11</v>
      </c>
      <c r="E1459" t="s">
        <v>8221</v>
      </c>
      <c r="F1459">
        <v>2</v>
      </c>
    </row>
    <row r="1460" spans="2:6" x14ac:dyDescent="0.2">
      <c r="B1460" t="s">
        <v>8219</v>
      </c>
      <c r="C1460">
        <v>21</v>
      </c>
      <c r="E1460" t="s">
        <v>8221</v>
      </c>
      <c r="F1460">
        <v>2</v>
      </c>
    </row>
    <row r="1461" spans="2:6" x14ac:dyDescent="0.2">
      <c r="B1461" t="s">
        <v>8219</v>
      </c>
      <c r="C1461">
        <v>54</v>
      </c>
      <c r="E1461" t="s">
        <v>8221</v>
      </c>
      <c r="F1461">
        <v>3</v>
      </c>
    </row>
    <row r="1462" spans="2:6" x14ac:dyDescent="0.2">
      <c r="B1462" t="s">
        <v>8219</v>
      </c>
      <c r="C1462">
        <v>31</v>
      </c>
      <c r="E1462" t="s">
        <v>8221</v>
      </c>
      <c r="F1462">
        <v>0</v>
      </c>
    </row>
    <row r="1463" spans="2:6" x14ac:dyDescent="0.2">
      <c r="B1463" t="s">
        <v>8219</v>
      </c>
      <c r="C1463">
        <v>132</v>
      </c>
      <c r="E1463" t="s">
        <v>8221</v>
      </c>
      <c r="F1463">
        <v>4</v>
      </c>
    </row>
    <row r="1464" spans="2:6" x14ac:dyDescent="0.2">
      <c r="B1464" t="s">
        <v>8219</v>
      </c>
      <c r="C1464">
        <v>3</v>
      </c>
      <c r="E1464" t="s">
        <v>8221</v>
      </c>
      <c r="F1464">
        <v>1</v>
      </c>
    </row>
    <row r="1465" spans="2:6" x14ac:dyDescent="0.2">
      <c r="B1465" t="s">
        <v>8219</v>
      </c>
      <c r="C1465">
        <v>6</v>
      </c>
      <c r="E1465" t="s">
        <v>8221</v>
      </c>
      <c r="F1465">
        <v>12</v>
      </c>
    </row>
    <row r="1466" spans="2:6" x14ac:dyDescent="0.2">
      <c r="B1466" t="s">
        <v>8219</v>
      </c>
      <c r="C1466">
        <v>10</v>
      </c>
      <c r="E1466" t="s">
        <v>8221</v>
      </c>
      <c r="F1466">
        <v>4</v>
      </c>
    </row>
    <row r="1467" spans="2:6" x14ac:dyDescent="0.2">
      <c r="B1467" t="s">
        <v>8219</v>
      </c>
      <c r="C1467">
        <v>147</v>
      </c>
      <c r="E1467" t="s">
        <v>8221</v>
      </c>
      <c r="F1467">
        <v>91</v>
      </c>
    </row>
    <row r="1468" spans="2:6" x14ac:dyDescent="0.2">
      <c r="B1468" t="s">
        <v>8219</v>
      </c>
      <c r="C1468">
        <v>199</v>
      </c>
      <c r="E1468" t="s">
        <v>8221</v>
      </c>
      <c r="F1468">
        <v>1</v>
      </c>
    </row>
    <row r="1469" spans="2:6" x14ac:dyDescent="0.2">
      <c r="B1469" t="s">
        <v>8219</v>
      </c>
      <c r="C1469">
        <v>50</v>
      </c>
      <c r="E1469" t="s">
        <v>8221</v>
      </c>
      <c r="F1469">
        <v>1</v>
      </c>
    </row>
    <row r="1470" spans="2:6" x14ac:dyDescent="0.2">
      <c r="B1470" t="s">
        <v>8219</v>
      </c>
      <c r="C1470">
        <v>21</v>
      </c>
      <c r="E1470" t="s">
        <v>8221</v>
      </c>
      <c r="F1470">
        <v>0</v>
      </c>
    </row>
    <row r="1471" spans="2:6" x14ac:dyDescent="0.2">
      <c r="B1471" t="s">
        <v>8219</v>
      </c>
      <c r="C1471">
        <v>24</v>
      </c>
      <c r="E1471" t="s">
        <v>8221</v>
      </c>
      <c r="F1471">
        <v>13</v>
      </c>
    </row>
    <row r="1472" spans="2:6" x14ac:dyDescent="0.2">
      <c r="B1472" t="s">
        <v>8219</v>
      </c>
      <c r="C1472">
        <v>32</v>
      </c>
      <c r="E1472" t="s">
        <v>8221</v>
      </c>
      <c r="F1472">
        <v>2</v>
      </c>
    </row>
    <row r="1473" spans="2:6" x14ac:dyDescent="0.2">
      <c r="B1473" t="s">
        <v>8219</v>
      </c>
      <c r="C1473">
        <v>62</v>
      </c>
      <c r="E1473" t="s">
        <v>8221</v>
      </c>
      <c r="F1473">
        <v>0</v>
      </c>
    </row>
    <row r="1474" spans="2:6" x14ac:dyDescent="0.2">
      <c r="B1474" t="s">
        <v>8219</v>
      </c>
      <c r="C1474">
        <v>9</v>
      </c>
      <c r="E1474" t="s">
        <v>8221</v>
      </c>
      <c r="F1474">
        <v>21</v>
      </c>
    </row>
    <row r="1475" spans="2:6" x14ac:dyDescent="0.2">
      <c r="B1475" t="s">
        <v>8219</v>
      </c>
      <c r="C1475">
        <v>38</v>
      </c>
      <c r="E1475" t="s">
        <v>8221</v>
      </c>
      <c r="F1475">
        <v>9</v>
      </c>
    </row>
    <row r="1476" spans="2:6" x14ac:dyDescent="0.2">
      <c r="B1476" t="s">
        <v>8219</v>
      </c>
      <c r="C1476">
        <v>54</v>
      </c>
      <c r="E1476" t="s">
        <v>8221</v>
      </c>
      <c r="F1476">
        <v>6</v>
      </c>
    </row>
    <row r="1477" spans="2:6" x14ac:dyDescent="0.2">
      <c r="B1477" t="s">
        <v>8219</v>
      </c>
      <c r="C1477">
        <v>37</v>
      </c>
      <c r="E1477" t="s">
        <v>8221</v>
      </c>
      <c r="F1477">
        <v>4</v>
      </c>
    </row>
    <row r="1478" spans="2:6" x14ac:dyDescent="0.2">
      <c r="B1478" t="s">
        <v>8219</v>
      </c>
      <c r="C1478">
        <v>39</v>
      </c>
      <c r="E1478" t="s">
        <v>8221</v>
      </c>
      <c r="F1478">
        <v>7</v>
      </c>
    </row>
    <row r="1479" spans="2:6" x14ac:dyDescent="0.2">
      <c r="B1479" t="s">
        <v>8219</v>
      </c>
      <c r="C1479">
        <v>34</v>
      </c>
      <c r="E1479" t="s">
        <v>8221</v>
      </c>
      <c r="F1479">
        <v>5</v>
      </c>
    </row>
    <row r="1480" spans="2:6" x14ac:dyDescent="0.2">
      <c r="B1480" t="s">
        <v>8219</v>
      </c>
      <c r="C1480">
        <v>55</v>
      </c>
      <c r="E1480" t="s">
        <v>8221</v>
      </c>
      <c r="F1480">
        <v>0</v>
      </c>
    </row>
    <row r="1481" spans="2:6" x14ac:dyDescent="0.2">
      <c r="B1481" t="s">
        <v>8219</v>
      </c>
      <c r="C1481">
        <v>32</v>
      </c>
      <c r="E1481" t="s">
        <v>8221</v>
      </c>
      <c r="F1481">
        <v>3</v>
      </c>
    </row>
    <row r="1482" spans="2:6" x14ac:dyDescent="0.2">
      <c r="B1482" t="s">
        <v>8219</v>
      </c>
      <c r="C1482">
        <v>25</v>
      </c>
      <c r="E1482" t="s">
        <v>8221</v>
      </c>
      <c r="F1482">
        <v>9</v>
      </c>
    </row>
    <row r="1483" spans="2:6" x14ac:dyDescent="0.2">
      <c r="B1483" t="s">
        <v>8219</v>
      </c>
      <c r="C1483">
        <v>33</v>
      </c>
      <c r="E1483" t="s">
        <v>8221</v>
      </c>
      <c r="F1483">
        <v>6</v>
      </c>
    </row>
    <row r="1484" spans="2:6" x14ac:dyDescent="0.2">
      <c r="B1484" t="s">
        <v>8219</v>
      </c>
      <c r="C1484">
        <v>108</v>
      </c>
      <c r="E1484" t="s">
        <v>8221</v>
      </c>
      <c r="F1484">
        <v>4</v>
      </c>
    </row>
    <row r="1485" spans="2:6" x14ac:dyDescent="0.2">
      <c r="B1485" t="s">
        <v>8219</v>
      </c>
      <c r="C1485">
        <v>20</v>
      </c>
      <c r="E1485" t="s">
        <v>8221</v>
      </c>
      <c r="F1485">
        <v>1</v>
      </c>
    </row>
    <row r="1486" spans="2:6" x14ac:dyDescent="0.2">
      <c r="B1486" t="s">
        <v>8219</v>
      </c>
      <c r="C1486">
        <v>98</v>
      </c>
      <c r="E1486" t="s">
        <v>8221</v>
      </c>
      <c r="F1486">
        <v>17</v>
      </c>
    </row>
    <row r="1487" spans="2:6" x14ac:dyDescent="0.2">
      <c r="B1487" t="s">
        <v>8219</v>
      </c>
      <c r="C1487">
        <v>196</v>
      </c>
      <c r="E1487" t="s">
        <v>8221</v>
      </c>
      <c r="F1487">
        <v>1</v>
      </c>
    </row>
    <row r="1488" spans="2:6" x14ac:dyDescent="0.2">
      <c r="B1488" t="s">
        <v>8219</v>
      </c>
      <c r="C1488">
        <v>39</v>
      </c>
      <c r="E1488" t="s">
        <v>8221</v>
      </c>
      <c r="F1488">
        <v>13</v>
      </c>
    </row>
    <row r="1489" spans="2:6" x14ac:dyDescent="0.2">
      <c r="B1489" t="s">
        <v>8219</v>
      </c>
      <c r="C1489">
        <v>128</v>
      </c>
      <c r="E1489" t="s">
        <v>8221</v>
      </c>
      <c r="F1489">
        <v>6</v>
      </c>
    </row>
    <row r="1490" spans="2:6" x14ac:dyDescent="0.2">
      <c r="B1490" t="s">
        <v>8219</v>
      </c>
      <c r="C1490">
        <v>71</v>
      </c>
      <c r="E1490" t="s">
        <v>8221</v>
      </c>
      <c r="F1490">
        <v>0</v>
      </c>
    </row>
    <row r="1491" spans="2:6" x14ac:dyDescent="0.2">
      <c r="B1491" t="s">
        <v>8219</v>
      </c>
      <c r="C1491">
        <v>47</v>
      </c>
      <c r="E1491" t="s">
        <v>8221</v>
      </c>
      <c r="F1491">
        <v>2</v>
      </c>
    </row>
    <row r="1492" spans="2:6" x14ac:dyDescent="0.2">
      <c r="B1492" t="s">
        <v>8219</v>
      </c>
      <c r="C1492">
        <v>17</v>
      </c>
      <c r="E1492" t="s">
        <v>8221</v>
      </c>
      <c r="F1492">
        <v>2</v>
      </c>
    </row>
    <row r="1493" spans="2:6" x14ac:dyDescent="0.2">
      <c r="B1493" t="s">
        <v>8219</v>
      </c>
      <c r="C1493">
        <v>91</v>
      </c>
      <c r="E1493" t="s">
        <v>8221</v>
      </c>
      <c r="F1493">
        <v>21</v>
      </c>
    </row>
    <row r="1494" spans="2:6" x14ac:dyDescent="0.2">
      <c r="B1494" t="s">
        <v>8219</v>
      </c>
      <c r="C1494">
        <v>43</v>
      </c>
      <c r="E1494" t="s">
        <v>8221</v>
      </c>
      <c r="F1494">
        <v>13</v>
      </c>
    </row>
    <row r="1495" spans="2:6" x14ac:dyDescent="0.2">
      <c r="B1495" t="s">
        <v>8219</v>
      </c>
      <c r="C1495">
        <v>17</v>
      </c>
      <c r="E1495" t="s">
        <v>8221</v>
      </c>
      <c r="F1495">
        <v>0</v>
      </c>
    </row>
    <row r="1496" spans="2:6" x14ac:dyDescent="0.2">
      <c r="B1496" t="s">
        <v>8219</v>
      </c>
      <c r="C1496">
        <v>33</v>
      </c>
      <c r="E1496" t="s">
        <v>8221</v>
      </c>
      <c r="F1496">
        <v>6</v>
      </c>
    </row>
    <row r="1497" spans="2:6" x14ac:dyDescent="0.2">
      <c r="B1497" t="s">
        <v>8219</v>
      </c>
      <c r="C1497">
        <v>87</v>
      </c>
      <c r="E1497" t="s">
        <v>8221</v>
      </c>
      <c r="F1497">
        <v>0</v>
      </c>
    </row>
    <row r="1498" spans="2:6" x14ac:dyDescent="0.2">
      <c r="B1498" t="s">
        <v>8219</v>
      </c>
      <c r="C1498">
        <v>113</v>
      </c>
      <c r="E1498" t="s">
        <v>8221</v>
      </c>
      <c r="F1498">
        <v>1</v>
      </c>
    </row>
    <row r="1499" spans="2:6" x14ac:dyDescent="0.2">
      <c r="B1499" t="s">
        <v>8219</v>
      </c>
      <c r="C1499">
        <v>14</v>
      </c>
      <c r="E1499" t="s">
        <v>8221</v>
      </c>
      <c r="F1499">
        <v>0</v>
      </c>
    </row>
    <row r="1500" spans="2:6" x14ac:dyDescent="0.2">
      <c r="B1500" t="s">
        <v>8219</v>
      </c>
      <c r="C1500">
        <v>30</v>
      </c>
      <c r="E1500" t="s">
        <v>8221</v>
      </c>
      <c r="F1500">
        <v>12</v>
      </c>
    </row>
    <row r="1501" spans="2:6" x14ac:dyDescent="0.2">
      <c r="B1501" t="s">
        <v>8219</v>
      </c>
      <c r="C1501">
        <v>16</v>
      </c>
      <c r="E1501" t="s">
        <v>8221</v>
      </c>
      <c r="F1501">
        <v>2</v>
      </c>
    </row>
    <row r="1502" spans="2:6" x14ac:dyDescent="0.2">
      <c r="B1502" t="s">
        <v>8219</v>
      </c>
      <c r="C1502">
        <v>46</v>
      </c>
      <c r="E1502" t="s">
        <v>8221</v>
      </c>
      <c r="F1502">
        <v>6</v>
      </c>
    </row>
    <row r="1503" spans="2:6" x14ac:dyDescent="0.2">
      <c r="B1503" t="s">
        <v>8219</v>
      </c>
      <c r="C1503">
        <v>24</v>
      </c>
      <c r="E1503" t="s">
        <v>8221</v>
      </c>
      <c r="F1503">
        <v>1</v>
      </c>
    </row>
    <row r="1504" spans="2:6" x14ac:dyDescent="0.2">
      <c r="B1504" t="s">
        <v>8219</v>
      </c>
      <c r="C1504">
        <v>97</v>
      </c>
      <c r="E1504" t="s">
        <v>8221</v>
      </c>
      <c r="F1504">
        <v>1</v>
      </c>
    </row>
    <row r="1505" spans="2:6" x14ac:dyDescent="0.2">
      <c r="B1505" t="s">
        <v>8219</v>
      </c>
      <c r="C1505">
        <v>59</v>
      </c>
      <c r="E1505" t="s">
        <v>8221</v>
      </c>
      <c r="F1505">
        <v>5</v>
      </c>
    </row>
    <row r="1506" spans="2:6" x14ac:dyDescent="0.2">
      <c r="B1506" t="s">
        <v>8219</v>
      </c>
      <c r="C1506">
        <v>1095</v>
      </c>
      <c r="E1506" t="s">
        <v>8221</v>
      </c>
      <c r="F1506">
        <v>0</v>
      </c>
    </row>
    <row r="1507" spans="2:6" x14ac:dyDescent="0.2">
      <c r="B1507" t="s">
        <v>8219</v>
      </c>
      <c r="C1507">
        <v>218</v>
      </c>
      <c r="E1507" t="s">
        <v>8221</v>
      </c>
      <c r="F1507">
        <v>3</v>
      </c>
    </row>
    <row r="1508" spans="2:6" x14ac:dyDescent="0.2">
      <c r="B1508" t="s">
        <v>8219</v>
      </c>
      <c r="C1508">
        <v>111</v>
      </c>
      <c r="E1508" t="s">
        <v>8221</v>
      </c>
      <c r="F1508">
        <v>8</v>
      </c>
    </row>
    <row r="1509" spans="2:6" x14ac:dyDescent="0.2">
      <c r="B1509" t="s">
        <v>8219</v>
      </c>
      <c r="C1509">
        <v>56</v>
      </c>
      <c r="E1509" t="s">
        <v>8221</v>
      </c>
      <c r="F1509">
        <v>3</v>
      </c>
    </row>
    <row r="1510" spans="2:6" x14ac:dyDescent="0.2">
      <c r="B1510" t="s">
        <v>8219</v>
      </c>
      <c r="C1510">
        <v>265</v>
      </c>
      <c r="E1510" t="s">
        <v>8221</v>
      </c>
      <c r="F1510">
        <v>8</v>
      </c>
    </row>
    <row r="1511" spans="2:6" x14ac:dyDescent="0.2">
      <c r="B1511" t="s">
        <v>8219</v>
      </c>
      <c r="C1511">
        <v>28</v>
      </c>
      <c r="E1511" t="s">
        <v>8221</v>
      </c>
      <c r="F1511">
        <v>1</v>
      </c>
    </row>
    <row r="1512" spans="2:6" x14ac:dyDescent="0.2">
      <c r="B1512" t="s">
        <v>8219</v>
      </c>
      <c r="C1512">
        <v>364</v>
      </c>
      <c r="E1512" t="s">
        <v>8221</v>
      </c>
      <c r="F1512">
        <v>4</v>
      </c>
    </row>
    <row r="1513" spans="2:6" x14ac:dyDescent="0.2">
      <c r="B1513" t="s">
        <v>8219</v>
      </c>
      <c r="C1513">
        <v>27</v>
      </c>
      <c r="E1513" t="s">
        <v>8221</v>
      </c>
      <c r="F1513">
        <v>8</v>
      </c>
    </row>
    <row r="1514" spans="2:6" x14ac:dyDescent="0.2">
      <c r="B1514" t="s">
        <v>8219</v>
      </c>
      <c r="C1514">
        <v>93</v>
      </c>
      <c r="E1514" t="s">
        <v>8221</v>
      </c>
      <c r="F1514">
        <v>1</v>
      </c>
    </row>
    <row r="1515" spans="2:6" x14ac:dyDescent="0.2">
      <c r="B1515" t="s">
        <v>8219</v>
      </c>
      <c r="C1515">
        <v>64</v>
      </c>
      <c r="E1515" t="s">
        <v>8221</v>
      </c>
      <c r="F1515">
        <v>5</v>
      </c>
    </row>
    <row r="1516" spans="2:6" x14ac:dyDescent="0.2">
      <c r="B1516" t="s">
        <v>8219</v>
      </c>
      <c r="C1516">
        <v>22</v>
      </c>
      <c r="E1516" t="s">
        <v>8221</v>
      </c>
      <c r="F1516">
        <v>0</v>
      </c>
    </row>
    <row r="1517" spans="2:6" x14ac:dyDescent="0.2">
      <c r="B1517" t="s">
        <v>8219</v>
      </c>
      <c r="C1517">
        <v>59</v>
      </c>
      <c r="E1517" t="s">
        <v>8221</v>
      </c>
      <c r="F1517">
        <v>0</v>
      </c>
    </row>
    <row r="1518" spans="2:6" x14ac:dyDescent="0.2">
      <c r="B1518" t="s">
        <v>8219</v>
      </c>
      <c r="C1518">
        <v>249</v>
      </c>
      <c r="E1518" t="s">
        <v>8221</v>
      </c>
      <c r="F1518">
        <v>1</v>
      </c>
    </row>
    <row r="1519" spans="2:6" x14ac:dyDescent="0.2">
      <c r="B1519" t="s">
        <v>8219</v>
      </c>
      <c r="C1519">
        <v>392</v>
      </c>
      <c r="E1519" t="s">
        <v>8221</v>
      </c>
      <c r="F1519">
        <v>0</v>
      </c>
    </row>
    <row r="1520" spans="2:6" x14ac:dyDescent="0.2">
      <c r="B1520" t="s">
        <v>8219</v>
      </c>
      <c r="C1520">
        <v>115</v>
      </c>
      <c r="E1520" t="s">
        <v>8221</v>
      </c>
      <c r="F1520">
        <v>0</v>
      </c>
    </row>
    <row r="1521" spans="2:6" x14ac:dyDescent="0.2">
      <c r="B1521" t="s">
        <v>8219</v>
      </c>
      <c r="C1521">
        <v>433</v>
      </c>
      <c r="E1521" t="s">
        <v>8221</v>
      </c>
      <c r="F1521">
        <v>6</v>
      </c>
    </row>
    <row r="1522" spans="2:6" x14ac:dyDescent="0.2">
      <c r="B1522" t="s">
        <v>8219</v>
      </c>
      <c r="C1522">
        <v>20</v>
      </c>
      <c r="E1522" t="s">
        <v>8221</v>
      </c>
      <c r="F1522">
        <v>6</v>
      </c>
    </row>
    <row r="1523" spans="2:6" x14ac:dyDescent="0.2">
      <c r="B1523" t="s">
        <v>8219</v>
      </c>
      <c r="C1523">
        <v>8</v>
      </c>
      <c r="E1523" t="s">
        <v>8221</v>
      </c>
      <c r="F1523">
        <v>14</v>
      </c>
    </row>
    <row r="1524" spans="2:6" x14ac:dyDescent="0.2">
      <c r="B1524" t="s">
        <v>8219</v>
      </c>
      <c r="C1524">
        <v>175</v>
      </c>
      <c r="E1524" t="s">
        <v>8221</v>
      </c>
      <c r="F1524">
        <v>6</v>
      </c>
    </row>
    <row r="1525" spans="2:6" x14ac:dyDescent="0.2">
      <c r="B1525" t="s">
        <v>8219</v>
      </c>
      <c r="C1525">
        <v>104</v>
      </c>
      <c r="E1525" t="s">
        <v>8221</v>
      </c>
      <c r="F1525">
        <v>33</v>
      </c>
    </row>
    <row r="1526" spans="2:6" x14ac:dyDescent="0.2">
      <c r="B1526" t="s">
        <v>8219</v>
      </c>
      <c r="C1526">
        <v>17</v>
      </c>
      <c r="E1526" t="s">
        <v>8221</v>
      </c>
      <c r="F1526">
        <v>4</v>
      </c>
    </row>
    <row r="1527" spans="2:6" x14ac:dyDescent="0.2">
      <c r="B1527" t="s">
        <v>8219</v>
      </c>
      <c r="C1527">
        <v>277</v>
      </c>
      <c r="E1527" t="s">
        <v>8221</v>
      </c>
      <c r="F1527">
        <v>1</v>
      </c>
    </row>
    <row r="1528" spans="2:6" x14ac:dyDescent="0.2">
      <c r="B1528" t="s">
        <v>8219</v>
      </c>
      <c r="C1528">
        <v>118</v>
      </c>
      <c r="E1528" t="s">
        <v>8221</v>
      </c>
      <c r="F1528">
        <v>0</v>
      </c>
    </row>
    <row r="1529" spans="2:6" x14ac:dyDescent="0.2">
      <c r="B1529" t="s">
        <v>8219</v>
      </c>
      <c r="C1529">
        <v>97</v>
      </c>
      <c r="E1529" t="s">
        <v>8221</v>
      </c>
      <c r="F1529">
        <v>6</v>
      </c>
    </row>
    <row r="1530" spans="2:6" x14ac:dyDescent="0.2">
      <c r="B1530" t="s">
        <v>8219</v>
      </c>
      <c r="C1530">
        <v>20</v>
      </c>
      <c r="E1530" t="s">
        <v>8221</v>
      </c>
      <c r="F1530">
        <v>6</v>
      </c>
    </row>
    <row r="1531" spans="2:6" x14ac:dyDescent="0.2">
      <c r="B1531" t="s">
        <v>8219</v>
      </c>
      <c r="C1531">
        <v>26</v>
      </c>
      <c r="E1531" t="s">
        <v>8221</v>
      </c>
      <c r="F1531">
        <v>1</v>
      </c>
    </row>
    <row r="1532" spans="2:6" x14ac:dyDescent="0.2">
      <c r="B1532" t="s">
        <v>8219</v>
      </c>
      <c r="C1532">
        <v>128</v>
      </c>
      <c r="E1532" t="s">
        <v>8221</v>
      </c>
      <c r="F1532">
        <v>3</v>
      </c>
    </row>
    <row r="1533" spans="2:6" x14ac:dyDescent="0.2">
      <c r="B1533" t="s">
        <v>8219</v>
      </c>
      <c r="C1533">
        <v>15</v>
      </c>
      <c r="E1533" t="s">
        <v>8220</v>
      </c>
      <c r="F1533">
        <v>1</v>
      </c>
    </row>
    <row r="1534" spans="2:6" x14ac:dyDescent="0.2">
      <c r="B1534" t="s">
        <v>8219</v>
      </c>
      <c r="C1534">
        <v>25</v>
      </c>
      <c r="E1534" t="s">
        <v>8220</v>
      </c>
      <c r="F1534">
        <v>1</v>
      </c>
    </row>
    <row r="1535" spans="2:6" x14ac:dyDescent="0.2">
      <c r="B1535" t="s">
        <v>8219</v>
      </c>
      <c r="C1535">
        <v>55</v>
      </c>
      <c r="E1535" t="s">
        <v>8220</v>
      </c>
      <c r="F1535">
        <v>0</v>
      </c>
    </row>
    <row r="1536" spans="2:6" x14ac:dyDescent="0.2">
      <c r="B1536" t="s">
        <v>8219</v>
      </c>
      <c r="C1536">
        <v>107</v>
      </c>
      <c r="E1536" t="s">
        <v>8220</v>
      </c>
      <c r="F1536">
        <v>6</v>
      </c>
    </row>
    <row r="1537" spans="2:6" x14ac:dyDescent="0.2">
      <c r="B1537" t="s">
        <v>8219</v>
      </c>
      <c r="C1537">
        <v>557</v>
      </c>
      <c r="E1537" t="s">
        <v>8220</v>
      </c>
      <c r="F1537">
        <v>0</v>
      </c>
    </row>
    <row r="1538" spans="2:6" x14ac:dyDescent="0.2">
      <c r="B1538" t="s">
        <v>8219</v>
      </c>
      <c r="C1538">
        <v>40</v>
      </c>
      <c r="E1538" t="s">
        <v>8220</v>
      </c>
      <c r="F1538">
        <v>6</v>
      </c>
    </row>
    <row r="1539" spans="2:6" x14ac:dyDescent="0.2">
      <c r="B1539" t="s">
        <v>8219</v>
      </c>
      <c r="C1539">
        <v>36</v>
      </c>
      <c r="E1539" t="s">
        <v>8220</v>
      </c>
      <c r="F1539">
        <v>13</v>
      </c>
    </row>
    <row r="1540" spans="2:6" x14ac:dyDescent="0.2">
      <c r="B1540" t="s">
        <v>8219</v>
      </c>
      <c r="C1540">
        <v>159</v>
      </c>
      <c r="E1540" t="s">
        <v>8220</v>
      </c>
      <c r="F1540">
        <v>4</v>
      </c>
    </row>
    <row r="1541" spans="2:6" x14ac:dyDescent="0.2">
      <c r="B1541" t="s">
        <v>8219</v>
      </c>
      <c r="C1541">
        <v>41</v>
      </c>
      <c r="E1541" t="s">
        <v>8220</v>
      </c>
      <c r="F1541">
        <v>6</v>
      </c>
    </row>
    <row r="1542" spans="2:6" x14ac:dyDescent="0.2">
      <c r="B1542" t="s">
        <v>8219</v>
      </c>
      <c r="C1542">
        <v>226</v>
      </c>
      <c r="E1542" t="s">
        <v>8220</v>
      </c>
      <c r="F1542">
        <v>0</v>
      </c>
    </row>
    <row r="1543" spans="2:6" x14ac:dyDescent="0.2">
      <c r="B1543" t="s">
        <v>8219</v>
      </c>
      <c r="C1543">
        <v>30</v>
      </c>
      <c r="E1543" t="s">
        <v>8220</v>
      </c>
      <c r="F1543">
        <v>0</v>
      </c>
    </row>
    <row r="1544" spans="2:6" x14ac:dyDescent="0.2">
      <c r="B1544" t="s">
        <v>8219</v>
      </c>
      <c r="C1544">
        <v>103</v>
      </c>
      <c r="E1544" t="s">
        <v>8220</v>
      </c>
      <c r="F1544">
        <v>0</v>
      </c>
    </row>
    <row r="1545" spans="2:6" x14ac:dyDescent="0.2">
      <c r="B1545" t="s">
        <v>8219</v>
      </c>
      <c r="C1545">
        <v>62</v>
      </c>
      <c r="E1545" t="s">
        <v>8220</v>
      </c>
      <c r="F1545">
        <v>81</v>
      </c>
    </row>
    <row r="1546" spans="2:6" x14ac:dyDescent="0.2">
      <c r="B1546" t="s">
        <v>8219</v>
      </c>
      <c r="C1546">
        <v>6</v>
      </c>
      <c r="E1546" t="s">
        <v>8220</v>
      </c>
      <c r="F1546">
        <v>0</v>
      </c>
    </row>
    <row r="1547" spans="2:6" x14ac:dyDescent="0.2">
      <c r="B1547" t="s">
        <v>8219</v>
      </c>
      <c r="C1547">
        <v>182</v>
      </c>
      <c r="E1547" t="s">
        <v>8220</v>
      </c>
      <c r="F1547">
        <v>0</v>
      </c>
    </row>
    <row r="1548" spans="2:6" x14ac:dyDescent="0.2">
      <c r="B1548" t="s">
        <v>8219</v>
      </c>
      <c r="C1548">
        <v>145</v>
      </c>
      <c r="E1548" t="s">
        <v>8220</v>
      </c>
      <c r="F1548">
        <v>5</v>
      </c>
    </row>
    <row r="1549" spans="2:6" x14ac:dyDescent="0.2">
      <c r="B1549" t="s">
        <v>8219</v>
      </c>
      <c r="C1549">
        <v>25</v>
      </c>
      <c r="E1549" t="s">
        <v>8220</v>
      </c>
      <c r="F1549">
        <v>0</v>
      </c>
    </row>
    <row r="1550" spans="2:6" x14ac:dyDescent="0.2">
      <c r="B1550" t="s">
        <v>8219</v>
      </c>
      <c r="C1550">
        <v>320</v>
      </c>
      <c r="E1550" t="s">
        <v>8220</v>
      </c>
      <c r="F1550">
        <v>0</v>
      </c>
    </row>
    <row r="1551" spans="2:6" x14ac:dyDescent="0.2">
      <c r="B1551" t="s">
        <v>8219</v>
      </c>
      <c r="C1551">
        <v>99</v>
      </c>
      <c r="E1551" t="s">
        <v>8220</v>
      </c>
      <c r="F1551">
        <v>58</v>
      </c>
    </row>
    <row r="1552" spans="2:6" x14ac:dyDescent="0.2">
      <c r="B1552" t="s">
        <v>8219</v>
      </c>
      <c r="C1552">
        <v>348</v>
      </c>
      <c r="E1552" t="s">
        <v>8220</v>
      </c>
      <c r="F1552">
        <v>1</v>
      </c>
    </row>
    <row r="1553" spans="2:6" x14ac:dyDescent="0.2">
      <c r="B1553" t="s">
        <v>8219</v>
      </c>
      <c r="C1553">
        <v>41</v>
      </c>
      <c r="E1553" t="s">
        <v>8220</v>
      </c>
      <c r="F1553">
        <v>0</v>
      </c>
    </row>
    <row r="1554" spans="2:6" x14ac:dyDescent="0.2">
      <c r="B1554" t="s">
        <v>8219</v>
      </c>
      <c r="C1554">
        <v>29</v>
      </c>
      <c r="E1554" t="s">
        <v>8220</v>
      </c>
      <c r="F1554">
        <v>28</v>
      </c>
    </row>
    <row r="1555" spans="2:6" x14ac:dyDescent="0.2">
      <c r="B1555" t="s">
        <v>8219</v>
      </c>
      <c r="C1555">
        <v>25</v>
      </c>
      <c r="E1555" t="s">
        <v>8220</v>
      </c>
      <c r="F1555">
        <v>1</v>
      </c>
    </row>
    <row r="1556" spans="2:6" x14ac:dyDescent="0.2">
      <c r="B1556" t="s">
        <v>8219</v>
      </c>
      <c r="C1556">
        <v>23</v>
      </c>
      <c r="E1556" t="s">
        <v>8220</v>
      </c>
      <c r="F1556">
        <v>0</v>
      </c>
    </row>
    <row r="1557" spans="2:6" x14ac:dyDescent="0.2">
      <c r="B1557" t="s">
        <v>8219</v>
      </c>
      <c r="C1557">
        <v>1260</v>
      </c>
      <c r="E1557" t="s">
        <v>8220</v>
      </c>
      <c r="F1557">
        <v>37</v>
      </c>
    </row>
    <row r="1558" spans="2:6" x14ac:dyDescent="0.2">
      <c r="B1558" t="s">
        <v>8219</v>
      </c>
      <c r="C1558">
        <v>307</v>
      </c>
      <c r="E1558" t="s">
        <v>8220</v>
      </c>
      <c r="F1558">
        <v>9</v>
      </c>
    </row>
    <row r="1559" spans="2:6" x14ac:dyDescent="0.2">
      <c r="B1559" t="s">
        <v>8219</v>
      </c>
      <c r="C1559">
        <v>329</v>
      </c>
      <c r="E1559" t="s">
        <v>8220</v>
      </c>
      <c r="F1559">
        <v>3</v>
      </c>
    </row>
    <row r="1560" spans="2:6" x14ac:dyDescent="0.2">
      <c r="B1560" t="s">
        <v>8219</v>
      </c>
      <c r="C1560">
        <v>32</v>
      </c>
      <c r="E1560" t="s">
        <v>8220</v>
      </c>
      <c r="F1560">
        <v>0</v>
      </c>
    </row>
    <row r="1561" spans="2:6" x14ac:dyDescent="0.2">
      <c r="B1561" t="s">
        <v>8219</v>
      </c>
      <c r="C1561">
        <v>27</v>
      </c>
      <c r="E1561" t="s">
        <v>8220</v>
      </c>
      <c r="F1561">
        <v>2</v>
      </c>
    </row>
    <row r="1562" spans="2:6" x14ac:dyDescent="0.2">
      <c r="B1562" t="s">
        <v>8219</v>
      </c>
      <c r="C1562">
        <v>236</v>
      </c>
      <c r="E1562" t="s">
        <v>8220</v>
      </c>
      <c r="F1562">
        <v>6</v>
      </c>
    </row>
    <row r="1563" spans="2:6" x14ac:dyDescent="0.2">
      <c r="B1563" t="s">
        <v>8219</v>
      </c>
      <c r="C1563">
        <v>42</v>
      </c>
      <c r="E1563" t="s">
        <v>8220</v>
      </c>
      <c r="F1563">
        <v>67</v>
      </c>
    </row>
    <row r="1564" spans="2:6" x14ac:dyDescent="0.2">
      <c r="B1564" t="s">
        <v>8219</v>
      </c>
      <c r="C1564">
        <v>95</v>
      </c>
      <c r="E1564" t="s">
        <v>8220</v>
      </c>
      <c r="F1564">
        <v>5</v>
      </c>
    </row>
    <row r="1565" spans="2:6" x14ac:dyDescent="0.2">
      <c r="B1565" t="s">
        <v>8219</v>
      </c>
      <c r="C1565">
        <v>37</v>
      </c>
      <c r="E1565" t="s">
        <v>8220</v>
      </c>
      <c r="F1565">
        <v>2</v>
      </c>
    </row>
    <row r="1566" spans="2:6" x14ac:dyDescent="0.2">
      <c r="B1566" t="s">
        <v>8219</v>
      </c>
      <c r="C1566">
        <v>128</v>
      </c>
      <c r="E1566" t="s">
        <v>8220</v>
      </c>
      <c r="F1566">
        <v>10</v>
      </c>
    </row>
    <row r="1567" spans="2:6" x14ac:dyDescent="0.2">
      <c r="B1567" t="s">
        <v>8219</v>
      </c>
      <c r="C1567">
        <v>156</v>
      </c>
      <c r="E1567" t="s">
        <v>8220</v>
      </c>
      <c r="F1567">
        <v>3</v>
      </c>
    </row>
    <row r="1568" spans="2:6" x14ac:dyDescent="0.2">
      <c r="B1568" t="s">
        <v>8219</v>
      </c>
      <c r="C1568">
        <v>64</v>
      </c>
      <c r="E1568" t="s">
        <v>8220</v>
      </c>
      <c r="F1568">
        <v>4</v>
      </c>
    </row>
    <row r="1569" spans="2:6" x14ac:dyDescent="0.2">
      <c r="B1569" t="s">
        <v>8219</v>
      </c>
      <c r="C1569">
        <v>58</v>
      </c>
      <c r="E1569" t="s">
        <v>8220</v>
      </c>
      <c r="F1569">
        <v>15</v>
      </c>
    </row>
    <row r="1570" spans="2:6" x14ac:dyDescent="0.2">
      <c r="B1570" t="s">
        <v>8219</v>
      </c>
      <c r="C1570">
        <v>20</v>
      </c>
      <c r="E1570" t="s">
        <v>8220</v>
      </c>
      <c r="F1570">
        <v>2</v>
      </c>
    </row>
    <row r="1571" spans="2:6" x14ac:dyDescent="0.2">
      <c r="B1571" t="s">
        <v>8219</v>
      </c>
      <c r="C1571">
        <v>47</v>
      </c>
      <c r="E1571" t="s">
        <v>8220</v>
      </c>
      <c r="F1571">
        <v>0</v>
      </c>
    </row>
    <row r="1572" spans="2:6" x14ac:dyDescent="0.2">
      <c r="B1572" t="s">
        <v>8219</v>
      </c>
      <c r="C1572">
        <v>54</v>
      </c>
      <c r="E1572" t="s">
        <v>8220</v>
      </c>
      <c r="F1572">
        <v>1</v>
      </c>
    </row>
    <row r="1573" spans="2:6" x14ac:dyDescent="0.2">
      <c r="B1573" t="s">
        <v>8219</v>
      </c>
      <c r="C1573">
        <v>9</v>
      </c>
      <c r="E1573" t="s">
        <v>8220</v>
      </c>
      <c r="F1573">
        <v>1</v>
      </c>
    </row>
    <row r="1574" spans="2:6" x14ac:dyDescent="0.2">
      <c r="B1574" t="s">
        <v>8219</v>
      </c>
      <c r="C1574">
        <v>213</v>
      </c>
      <c r="E1574" t="s">
        <v>8220</v>
      </c>
      <c r="F1574">
        <v>6</v>
      </c>
    </row>
    <row r="1575" spans="2:6" x14ac:dyDescent="0.2">
      <c r="B1575" t="s">
        <v>8219</v>
      </c>
      <c r="C1575">
        <v>57</v>
      </c>
      <c r="E1575" t="s">
        <v>8220</v>
      </c>
      <c r="F1575">
        <v>0</v>
      </c>
    </row>
    <row r="1576" spans="2:6" x14ac:dyDescent="0.2">
      <c r="B1576" t="s">
        <v>8219</v>
      </c>
      <c r="C1576">
        <v>25</v>
      </c>
      <c r="E1576" t="s">
        <v>8220</v>
      </c>
      <c r="F1576">
        <v>13</v>
      </c>
    </row>
    <row r="1577" spans="2:6" x14ac:dyDescent="0.2">
      <c r="B1577" t="s">
        <v>8219</v>
      </c>
      <c r="C1577">
        <v>104</v>
      </c>
      <c r="E1577" t="s">
        <v>8220</v>
      </c>
      <c r="F1577">
        <v>0</v>
      </c>
    </row>
    <row r="1578" spans="2:6" x14ac:dyDescent="0.2">
      <c r="B1578" t="s">
        <v>8219</v>
      </c>
      <c r="C1578">
        <v>34</v>
      </c>
      <c r="E1578" t="s">
        <v>8220</v>
      </c>
      <c r="F1578">
        <v>8</v>
      </c>
    </row>
    <row r="1579" spans="2:6" x14ac:dyDescent="0.2">
      <c r="B1579" t="s">
        <v>8219</v>
      </c>
      <c r="C1579">
        <v>67</v>
      </c>
      <c r="E1579" t="s">
        <v>8220</v>
      </c>
      <c r="F1579">
        <v>1</v>
      </c>
    </row>
    <row r="1580" spans="2:6" x14ac:dyDescent="0.2">
      <c r="B1580" t="s">
        <v>8219</v>
      </c>
      <c r="C1580">
        <v>241</v>
      </c>
      <c r="E1580" t="s">
        <v>8220</v>
      </c>
      <c r="F1580">
        <v>0</v>
      </c>
    </row>
    <row r="1581" spans="2:6" x14ac:dyDescent="0.2">
      <c r="B1581" t="s">
        <v>8219</v>
      </c>
      <c r="C1581">
        <v>123</v>
      </c>
      <c r="E1581" t="s">
        <v>8220</v>
      </c>
      <c r="F1581">
        <v>5</v>
      </c>
    </row>
    <row r="1582" spans="2:6" x14ac:dyDescent="0.2">
      <c r="B1582" t="s">
        <v>8219</v>
      </c>
      <c r="C1582">
        <v>302</v>
      </c>
      <c r="E1582" t="s">
        <v>8220</v>
      </c>
      <c r="F1582">
        <v>1</v>
      </c>
    </row>
    <row r="1583" spans="2:6" x14ac:dyDescent="0.2">
      <c r="B1583" t="s">
        <v>8219</v>
      </c>
      <c r="C1583">
        <v>89</v>
      </c>
      <c r="E1583" t="s">
        <v>8220</v>
      </c>
      <c r="F1583">
        <v>0</v>
      </c>
    </row>
    <row r="1584" spans="2:6" x14ac:dyDescent="0.2">
      <c r="B1584" t="s">
        <v>8219</v>
      </c>
      <c r="C1584">
        <v>41</v>
      </c>
      <c r="E1584" t="s">
        <v>8220</v>
      </c>
      <c r="F1584">
        <v>0</v>
      </c>
    </row>
    <row r="1585" spans="2:6" x14ac:dyDescent="0.2">
      <c r="B1585" t="s">
        <v>8219</v>
      </c>
      <c r="C1585">
        <v>69</v>
      </c>
      <c r="E1585" t="s">
        <v>8220</v>
      </c>
      <c r="F1585">
        <v>0</v>
      </c>
    </row>
    <row r="1586" spans="2:6" x14ac:dyDescent="0.2">
      <c r="B1586" t="s">
        <v>8219</v>
      </c>
      <c r="C1586">
        <v>52</v>
      </c>
      <c r="E1586" t="s">
        <v>8220</v>
      </c>
      <c r="F1586">
        <v>121</v>
      </c>
    </row>
    <row r="1587" spans="2:6" x14ac:dyDescent="0.2">
      <c r="B1587" t="s">
        <v>8219</v>
      </c>
      <c r="C1587">
        <v>57</v>
      </c>
      <c r="E1587" t="s">
        <v>8220</v>
      </c>
      <c r="F1587">
        <v>0</v>
      </c>
    </row>
    <row r="1588" spans="2:6" x14ac:dyDescent="0.2">
      <c r="B1588" t="s">
        <v>8219</v>
      </c>
      <c r="C1588">
        <v>74</v>
      </c>
      <c r="E1588" t="s">
        <v>8220</v>
      </c>
      <c r="F1588">
        <v>0</v>
      </c>
    </row>
    <row r="1589" spans="2:6" x14ac:dyDescent="0.2">
      <c r="B1589" t="s">
        <v>8219</v>
      </c>
      <c r="C1589">
        <v>63</v>
      </c>
      <c r="E1589" t="s">
        <v>8220</v>
      </c>
      <c r="F1589">
        <v>0</v>
      </c>
    </row>
    <row r="1590" spans="2:6" x14ac:dyDescent="0.2">
      <c r="B1590" t="s">
        <v>8219</v>
      </c>
      <c r="C1590">
        <v>72</v>
      </c>
      <c r="E1590" t="s">
        <v>8220</v>
      </c>
      <c r="F1590">
        <v>3</v>
      </c>
    </row>
    <row r="1591" spans="2:6" x14ac:dyDescent="0.2">
      <c r="B1591" t="s">
        <v>8219</v>
      </c>
      <c r="C1591">
        <v>71</v>
      </c>
      <c r="E1591" t="s">
        <v>8220</v>
      </c>
      <c r="F1591">
        <v>0</v>
      </c>
    </row>
    <row r="1592" spans="2:6" x14ac:dyDescent="0.2">
      <c r="B1592" t="s">
        <v>8219</v>
      </c>
      <c r="C1592">
        <v>21</v>
      </c>
      <c r="E1592" t="s">
        <v>8220</v>
      </c>
      <c r="F1592">
        <v>1</v>
      </c>
    </row>
    <row r="1593" spans="2:6" x14ac:dyDescent="0.2">
      <c r="B1593" t="s">
        <v>8219</v>
      </c>
      <c r="C1593">
        <v>930</v>
      </c>
      <c r="E1593" t="s">
        <v>8220</v>
      </c>
      <c r="F1593">
        <v>1</v>
      </c>
    </row>
    <row r="1594" spans="2:6" x14ac:dyDescent="0.2">
      <c r="B1594" t="s">
        <v>8219</v>
      </c>
      <c r="C1594">
        <v>55</v>
      </c>
      <c r="E1594" t="s">
        <v>8220</v>
      </c>
      <c r="F1594">
        <v>3</v>
      </c>
    </row>
    <row r="1595" spans="2:6" x14ac:dyDescent="0.2">
      <c r="B1595" t="s">
        <v>8219</v>
      </c>
      <c r="C1595">
        <v>61</v>
      </c>
      <c r="E1595" t="s">
        <v>8220</v>
      </c>
      <c r="F1595">
        <v>9</v>
      </c>
    </row>
    <row r="1596" spans="2:6" x14ac:dyDescent="0.2">
      <c r="B1596" t="s">
        <v>8219</v>
      </c>
      <c r="C1596">
        <v>82</v>
      </c>
      <c r="E1596" t="s">
        <v>8220</v>
      </c>
      <c r="F1596">
        <v>0</v>
      </c>
    </row>
    <row r="1597" spans="2:6" x14ac:dyDescent="0.2">
      <c r="B1597" t="s">
        <v>8219</v>
      </c>
      <c r="C1597">
        <v>71</v>
      </c>
      <c r="E1597" t="s">
        <v>8220</v>
      </c>
      <c r="F1597">
        <v>0</v>
      </c>
    </row>
    <row r="1598" spans="2:6" x14ac:dyDescent="0.2">
      <c r="B1598" t="s">
        <v>8219</v>
      </c>
      <c r="C1598">
        <v>117</v>
      </c>
      <c r="E1598" t="s">
        <v>8220</v>
      </c>
      <c r="F1598">
        <v>0</v>
      </c>
    </row>
    <row r="1599" spans="2:6" x14ac:dyDescent="0.2">
      <c r="B1599" t="s">
        <v>8219</v>
      </c>
      <c r="C1599">
        <v>29</v>
      </c>
      <c r="E1599" t="s">
        <v>8220</v>
      </c>
      <c r="F1599">
        <v>39</v>
      </c>
    </row>
    <row r="1600" spans="2:6" x14ac:dyDescent="0.2">
      <c r="B1600" t="s">
        <v>8219</v>
      </c>
      <c r="C1600">
        <v>74</v>
      </c>
      <c r="E1600" t="s">
        <v>8220</v>
      </c>
      <c r="F1600">
        <v>1</v>
      </c>
    </row>
    <row r="1601" spans="2:6" x14ac:dyDescent="0.2">
      <c r="B1601" t="s">
        <v>8219</v>
      </c>
      <c r="C1601">
        <v>23</v>
      </c>
      <c r="E1601" t="s">
        <v>8220</v>
      </c>
      <c r="F1601">
        <v>0</v>
      </c>
    </row>
    <row r="1602" spans="2:6" x14ac:dyDescent="0.2">
      <c r="B1602" t="s">
        <v>8219</v>
      </c>
      <c r="C1602">
        <v>60</v>
      </c>
      <c r="E1602" t="s">
        <v>8220</v>
      </c>
      <c r="F1602">
        <v>3</v>
      </c>
    </row>
    <row r="1603" spans="2:6" x14ac:dyDescent="0.2">
      <c r="B1603" t="s">
        <v>8219</v>
      </c>
      <c r="C1603">
        <v>55</v>
      </c>
      <c r="E1603" t="s">
        <v>8220</v>
      </c>
      <c r="F1603">
        <v>1</v>
      </c>
    </row>
    <row r="1604" spans="2:6" x14ac:dyDescent="0.2">
      <c r="B1604" t="s">
        <v>8219</v>
      </c>
      <c r="C1604">
        <v>51</v>
      </c>
      <c r="E1604" t="s">
        <v>8220</v>
      </c>
      <c r="F1604">
        <v>9</v>
      </c>
    </row>
    <row r="1605" spans="2:6" x14ac:dyDescent="0.2">
      <c r="B1605" t="s">
        <v>8219</v>
      </c>
      <c r="C1605">
        <v>78</v>
      </c>
      <c r="E1605" t="s">
        <v>8220</v>
      </c>
      <c r="F1605">
        <v>0</v>
      </c>
    </row>
    <row r="1606" spans="2:6" x14ac:dyDescent="0.2">
      <c r="B1606" t="s">
        <v>8219</v>
      </c>
      <c r="C1606">
        <v>62</v>
      </c>
      <c r="E1606" t="s">
        <v>8220</v>
      </c>
      <c r="F1606">
        <v>25</v>
      </c>
    </row>
    <row r="1607" spans="2:6" x14ac:dyDescent="0.2">
      <c r="B1607" t="s">
        <v>8219</v>
      </c>
      <c r="C1607">
        <v>45</v>
      </c>
      <c r="E1607" t="s">
        <v>8220</v>
      </c>
      <c r="F1607">
        <v>1</v>
      </c>
    </row>
    <row r="1608" spans="2:6" x14ac:dyDescent="0.2">
      <c r="B1608" t="s">
        <v>8219</v>
      </c>
      <c r="C1608">
        <v>15</v>
      </c>
      <c r="E1608" t="s">
        <v>8220</v>
      </c>
      <c r="F1608">
        <v>1</v>
      </c>
    </row>
    <row r="1609" spans="2:6" x14ac:dyDescent="0.2">
      <c r="B1609" t="s">
        <v>8219</v>
      </c>
      <c r="C1609">
        <v>151</v>
      </c>
      <c r="E1609" t="s">
        <v>8220</v>
      </c>
      <c r="F1609">
        <v>1</v>
      </c>
    </row>
    <row r="1610" spans="2:6" x14ac:dyDescent="0.2">
      <c r="B1610" t="s">
        <v>8219</v>
      </c>
      <c r="C1610">
        <v>68</v>
      </c>
      <c r="E1610" t="s">
        <v>8220</v>
      </c>
      <c r="F1610">
        <v>0</v>
      </c>
    </row>
    <row r="1611" spans="2:6" x14ac:dyDescent="0.2">
      <c r="B1611" t="s">
        <v>8219</v>
      </c>
      <c r="C1611">
        <v>46</v>
      </c>
      <c r="E1611" t="s">
        <v>8220</v>
      </c>
      <c r="F1611">
        <v>6</v>
      </c>
    </row>
    <row r="1612" spans="2:6" x14ac:dyDescent="0.2">
      <c r="B1612" t="s">
        <v>8219</v>
      </c>
      <c r="C1612">
        <v>24</v>
      </c>
      <c r="E1612" t="s">
        <v>8220</v>
      </c>
      <c r="F1612">
        <v>1</v>
      </c>
    </row>
    <row r="1613" spans="2:6" x14ac:dyDescent="0.2">
      <c r="B1613" t="s">
        <v>8219</v>
      </c>
      <c r="C1613">
        <v>70</v>
      </c>
      <c r="E1613" t="s">
        <v>8220</v>
      </c>
      <c r="F1613">
        <v>6</v>
      </c>
    </row>
    <row r="1614" spans="2:6" x14ac:dyDescent="0.2">
      <c r="B1614" t="s">
        <v>8219</v>
      </c>
      <c r="C1614">
        <v>244</v>
      </c>
      <c r="E1614" t="s">
        <v>8220</v>
      </c>
      <c r="F1614">
        <v>4</v>
      </c>
    </row>
    <row r="1615" spans="2:6" x14ac:dyDescent="0.2">
      <c r="B1615" t="s">
        <v>8219</v>
      </c>
      <c r="C1615">
        <v>82</v>
      </c>
      <c r="E1615" t="s">
        <v>8220</v>
      </c>
      <c r="F1615">
        <v>22</v>
      </c>
    </row>
    <row r="1616" spans="2:6" x14ac:dyDescent="0.2">
      <c r="B1616" t="s">
        <v>8219</v>
      </c>
      <c r="C1616">
        <v>226</v>
      </c>
      <c r="E1616" t="s">
        <v>8220</v>
      </c>
      <c r="F1616">
        <v>15</v>
      </c>
    </row>
    <row r="1617" spans="2:6" x14ac:dyDescent="0.2">
      <c r="B1617" t="s">
        <v>8219</v>
      </c>
      <c r="C1617">
        <v>60</v>
      </c>
      <c r="E1617" t="s">
        <v>8220</v>
      </c>
      <c r="F1617">
        <v>95</v>
      </c>
    </row>
    <row r="1618" spans="2:6" x14ac:dyDescent="0.2">
      <c r="B1618" t="s">
        <v>8219</v>
      </c>
      <c r="C1618">
        <v>322</v>
      </c>
      <c r="E1618" t="s">
        <v>8220</v>
      </c>
      <c r="F1618">
        <v>161</v>
      </c>
    </row>
    <row r="1619" spans="2:6" x14ac:dyDescent="0.2">
      <c r="B1619" t="s">
        <v>8219</v>
      </c>
      <c r="C1619">
        <v>94</v>
      </c>
      <c r="E1619" t="s">
        <v>8220</v>
      </c>
      <c r="F1619">
        <v>8</v>
      </c>
    </row>
    <row r="1620" spans="2:6" x14ac:dyDescent="0.2">
      <c r="B1620" t="s">
        <v>8219</v>
      </c>
      <c r="C1620">
        <v>47</v>
      </c>
      <c r="E1620" t="s">
        <v>8220</v>
      </c>
      <c r="F1620">
        <v>76</v>
      </c>
    </row>
    <row r="1621" spans="2:6" x14ac:dyDescent="0.2">
      <c r="B1621" t="s">
        <v>8219</v>
      </c>
      <c r="C1621">
        <v>115</v>
      </c>
      <c r="E1621" t="s">
        <v>8220</v>
      </c>
      <c r="F1621">
        <v>1</v>
      </c>
    </row>
    <row r="1622" spans="2:6" x14ac:dyDescent="0.2">
      <c r="B1622" t="s">
        <v>8219</v>
      </c>
      <c r="C1622">
        <v>134</v>
      </c>
      <c r="E1622" t="s">
        <v>8220</v>
      </c>
      <c r="F1622">
        <v>101</v>
      </c>
    </row>
    <row r="1623" spans="2:6" x14ac:dyDescent="0.2">
      <c r="B1623" t="s">
        <v>8219</v>
      </c>
      <c r="C1623">
        <v>35</v>
      </c>
      <c r="E1623" t="s">
        <v>8220</v>
      </c>
      <c r="F1623">
        <v>4</v>
      </c>
    </row>
    <row r="1624" spans="2:6" x14ac:dyDescent="0.2">
      <c r="B1624" t="s">
        <v>8219</v>
      </c>
      <c r="C1624">
        <v>104</v>
      </c>
      <c r="E1624" t="s">
        <v>8220</v>
      </c>
      <c r="F1624">
        <v>1</v>
      </c>
    </row>
    <row r="1625" spans="2:6" x14ac:dyDescent="0.2">
      <c r="B1625" t="s">
        <v>8219</v>
      </c>
      <c r="C1625">
        <v>184</v>
      </c>
      <c r="E1625" t="s">
        <v>8220</v>
      </c>
      <c r="F1625">
        <v>775</v>
      </c>
    </row>
    <row r="1626" spans="2:6" x14ac:dyDescent="0.2">
      <c r="B1626" t="s">
        <v>8219</v>
      </c>
      <c r="C1626">
        <v>119</v>
      </c>
      <c r="E1626" t="s">
        <v>8220</v>
      </c>
      <c r="F1626">
        <v>90</v>
      </c>
    </row>
    <row r="1627" spans="2:6" x14ac:dyDescent="0.2">
      <c r="B1627" t="s">
        <v>8219</v>
      </c>
      <c r="C1627">
        <v>59</v>
      </c>
      <c r="E1627" t="s">
        <v>8220</v>
      </c>
      <c r="F1627">
        <v>16</v>
      </c>
    </row>
    <row r="1628" spans="2:6" x14ac:dyDescent="0.2">
      <c r="B1628" t="s">
        <v>8219</v>
      </c>
      <c r="C1628">
        <v>113</v>
      </c>
      <c r="E1628" t="s">
        <v>8220</v>
      </c>
      <c r="F1628">
        <v>6</v>
      </c>
    </row>
    <row r="1629" spans="2:6" x14ac:dyDescent="0.2">
      <c r="B1629" t="s">
        <v>8219</v>
      </c>
      <c r="C1629">
        <v>84</v>
      </c>
      <c r="E1629" t="s">
        <v>8220</v>
      </c>
      <c r="F1629">
        <v>38</v>
      </c>
    </row>
    <row r="1630" spans="2:6" x14ac:dyDescent="0.2">
      <c r="B1630" t="s">
        <v>8219</v>
      </c>
      <c r="C1630">
        <v>74</v>
      </c>
      <c r="E1630" t="s">
        <v>8220</v>
      </c>
      <c r="F1630">
        <v>355</v>
      </c>
    </row>
    <row r="1631" spans="2:6" x14ac:dyDescent="0.2">
      <c r="B1631" t="s">
        <v>8219</v>
      </c>
      <c r="C1631">
        <v>216</v>
      </c>
      <c r="E1631" t="s">
        <v>8220</v>
      </c>
      <c r="F1631">
        <v>7</v>
      </c>
    </row>
    <row r="1632" spans="2:6" x14ac:dyDescent="0.2">
      <c r="B1632" t="s">
        <v>8219</v>
      </c>
      <c r="C1632">
        <v>39</v>
      </c>
      <c r="E1632" t="s">
        <v>8220</v>
      </c>
      <c r="F1632">
        <v>400</v>
      </c>
    </row>
    <row r="1633" spans="2:6" x14ac:dyDescent="0.2">
      <c r="B1633" t="s">
        <v>8219</v>
      </c>
      <c r="C1633">
        <v>21</v>
      </c>
      <c r="E1633" t="s">
        <v>8220</v>
      </c>
      <c r="F1633">
        <v>1</v>
      </c>
    </row>
    <row r="1634" spans="2:6" x14ac:dyDescent="0.2">
      <c r="B1634" t="s">
        <v>8219</v>
      </c>
      <c r="C1634">
        <v>30</v>
      </c>
      <c r="E1634" t="s">
        <v>8220</v>
      </c>
      <c r="F1634">
        <v>0</v>
      </c>
    </row>
    <row r="1635" spans="2:6" x14ac:dyDescent="0.2">
      <c r="B1635" t="s">
        <v>8219</v>
      </c>
      <c r="C1635">
        <v>37</v>
      </c>
      <c r="E1635" t="s">
        <v>8220</v>
      </c>
      <c r="F1635">
        <v>1</v>
      </c>
    </row>
    <row r="1636" spans="2:6" x14ac:dyDescent="0.2">
      <c r="B1636" t="s">
        <v>8219</v>
      </c>
      <c r="C1636">
        <v>202</v>
      </c>
      <c r="E1636" t="s">
        <v>8220</v>
      </c>
      <c r="F1636">
        <v>292</v>
      </c>
    </row>
    <row r="1637" spans="2:6" x14ac:dyDescent="0.2">
      <c r="B1637" t="s">
        <v>8219</v>
      </c>
      <c r="C1637">
        <v>37</v>
      </c>
      <c r="E1637" t="s">
        <v>8220</v>
      </c>
      <c r="F1637">
        <v>2</v>
      </c>
    </row>
    <row r="1638" spans="2:6" x14ac:dyDescent="0.2">
      <c r="B1638" t="s">
        <v>8219</v>
      </c>
      <c r="C1638">
        <v>28</v>
      </c>
      <c r="E1638" t="s">
        <v>8220</v>
      </c>
      <c r="F1638">
        <v>8</v>
      </c>
    </row>
    <row r="1639" spans="2:6" x14ac:dyDescent="0.2">
      <c r="B1639" t="s">
        <v>8219</v>
      </c>
      <c r="C1639">
        <v>26</v>
      </c>
      <c r="E1639" t="s">
        <v>8220</v>
      </c>
      <c r="F1639">
        <v>0</v>
      </c>
    </row>
    <row r="1640" spans="2:6" x14ac:dyDescent="0.2">
      <c r="B1640" t="s">
        <v>8219</v>
      </c>
      <c r="C1640">
        <v>61</v>
      </c>
      <c r="E1640" t="s">
        <v>8220</v>
      </c>
      <c r="F1640">
        <v>1</v>
      </c>
    </row>
    <row r="1641" spans="2:6" x14ac:dyDescent="0.2">
      <c r="B1641" t="s">
        <v>8219</v>
      </c>
      <c r="C1641">
        <v>115</v>
      </c>
      <c r="E1641" t="s">
        <v>8220</v>
      </c>
      <c r="F1641">
        <v>4</v>
      </c>
    </row>
    <row r="1642" spans="2:6" x14ac:dyDescent="0.2">
      <c r="B1642" t="s">
        <v>8219</v>
      </c>
      <c r="C1642">
        <v>181</v>
      </c>
      <c r="E1642" t="s">
        <v>8220</v>
      </c>
      <c r="F1642">
        <v>0</v>
      </c>
    </row>
    <row r="1643" spans="2:6" x14ac:dyDescent="0.2">
      <c r="B1643" t="s">
        <v>8219</v>
      </c>
      <c r="C1643">
        <v>110</v>
      </c>
      <c r="E1643" t="s">
        <v>8220</v>
      </c>
      <c r="F1643">
        <v>0</v>
      </c>
    </row>
    <row r="1644" spans="2:6" x14ac:dyDescent="0.2">
      <c r="B1644" t="s">
        <v>8219</v>
      </c>
      <c r="C1644">
        <v>269</v>
      </c>
      <c r="E1644" t="s">
        <v>8220</v>
      </c>
      <c r="F1644">
        <v>0</v>
      </c>
    </row>
    <row r="1645" spans="2:6" x14ac:dyDescent="0.2">
      <c r="B1645" t="s">
        <v>8219</v>
      </c>
      <c r="C1645">
        <v>79</v>
      </c>
      <c r="E1645" t="s">
        <v>8220</v>
      </c>
      <c r="F1645">
        <v>0</v>
      </c>
    </row>
    <row r="1646" spans="2:6" x14ac:dyDescent="0.2">
      <c r="B1646" t="s">
        <v>8219</v>
      </c>
      <c r="C1646">
        <v>104</v>
      </c>
      <c r="E1646" t="s">
        <v>8220</v>
      </c>
      <c r="F1646">
        <v>1</v>
      </c>
    </row>
    <row r="1647" spans="2:6" x14ac:dyDescent="0.2">
      <c r="B1647" t="s">
        <v>8219</v>
      </c>
      <c r="C1647">
        <v>34</v>
      </c>
      <c r="E1647" t="s">
        <v>8220</v>
      </c>
      <c r="F1647">
        <v>0</v>
      </c>
    </row>
    <row r="1648" spans="2:6" x14ac:dyDescent="0.2">
      <c r="B1648" t="s">
        <v>8219</v>
      </c>
      <c r="C1648">
        <v>167</v>
      </c>
      <c r="E1648" t="s">
        <v>8220</v>
      </c>
      <c r="F1648">
        <v>0</v>
      </c>
    </row>
    <row r="1649" spans="2:6" x14ac:dyDescent="0.2">
      <c r="B1649" t="s">
        <v>8219</v>
      </c>
      <c r="C1649">
        <v>183</v>
      </c>
      <c r="E1649" t="s">
        <v>8220</v>
      </c>
      <c r="F1649">
        <v>0</v>
      </c>
    </row>
    <row r="1650" spans="2:6" x14ac:dyDescent="0.2">
      <c r="B1650" t="s">
        <v>8219</v>
      </c>
      <c r="C1650">
        <v>71</v>
      </c>
      <c r="E1650" t="s">
        <v>8220</v>
      </c>
      <c r="F1650">
        <v>0</v>
      </c>
    </row>
    <row r="1651" spans="2:6" x14ac:dyDescent="0.2">
      <c r="B1651" t="s">
        <v>8219</v>
      </c>
      <c r="C1651">
        <v>69</v>
      </c>
      <c r="E1651" t="s">
        <v>8220</v>
      </c>
      <c r="F1651">
        <v>0</v>
      </c>
    </row>
    <row r="1652" spans="2:6" x14ac:dyDescent="0.2">
      <c r="B1652" t="s">
        <v>8219</v>
      </c>
      <c r="C1652">
        <v>270</v>
      </c>
      <c r="E1652" t="s">
        <v>8220</v>
      </c>
      <c r="F1652">
        <v>0</v>
      </c>
    </row>
    <row r="1653" spans="2:6" x14ac:dyDescent="0.2">
      <c r="B1653" t="s">
        <v>8219</v>
      </c>
      <c r="C1653">
        <v>193</v>
      </c>
      <c r="E1653" t="s">
        <v>8220</v>
      </c>
      <c r="F1653">
        <v>1</v>
      </c>
    </row>
    <row r="1654" spans="2:6" x14ac:dyDescent="0.2">
      <c r="B1654" t="s">
        <v>8219</v>
      </c>
      <c r="C1654">
        <v>57</v>
      </c>
      <c r="E1654" t="s">
        <v>8220</v>
      </c>
      <c r="F1654">
        <v>0</v>
      </c>
    </row>
    <row r="1655" spans="2:6" x14ac:dyDescent="0.2">
      <c r="B1655" t="s">
        <v>8219</v>
      </c>
      <c r="C1655">
        <v>200</v>
      </c>
      <c r="E1655" t="s">
        <v>8220</v>
      </c>
      <c r="F1655">
        <v>4</v>
      </c>
    </row>
    <row r="1656" spans="2:6" x14ac:dyDescent="0.2">
      <c r="B1656" t="s">
        <v>8219</v>
      </c>
      <c r="C1656">
        <v>88</v>
      </c>
      <c r="E1656" t="s">
        <v>8220</v>
      </c>
      <c r="F1656">
        <v>0</v>
      </c>
    </row>
    <row r="1657" spans="2:6" x14ac:dyDescent="0.2">
      <c r="B1657" t="s">
        <v>8219</v>
      </c>
      <c r="C1657">
        <v>213</v>
      </c>
      <c r="E1657" t="s">
        <v>8220</v>
      </c>
      <c r="F1657">
        <v>18</v>
      </c>
    </row>
    <row r="1658" spans="2:6" x14ac:dyDescent="0.2">
      <c r="B1658" t="s">
        <v>8219</v>
      </c>
      <c r="C1658">
        <v>20</v>
      </c>
      <c r="E1658" t="s">
        <v>8220</v>
      </c>
      <c r="F1658">
        <v>3</v>
      </c>
    </row>
    <row r="1659" spans="2:6" x14ac:dyDescent="0.2">
      <c r="B1659" t="s">
        <v>8219</v>
      </c>
      <c r="C1659">
        <v>50</v>
      </c>
      <c r="E1659" t="s">
        <v>8220</v>
      </c>
      <c r="F1659">
        <v>40</v>
      </c>
    </row>
    <row r="1660" spans="2:6" x14ac:dyDescent="0.2">
      <c r="B1660" t="s">
        <v>8219</v>
      </c>
      <c r="C1660">
        <v>115</v>
      </c>
      <c r="E1660" t="s">
        <v>8220</v>
      </c>
      <c r="F1660">
        <v>0</v>
      </c>
    </row>
    <row r="1661" spans="2:6" x14ac:dyDescent="0.2">
      <c r="B1661" t="s">
        <v>8219</v>
      </c>
      <c r="C1661">
        <v>186</v>
      </c>
      <c r="E1661" t="s">
        <v>8220</v>
      </c>
      <c r="F1661">
        <v>24</v>
      </c>
    </row>
    <row r="1662" spans="2:6" x14ac:dyDescent="0.2">
      <c r="B1662" t="s">
        <v>8219</v>
      </c>
      <c r="C1662">
        <v>18</v>
      </c>
      <c r="E1662" t="s">
        <v>8220</v>
      </c>
      <c r="F1662">
        <v>1</v>
      </c>
    </row>
    <row r="1663" spans="2:6" x14ac:dyDescent="0.2">
      <c r="B1663" t="s">
        <v>8219</v>
      </c>
      <c r="C1663">
        <v>176</v>
      </c>
      <c r="E1663" t="s">
        <v>8220</v>
      </c>
      <c r="F1663">
        <v>0</v>
      </c>
    </row>
    <row r="1664" spans="2:6" x14ac:dyDescent="0.2">
      <c r="B1664" t="s">
        <v>8219</v>
      </c>
      <c r="C1664">
        <v>41</v>
      </c>
      <c r="E1664" t="s">
        <v>8220</v>
      </c>
      <c r="F1664">
        <v>0</v>
      </c>
    </row>
    <row r="1665" spans="2:6" x14ac:dyDescent="0.2">
      <c r="B1665" t="s">
        <v>8219</v>
      </c>
      <c r="C1665">
        <v>75</v>
      </c>
      <c r="E1665" t="s">
        <v>8220</v>
      </c>
      <c r="F1665">
        <v>1</v>
      </c>
    </row>
    <row r="1666" spans="2:6" x14ac:dyDescent="0.2">
      <c r="B1666" t="s">
        <v>8219</v>
      </c>
      <c r="C1666">
        <v>97</v>
      </c>
      <c r="E1666" t="s">
        <v>8220</v>
      </c>
      <c r="F1666">
        <v>6</v>
      </c>
    </row>
    <row r="1667" spans="2:6" x14ac:dyDescent="0.2">
      <c r="B1667" t="s">
        <v>8219</v>
      </c>
      <c r="C1667">
        <v>73</v>
      </c>
      <c r="E1667" t="s">
        <v>8220</v>
      </c>
      <c r="F1667">
        <v>0</v>
      </c>
    </row>
    <row r="1668" spans="2:6" x14ac:dyDescent="0.2">
      <c r="B1668" t="s">
        <v>8219</v>
      </c>
      <c r="C1668">
        <v>49</v>
      </c>
      <c r="E1668" t="s">
        <v>8220</v>
      </c>
      <c r="F1668">
        <v>6</v>
      </c>
    </row>
    <row r="1669" spans="2:6" x14ac:dyDescent="0.2">
      <c r="B1669" t="s">
        <v>8219</v>
      </c>
      <c r="C1669">
        <v>134</v>
      </c>
      <c r="E1669" t="s">
        <v>8220</v>
      </c>
      <c r="F1669">
        <v>0</v>
      </c>
    </row>
    <row r="1670" spans="2:6" x14ac:dyDescent="0.2">
      <c r="B1670" t="s">
        <v>8219</v>
      </c>
      <c r="C1670">
        <v>68</v>
      </c>
      <c r="E1670" t="s">
        <v>8220</v>
      </c>
      <c r="F1670">
        <v>0</v>
      </c>
    </row>
    <row r="1671" spans="2:6" x14ac:dyDescent="0.2">
      <c r="B1671" t="s">
        <v>8219</v>
      </c>
      <c r="C1671">
        <v>49</v>
      </c>
      <c r="E1671" t="s">
        <v>8220</v>
      </c>
      <c r="F1671">
        <v>3</v>
      </c>
    </row>
    <row r="1672" spans="2:6" x14ac:dyDescent="0.2">
      <c r="B1672" t="s">
        <v>8219</v>
      </c>
      <c r="C1672">
        <v>63</v>
      </c>
      <c r="E1672" t="s">
        <v>8220</v>
      </c>
      <c r="F1672">
        <v>0</v>
      </c>
    </row>
    <row r="1673" spans="2:6" x14ac:dyDescent="0.2">
      <c r="B1673" t="s">
        <v>8219</v>
      </c>
      <c r="C1673">
        <v>163</v>
      </c>
      <c r="E1673" t="s">
        <v>8220</v>
      </c>
      <c r="F1673">
        <v>8</v>
      </c>
    </row>
    <row r="1674" spans="2:6" x14ac:dyDescent="0.2">
      <c r="B1674" t="s">
        <v>8219</v>
      </c>
      <c r="C1674">
        <v>288</v>
      </c>
      <c r="E1674" t="s">
        <v>8220</v>
      </c>
      <c r="F1674">
        <v>34</v>
      </c>
    </row>
    <row r="1675" spans="2:6" x14ac:dyDescent="0.2">
      <c r="B1675" t="s">
        <v>8219</v>
      </c>
      <c r="C1675">
        <v>42</v>
      </c>
      <c r="E1675" t="s">
        <v>8220</v>
      </c>
      <c r="F1675">
        <v>1</v>
      </c>
    </row>
    <row r="1676" spans="2:6" x14ac:dyDescent="0.2">
      <c r="B1676" t="s">
        <v>8219</v>
      </c>
      <c r="C1676">
        <v>70</v>
      </c>
      <c r="E1676" t="s">
        <v>8220</v>
      </c>
      <c r="F1676">
        <v>38</v>
      </c>
    </row>
    <row r="1677" spans="2:6" x14ac:dyDescent="0.2">
      <c r="B1677" t="s">
        <v>8219</v>
      </c>
      <c r="C1677">
        <v>30</v>
      </c>
      <c r="E1677" t="s">
        <v>8220</v>
      </c>
      <c r="F1677">
        <v>104</v>
      </c>
    </row>
    <row r="1678" spans="2:6" x14ac:dyDescent="0.2">
      <c r="B1678" t="s">
        <v>8219</v>
      </c>
      <c r="C1678">
        <v>51</v>
      </c>
      <c r="E1678" t="s">
        <v>8220</v>
      </c>
      <c r="F1678">
        <v>86</v>
      </c>
    </row>
    <row r="1679" spans="2:6" x14ac:dyDescent="0.2">
      <c r="B1679" t="s">
        <v>8219</v>
      </c>
      <c r="C1679">
        <v>145</v>
      </c>
      <c r="E1679" t="s">
        <v>8220</v>
      </c>
      <c r="F1679">
        <v>356</v>
      </c>
    </row>
    <row r="1680" spans="2:6" x14ac:dyDescent="0.2">
      <c r="B1680" t="s">
        <v>8219</v>
      </c>
      <c r="C1680">
        <v>21</v>
      </c>
      <c r="E1680" t="s">
        <v>8220</v>
      </c>
      <c r="F1680">
        <v>45</v>
      </c>
    </row>
    <row r="1681" spans="2:6" x14ac:dyDescent="0.2">
      <c r="B1681" t="s">
        <v>8219</v>
      </c>
      <c r="C1681">
        <v>286</v>
      </c>
      <c r="E1681" t="s">
        <v>8220</v>
      </c>
      <c r="F1681">
        <v>38</v>
      </c>
    </row>
    <row r="1682" spans="2:6" x14ac:dyDescent="0.2">
      <c r="B1682" t="s">
        <v>8219</v>
      </c>
      <c r="C1682">
        <v>12</v>
      </c>
      <c r="E1682" t="s">
        <v>8220</v>
      </c>
      <c r="F1682">
        <v>35</v>
      </c>
    </row>
    <row r="1683" spans="2:6" x14ac:dyDescent="0.2">
      <c r="B1683" t="s">
        <v>8219</v>
      </c>
      <c r="C1683">
        <v>100</v>
      </c>
      <c r="E1683" t="s">
        <v>8220</v>
      </c>
      <c r="F1683">
        <v>24</v>
      </c>
    </row>
    <row r="1684" spans="2:6" x14ac:dyDescent="0.2">
      <c r="B1684" t="s">
        <v>8219</v>
      </c>
      <c r="C1684">
        <v>100</v>
      </c>
      <c r="E1684" t="s">
        <v>8220</v>
      </c>
      <c r="F1684">
        <v>100</v>
      </c>
    </row>
    <row r="1685" spans="2:6" x14ac:dyDescent="0.2">
      <c r="B1685" t="s">
        <v>8219</v>
      </c>
      <c r="C1685">
        <v>34</v>
      </c>
      <c r="E1685" t="s">
        <v>8220</v>
      </c>
      <c r="F1685">
        <v>1</v>
      </c>
    </row>
    <row r="1686" spans="2:6" x14ac:dyDescent="0.2">
      <c r="B1686" t="s">
        <v>8219</v>
      </c>
      <c r="C1686">
        <v>63</v>
      </c>
      <c r="E1686" t="s">
        <v>8220</v>
      </c>
      <c r="F1686">
        <v>122</v>
      </c>
    </row>
    <row r="1687" spans="2:6" x14ac:dyDescent="0.2">
      <c r="B1687" t="s">
        <v>8219</v>
      </c>
      <c r="C1687">
        <v>30</v>
      </c>
      <c r="E1687" t="s">
        <v>8220</v>
      </c>
      <c r="F1687">
        <v>11</v>
      </c>
    </row>
    <row r="1688" spans="2:6" x14ac:dyDescent="0.2">
      <c r="B1688" t="s">
        <v>8219</v>
      </c>
      <c r="C1688">
        <v>47</v>
      </c>
      <c r="E1688" t="s">
        <v>8220</v>
      </c>
      <c r="F1688">
        <v>248</v>
      </c>
    </row>
    <row r="1689" spans="2:6" x14ac:dyDescent="0.2">
      <c r="B1689" t="s">
        <v>8219</v>
      </c>
      <c r="C1689">
        <v>237</v>
      </c>
      <c r="E1689" t="s">
        <v>8220</v>
      </c>
      <c r="F1689">
        <v>1</v>
      </c>
    </row>
    <row r="1690" spans="2:6" x14ac:dyDescent="0.2">
      <c r="B1690" t="s">
        <v>8219</v>
      </c>
      <c r="C1690">
        <v>47</v>
      </c>
      <c r="E1690" t="s">
        <v>8220</v>
      </c>
      <c r="F1690">
        <v>19</v>
      </c>
    </row>
    <row r="1691" spans="2:6" x14ac:dyDescent="0.2">
      <c r="B1691" t="s">
        <v>8219</v>
      </c>
      <c r="C1691">
        <v>15</v>
      </c>
      <c r="E1691" t="s">
        <v>8220</v>
      </c>
      <c r="F1691">
        <v>135</v>
      </c>
    </row>
    <row r="1692" spans="2:6" x14ac:dyDescent="0.2">
      <c r="B1692" t="s">
        <v>8219</v>
      </c>
      <c r="C1692">
        <v>81</v>
      </c>
      <c r="E1692" t="s">
        <v>8220</v>
      </c>
      <c r="F1692">
        <v>9</v>
      </c>
    </row>
    <row r="1693" spans="2:6" x14ac:dyDescent="0.2">
      <c r="B1693" t="s">
        <v>8219</v>
      </c>
      <c r="C1693">
        <v>122</v>
      </c>
      <c r="E1693" t="s">
        <v>8220</v>
      </c>
      <c r="F1693">
        <v>3</v>
      </c>
    </row>
    <row r="1694" spans="2:6" x14ac:dyDescent="0.2">
      <c r="B1694" t="s">
        <v>8219</v>
      </c>
      <c r="C1694">
        <v>34</v>
      </c>
      <c r="E1694" t="s">
        <v>8220</v>
      </c>
      <c r="F1694">
        <v>7</v>
      </c>
    </row>
    <row r="1695" spans="2:6" x14ac:dyDescent="0.2">
      <c r="B1695" t="s">
        <v>8219</v>
      </c>
      <c r="C1695">
        <v>207</v>
      </c>
      <c r="E1695" t="s">
        <v>8220</v>
      </c>
      <c r="F1695">
        <v>4</v>
      </c>
    </row>
    <row r="1696" spans="2:6" x14ac:dyDescent="0.2">
      <c r="B1696" t="s">
        <v>8219</v>
      </c>
      <c r="C1696">
        <v>25</v>
      </c>
      <c r="E1696" t="s">
        <v>8220</v>
      </c>
      <c r="F1696">
        <v>44</v>
      </c>
    </row>
    <row r="1697" spans="2:6" x14ac:dyDescent="0.2">
      <c r="B1697" t="s">
        <v>8219</v>
      </c>
      <c r="C1697">
        <v>72</v>
      </c>
      <c r="E1697" t="s">
        <v>8220</v>
      </c>
      <c r="F1697">
        <v>90</v>
      </c>
    </row>
    <row r="1698" spans="2:6" x14ac:dyDescent="0.2">
      <c r="B1698" t="s">
        <v>8219</v>
      </c>
      <c r="C1698">
        <v>14</v>
      </c>
      <c r="E1698" t="s">
        <v>8220</v>
      </c>
      <c r="F1698">
        <v>8</v>
      </c>
    </row>
    <row r="1699" spans="2:6" x14ac:dyDescent="0.2">
      <c r="B1699" t="s">
        <v>8219</v>
      </c>
      <c r="C1699">
        <v>15</v>
      </c>
      <c r="E1699" t="s">
        <v>8220</v>
      </c>
      <c r="F1699">
        <v>11</v>
      </c>
    </row>
    <row r="1700" spans="2:6" x14ac:dyDescent="0.2">
      <c r="B1700" t="s">
        <v>8219</v>
      </c>
      <c r="C1700">
        <v>91</v>
      </c>
      <c r="E1700" t="s">
        <v>8220</v>
      </c>
      <c r="F1700">
        <v>41</v>
      </c>
    </row>
    <row r="1701" spans="2:6" x14ac:dyDescent="0.2">
      <c r="B1701" t="s">
        <v>8219</v>
      </c>
      <c r="C1701">
        <v>24</v>
      </c>
      <c r="E1701" t="s">
        <v>8220</v>
      </c>
      <c r="F1701">
        <v>15</v>
      </c>
    </row>
    <row r="1702" spans="2:6" x14ac:dyDescent="0.2">
      <c r="B1702" t="s">
        <v>8219</v>
      </c>
      <c r="C1702">
        <v>27</v>
      </c>
      <c r="E1702" t="s">
        <v>8220</v>
      </c>
      <c r="F1702">
        <v>9</v>
      </c>
    </row>
    <row r="1703" spans="2:6" x14ac:dyDescent="0.2">
      <c r="B1703" t="s">
        <v>8219</v>
      </c>
      <c r="C1703">
        <v>47</v>
      </c>
      <c r="E1703" t="s">
        <v>8220</v>
      </c>
      <c r="F1703">
        <v>50</v>
      </c>
    </row>
    <row r="1704" spans="2:6" x14ac:dyDescent="0.2">
      <c r="B1704" t="s">
        <v>8219</v>
      </c>
      <c r="C1704">
        <v>44</v>
      </c>
      <c r="E1704" t="s">
        <v>8220</v>
      </c>
      <c r="F1704">
        <v>34</v>
      </c>
    </row>
    <row r="1705" spans="2:6" x14ac:dyDescent="0.2">
      <c r="B1705" t="s">
        <v>8219</v>
      </c>
      <c r="C1705">
        <v>72</v>
      </c>
      <c r="E1705" t="s">
        <v>8220</v>
      </c>
      <c r="F1705">
        <v>0</v>
      </c>
    </row>
    <row r="1706" spans="2:6" x14ac:dyDescent="0.2">
      <c r="B1706" t="s">
        <v>8219</v>
      </c>
      <c r="C1706">
        <v>63</v>
      </c>
      <c r="E1706" t="s">
        <v>8220</v>
      </c>
      <c r="F1706">
        <v>0</v>
      </c>
    </row>
    <row r="1707" spans="2:6" x14ac:dyDescent="0.2">
      <c r="B1707" t="s">
        <v>8219</v>
      </c>
      <c r="C1707">
        <v>88</v>
      </c>
      <c r="E1707" t="s">
        <v>8220</v>
      </c>
      <c r="F1707">
        <v>276</v>
      </c>
    </row>
    <row r="1708" spans="2:6" x14ac:dyDescent="0.2">
      <c r="B1708" t="s">
        <v>8219</v>
      </c>
      <c r="C1708">
        <v>70</v>
      </c>
      <c r="E1708" t="s">
        <v>8220</v>
      </c>
      <c r="F1708">
        <v>16</v>
      </c>
    </row>
    <row r="1709" spans="2:6" x14ac:dyDescent="0.2">
      <c r="B1709" t="s">
        <v>8219</v>
      </c>
      <c r="C1709">
        <v>50</v>
      </c>
      <c r="E1709" t="s">
        <v>8220</v>
      </c>
      <c r="F1709">
        <v>224</v>
      </c>
    </row>
    <row r="1710" spans="2:6" x14ac:dyDescent="0.2">
      <c r="B1710" t="s">
        <v>8219</v>
      </c>
      <c r="C1710">
        <v>35</v>
      </c>
      <c r="E1710" t="s">
        <v>8220</v>
      </c>
      <c r="F1710">
        <v>140</v>
      </c>
    </row>
    <row r="1711" spans="2:6" x14ac:dyDescent="0.2">
      <c r="B1711" t="s">
        <v>8219</v>
      </c>
      <c r="C1711">
        <v>175</v>
      </c>
      <c r="E1711" t="s">
        <v>8220</v>
      </c>
      <c r="F1711">
        <v>15</v>
      </c>
    </row>
    <row r="1712" spans="2:6" x14ac:dyDescent="0.2">
      <c r="B1712" t="s">
        <v>8219</v>
      </c>
      <c r="C1712">
        <v>20</v>
      </c>
      <c r="E1712" t="s">
        <v>8220</v>
      </c>
      <c r="F1712">
        <v>37</v>
      </c>
    </row>
    <row r="1713" spans="2:6" x14ac:dyDescent="0.2">
      <c r="B1713" t="s">
        <v>8219</v>
      </c>
      <c r="C1713">
        <v>54</v>
      </c>
      <c r="E1713" t="s">
        <v>8220</v>
      </c>
      <c r="F1713">
        <v>0</v>
      </c>
    </row>
    <row r="1714" spans="2:6" x14ac:dyDescent="0.2">
      <c r="B1714" t="s">
        <v>8219</v>
      </c>
      <c r="C1714">
        <v>20</v>
      </c>
      <c r="E1714" t="s">
        <v>8220</v>
      </c>
      <c r="F1714">
        <v>46</v>
      </c>
    </row>
    <row r="1715" spans="2:6" x14ac:dyDescent="0.2">
      <c r="B1715" t="s">
        <v>8219</v>
      </c>
      <c r="C1715">
        <v>57</v>
      </c>
      <c r="E1715" t="s">
        <v>8220</v>
      </c>
      <c r="F1715">
        <v>1</v>
      </c>
    </row>
    <row r="1716" spans="2:6" x14ac:dyDescent="0.2">
      <c r="B1716" t="s">
        <v>8219</v>
      </c>
      <c r="C1716">
        <v>31</v>
      </c>
      <c r="E1716" t="s">
        <v>8220</v>
      </c>
      <c r="F1716">
        <v>323</v>
      </c>
    </row>
    <row r="1717" spans="2:6" x14ac:dyDescent="0.2">
      <c r="B1717" t="s">
        <v>8219</v>
      </c>
      <c r="C1717">
        <v>31</v>
      </c>
      <c r="E1717" t="s">
        <v>8220</v>
      </c>
      <c r="F1717">
        <v>2</v>
      </c>
    </row>
    <row r="1718" spans="2:6" x14ac:dyDescent="0.2">
      <c r="B1718" t="s">
        <v>8219</v>
      </c>
      <c r="C1718">
        <v>45</v>
      </c>
      <c r="E1718" t="s">
        <v>8220</v>
      </c>
      <c r="F1718">
        <v>0</v>
      </c>
    </row>
    <row r="1719" spans="2:6" x14ac:dyDescent="0.2">
      <c r="B1719" t="s">
        <v>8219</v>
      </c>
      <c r="C1719">
        <v>41</v>
      </c>
      <c r="E1719" t="s">
        <v>8220</v>
      </c>
      <c r="F1719">
        <v>0</v>
      </c>
    </row>
    <row r="1720" spans="2:6" x14ac:dyDescent="0.2">
      <c r="B1720" t="s">
        <v>8219</v>
      </c>
      <c r="C1720">
        <v>29</v>
      </c>
      <c r="E1720" t="s">
        <v>8220</v>
      </c>
      <c r="F1720">
        <v>1</v>
      </c>
    </row>
    <row r="1721" spans="2:6" x14ac:dyDescent="0.2">
      <c r="B1721" t="s">
        <v>8219</v>
      </c>
      <c r="C1721">
        <v>58</v>
      </c>
      <c r="E1721" t="s">
        <v>8220</v>
      </c>
      <c r="F1721">
        <v>7</v>
      </c>
    </row>
    <row r="1722" spans="2:6" x14ac:dyDescent="0.2">
      <c r="B1722" t="s">
        <v>8219</v>
      </c>
      <c r="C1722">
        <v>89</v>
      </c>
      <c r="E1722" t="s">
        <v>8220</v>
      </c>
      <c r="F1722">
        <v>3</v>
      </c>
    </row>
    <row r="1723" spans="2:6" x14ac:dyDescent="0.2">
      <c r="B1723" t="s">
        <v>8219</v>
      </c>
      <c r="C1723">
        <v>125</v>
      </c>
      <c r="E1723" t="s">
        <v>8220</v>
      </c>
      <c r="F1723">
        <v>0</v>
      </c>
    </row>
    <row r="1724" spans="2:6" x14ac:dyDescent="0.2">
      <c r="B1724" t="s">
        <v>8219</v>
      </c>
      <c r="C1724">
        <v>18</v>
      </c>
      <c r="E1724" t="s">
        <v>8220</v>
      </c>
      <c r="F1724">
        <v>0</v>
      </c>
    </row>
    <row r="1725" spans="2:6" x14ac:dyDescent="0.2">
      <c r="B1725" t="s">
        <v>8219</v>
      </c>
      <c r="C1725">
        <v>32</v>
      </c>
      <c r="E1725" t="s">
        <v>8220</v>
      </c>
      <c r="F1725">
        <v>0</v>
      </c>
    </row>
    <row r="1726" spans="2:6" x14ac:dyDescent="0.2">
      <c r="B1726" t="s">
        <v>8219</v>
      </c>
      <c r="C1726">
        <v>16</v>
      </c>
      <c r="E1726" t="s">
        <v>8220</v>
      </c>
      <c r="F1726">
        <v>0</v>
      </c>
    </row>
    <row r="1727" spans="2:6" x14ac:dyDescent="0.2">
      <c r="B1727" t="s">
        <v>8219</v>
      </c>
      <c r="C1727">
        <v>38</v>
      </c>
      <c r="E1727" t="s">
        <v>8220</v>
      </c>
      <c r="F1727">
        <v>1</v>
      </c>
    </row>
    <row r="1728" spans="2:6" x14ac:dyDescent="0.2">
      <c r="B1728" t="s">
        <v>8219</v>
      </c>
      <c r="C1728">
        <v>15</v>
      </c>
      <c r="E1728" t="s">
        <v>8220</v>
      </c>
      <c r="F1728">
        <v>0</v>
      </c>
    </row>
    <row r="1729" spans="2:6" x14ac:dyDescent="0.2">
      <c r="B1729" t="s">
        <v>8219</v>
      </c>
      <c r="C1729">
        <v>23</v>
      </c>
      <c r="E1729" t="s">
        <v>8220</v>
      </c>
      <c r="F1729">
        <v>2</v>
      </c>
    </row>
    <row r="1730" spans="2:6" x14ac:dyDescent="0.2">
      <c r="B1730" t="s">
        <v>8219</v>
      </c>
      <c r="C1730">
        <v>49</v>
      </c>
      <c r="E1730" t="s">
        <v>8220</v>
      </c>
      <c r="F1730">
        <v>1</v>
      </c>
    </row>
    <row r="1731" spans="2:6" x14ac:dyDescent="0.2">
      <c r="B1731" t="s">
        <v>8219</v>
      </c>
      <c r="C1731">
        <v>10</v>
      </c>
      <c r="E1731" t="s">
        <v>8220</v>
      </c>
      <c r="F1731">
        <v>1</v>
      </c>
    </row>
    <row r="1732" spans="2:6" x14ac:dyDescent="0.2">
      <c r="B1732" t="s">
        <v>8219</v>
      </c>
      <c r="C1732">
        <v>15</v>
      </c>
      <c r="E1732" t="s">
        <v>8220</v>
      </c>
      <c r="F1732">
        <v>59</v>
      </c>
    </row>
    <row r="1733" spans="2:6" x14ac:dyDescent="0.2">
      <c r="B1733" t="s">
        <v>8219</v>
      </c>
      <c r="C1733">
        <v>57</v>
      </c>
      <c r="E1733" t="s">
        <v>8220</v>
      </c>
      <c r="F1733">
        <v>13</v>
      </c>
    </row>
    <row r="1734" spans="2:6" x14ac:dyDescent="0.2">
      <c r="B1734" t="s">
        <v>8219</v>
      </c>
      <c r="C1734">
        <v>33</v>
      </c>
      <c r="E1734" t="s">
        <v>8220</v>
      </c>
      <c r="F1734">
        <v>22</v>
      </c>
    </row>
    <row r="1735" spans="2:6" x14ac:dyDescent="0.2">
      <c r="B1735" t="s">
        <v>8219</v>
      </c>
      <c r="C1735">
        <v>9</v>
      </c>
      <c r="E1735" t="s">
        <v>8220</v>
      </c>
      <c r="F1735">
        <v>0</v>
      </c>
    </row>
    <row r="1736" spans="2:6" x14ac:dyDescent="0.2">
      <c r="B1736" t="s">
        <v>8219</v>
      </c>
      <c r="C1736">
        <v>26</v>
      </c>
      <c r="E1736" t="s">
        <v>8220</v>
      </c>
      <c r="F1736">
        <v>52</v>
      </c>
    </row>
    <row r="1737" spans="2:6" x14ac:dyDescent="0.2">
      <c r="B1737" t="s">
        <v>8219</v>
      </c>
      <c r="C1737">
        <v>69</v>
      </c>
      <c r="E1737" t="s">
        <v>8220</v>
      </c>
      <c r="F1737">
        <v>4</v>
      </c>
    </row>
    <row r="1738" spans="2:6" x14ac:dyDescent="0.2">
      <c r="B1738" t="s">
        <v>8219</v>
      </c>
      <c r="C1738">
        <v>65</v>
      </c>
      <c r="E1738" t="s">
        <v>8220</v>
      </c>
      <c r="F1738">
        <v>3</v>
      </c>
    </row>
    <row r="1739" spans="2:6" x14ac:dyDescent="0.2">
      <c r="B1739" t="s">
        <v>8219</v>
      </c>
      <c r="C1739">
        <v>83</v>
      </c>
      <c r="E1739" t="s">
        <v>8220</v>
      </c>
      <c r="F1739">
        <v>3</v>
      </c>
    </row>
    <row r="1740" spans="2:6" x14ac:dyDescent="0.2">
      <c r="B1740" t="s">
        <v>8219</v>
      </c>
      <c r="C1740">
        <v>111</v>
      </c>
      <c r="E1740" t="s">
        <v>8220</v>
      </c>
      <c r="F1740">
        <v>6</v>
      </c>
    </row>
    <row r="1741" spans="2:6" x14ac:dyDescent="0.2">
      <c r="B1741" t="s">
        <v>8219</v>
      </c>
      <c r="C1741">
        <v>46</v>
      </c>
      <c r="E1741" t="s">
        <v>8220</v>
      </c>
      <c r="F1741">
        <v>35</v>
      </c>
    </row>
    <row r="1742" spans="2:6" x14ac:dyDescent="0.2">
      <c r="B1742" t="s">
        <v>8219</v>
      </c>
      <c r="C1742">
        <v>63</v>
      </c>
      <c r="E1742" t="s">
        <v>8220</v>
      </c>
      <c r="F1742">
        <v>10</v>
      </c>
    </row>
    <row r="1743" spans="2:6" x14ac:dyDescent="0.2">
      <c r="B1743" t="s">
        <v>8219</v>
      </c>
      <c r="C1743">
        <v>9</v>
      </c>
      <c r="E1743" t="s">
        <v>8220</v>
      </c>
      <c r="F1743">
        <v>2</v>
      </c>
    </row>
    <row r="1744" spans="2:6" x14ac:dyDescent="0.2">
      <c r="B1744" t="s">
        <v>8219</v>
      </c>
      <c r="C1744">
        <v>34</v>
      </c>
      <c r="E1744" t="s">
        <v>8220</v>
      </c>
      <c r="F1744">
        <v>4</v>
      </c>
    </row>
    <row r="1745" spans="2:6" x14ac:dyDescent="0.2">
      <c r="B1745" t="s">
        <v>8219</v>
      </c>
      <c r="C1745">
        <v>112</v>
      </c>
      <c r="E1745" t="s">
        <v>8220</v>
      </c>
      <c r="F1745">
        <v>2</v>
      </c>
    </row>
    <row r="1746" spans="2:6" x14ac:dyDescent="0.2">
      <c r="B1746" t="s">
        <v>8219</v>
      </c>
      <c r="C1746">
        <v>47</v>
      </c>
      <c r="E1746" t="s">
        <v>8220</v>
      </c>
      <c r="F1746">
        <v>0</v>
      </c>
    </row>
    <row r="1747" spans="2:6" x14ac:dyDescent="0.2">
      <c r="B1747" t="s">
        <v>8219</v>
      </c>
      <c r="C1747">
        <v>38</v>
      </c>
      <c r="E1747" t="s">
        <v>8220</v>
      </c>
      <c r="F1747">
        <v>0</v>
      </c>
    </row>
    <row r="1748" spans="2:6" x14ac:dyDescent="0.2">
      <c r="B1748" t="s">
        <v>8219</v>
      </c>
      <c r="C1748">
        <v>28</v>
      </c>
      <c r="E1748" t="s">
        <v>8220</v>
      </c>
      <c r="F1748">
        <v>0</v>
      </c>
    </row>
    <row r="1749" spans="2:6" x14ac:dyDescent="0.2">
      <c r="B1749" t="s">
        <v>8219</v>
      </c>
      <c r="C1749">
        <v>78</v>
      </c>
      <c r="E1749" t="s">
        <v>8220</v>
      </c>
      <c r="F1749">
        <v>1</v>
      </c>
    </row>
    <row r="1750" spans="2:6" x14ac:dyDescent="0.2">
      <c r="B1750" t="s">
        <v>8219</v>
      </c>
      <c r="C1750">
        <v>23</v>
      </c>
      <c r="E1750" t="s">
        <v>8220</v>
      </c>
      <c r="F1750">
        <v>1</v>
      </c>
    </row>
    <row r="1751" spans="2:6" x14ac:dyDescent="0.2">
      <c r="B1751" t="s">
        <v>8219</v>
      </c>
      <c r="C1751">
        <v>40</v>
      </c>
      <c r="E1751" t="s">
        <v>8220</v>
      </c>
      <c r="F1751">
        <v>0</v>
      </c>
    </row>
    <row r="1752" spans="2:6" x14ac:dyDescent="0.2">
      <c r="B1752" t="s">
        <v>8219</v>
      </c>
      <c r="C1752">
        <v>13</v>
      </c>
      <c r="E1752" t="s">
        <v>8220</v>
      </c>
      <c r="F1752">
        <v>3</v>
      </c>
    </row>
    <row r="1753" spans="2:6" x14ac:dyDescent="0.2">
      <c r="B1753" t="s">
        <v>8219</v>
      </c>
      <c r="C1753">
        <v>18</v>
      </c>
      <c r="E1753" t="s">
        <v>8220</v>
      </c>
      <c r="F1753">
        <v>1</v>
      </c>
    </row>
    <row r="1754" spans="2:6" x14ac:dyDescent="0.2">
      <c r="B1754" t="s">
        <v>8219</v>
      </c>
      <c r="C1754">
        <v>22</v>
      </c>
      <c r="E1754" t="s">
        <v>8220</v>
      </c>
      <c r="F1754">
        <v>5</v>
      </c>
    </row>
    <row r="1755" spans="2:6" x14ac:dyDescent="0.2">
      <c r="B1755" t="s">
        <v>8219</v>
      </c>
      <c r="C1755">
        <v>79</v>
      </c>
      <c r="E1755" t="s">
        <v>8220</v>
      </c>
      <c r="F1755">
        <v>0</v>
      </c>
    </row>
    <row r="1756" spans="2:6" x14ac:dyDescent="0.2">
      <c r="B1756" t="s">
        <v>8219</v>
      </c>
      <c r="C1756">
        <v>14</v>
      </c>
      <c r="E1756" t="s">
        <v>8220</v>
      </c>
      <c r="F1756">
        <v>0</v>
      </c>
    </row>
    <row r="1757" spans="2:6" x14ac:dyDescent="0.2">
      <c r="B1757" t="s">
        <v>8219</v>
      </c>
      <c r="C1757">
        <v>51</v>
      </c>
      <c r="E1757" t="s">
        <v>8220</v>
      </c>
      <c r="F1757">
        <v>7</v>
      </c>
    </row>
    <row r="1758" spans="2:6" x14ac:dyDescent="0.2">
      <c r="B1758" t="s">
        <v>8219</v>
      </c>
      <c r="C1758">
        <v>54</v>
      </c>
      <c r="E1758" t="s">
        <v>8220</v>
      </c>
      <c r="F1758">
        <v>0</v>
      </c>
    </row>
    <row r="1759" spans="2:6" x14ac:dyDescent="0.2">
      <c r="B1759" t="s">
        <v>8219</v>
      </c>
      <c r="C1759">
        <v>70</v>
      </c>
      <c r="E1759" t="s">
        <v>8220</v>
      </c>
      <c r="F1759">
        <v>0</v>
      </c>
    </row>
    <row r="1760" spans="2:6" x14ac:dyDescent="0.2">
      <c r="B1760" t="s">
        <v>8219</v>
      </c>
      <c r="C1760">
        <v>44</v>
      </c>
      <c r="E1760" t="s">
        <v>8220</v>
      </c>
      <c r="F1760">
        <v>1</v>
      </c>
    </row>
    <row r="1761" spans="2:6" x14ac:dyDescent="0.2">
      <c r="B1761" t="s">
        <v>8219</v>
      </c>
      <c r="C1761">
        <v>55</v>
      </c>
      <c r="E1761" t="s">
        <v>8220</v>
      </c>
      <c r="F1761">
        <v>2</v>
      </c>
    </row>
    <row r="1762" spans="2:6" x14ac:dyDescent="0.2">
      <c r="B1762" t="s">
        <v>8219</v>
      </c>
      <c r="C1762">
        <v>15</v>
      </c>
      <c r="E1762" t="s">
        <v>8220</v>
      </c>
      <c r="F1762">
        <v>0</v>
      </c>
    </row>
    <row r="1763" spans="2:6" x14ac:dyDescent="0.2">
      <c r="B1763" t="s">
        <v>8219</v>
      </c>
      <c r="C1763">
        <v>27</v>
      </c>
      <c r="E1763" t="s">
        <v>8220</v>
      </c>
      <c r="F1763">
        <v>0</v>
      </c>
    </row>
    <row r="1764" spans="2:6" x14ac:dyDescent="0.2">
      <c r="B1764" t="s">
        <v>8219</v>
      </c>
      <c r="C1764">
        <v>21</v>
      </c>
      <c r="E1764" t="s">
        <v>8220</v>
      </c>
      <c r="F1764">
        <v>0</v>
      </c>
    </row>
    <row r="1765" spans="2:6" x14ac:dyDescent="0.2">
      <c r="B1765" t="s">
        <v>8219</v>
      </c>
      <c r="C1765">
        <v>162</v>
      </c>
      <c r="E1765" t="s">
        <v>8220</v>
      </c>
      <c r="F1765">
        <v>3</v>
      </c>
    </row>
    <row r="1766" spans="2:6" x14ac:dyDescent="0.2">
      <c r="B1766" t="s">
        <v>8219</v>
      </c>
      <c r="C1766">
        <v>23</v>
      </c>
      <c r="E1766" t="s">
        <v>8220</v>
      </c>
      <c r="F1766">
        <v>1</v>
      </c>
    </row>
    <row r="1767" spans="2:6" x14ac:dyDescent="0.2">
      <c r="B1767" t="s">
        <v>8219</v>
      </c>
      <c r="C1767">
        <v>72</v>
      </c>
      <c r="E1767" t="s">
        <v>8220</v>
      </c>
      <c r="F1767">
        <v>0</v>
      </c>
    </row>
    <row r="1768" spans="2:6" x14ac:dyDescent="0.2">
      <c r="B1768" t="s">
        <v>8219</v>
      </c>
      <c r="C1768">
        <v>68</v>
      </c>
      <c r="E1768" t="s">
        <v>8220</v>
      </c>
      <c r="F1768">
        <v>2</v>
      </c>
    </row>
    <row r="1769" spans="2:6" x14ac:dyDescent="0.2">
      <c r="B1769" t="s">
        <v>8219</v>
      </c>
      <c r="C1769">
        <v>20</v>
      </c>
      <c r="E1769" t="s">
        <v>8220</v>
      </c>
      <c r="F1769">
        <v>0</v>
      </c>
    </row>
    <row r="1770" spans="2:6" x14ac:dyDescent="0.2">
      <c r="B1770" t="s">
        <v>8219</v>
      </c>
      <c r="C1770">
        <v>26</v>
      </c>
      <c r="E1770" t="s">
        <v>8220</v>
      </c>
      <c r="F1770">
        <v>0</v>
      </c>
    </row>
    <row r="1771" spans="2:6" x14ac:dyDescent="0.2">
      <c r="B1771" t="s">
        <v>8219</v>
      </c>
      <c r="C1771">
        <v>72</v>
      </c>
      <c r="E1771" t="s">
        <v>8220</v>
      </c>
      <c r="F1771">
        <v>0</v>
      </c>
    </row>
    <row r="1772" spans="2:6" x14ac:dyDescent="0.2">
      <c r="B1772" t="s">
        <v>8219</v>
      </c>
      <c r="C1772">
        <v>3</v>
      </c>
      <c r="E1772" t="s">
        <v>8220</v>
      </c>
      <c r="F1772">
        <v>27</v>
      </c>
    </row>
    <row r="1773" spans="2:6" x14ac:dyDescent="0.2">
      <c r="B1773" t="s">
        <v>8219</v>
      </c>
      <c r="C1773">
        <v>18</v>
      </c>
      <c r="E1773" t="s">
        <v>8220</v>
      </c>
      <c r="F1773">
        <v>14</v>
      </c>
    </row>
    <row r="1774" spans="2:6" x14ac:dyDescent="0.2">
      <c r="B1774" t="s">
        <v>8219</v>
      </c>
      <c r="C1774">
        <v>30</v>
      </c>
      <c r="E1774" t="s">
        <v>8220</v>
      </c>
      <c r="F1774">
        <v>2</v>
      </c>
    </row>
    <row r="1775" spans="2:6" x14ac:dyDescent="0.2">
      <c r="B1775" t="s">
        <v>8219</v>
      </c>
      <c r="C1775">
        <v>23</v>
      </c>
      <c r="E1775" t="s">
        <v>8220</v>
      </c>
      <c r="F1775">
        <v>0</v>
      </c>
    </row>
    <row r="1776" spans="2:6" x14ac:dyDescent="0.2">
      <c r="B1776" t="s">
        <v>8219</v>
      </c>
      <c r="C1776">
        <v>54</v>
      </c>
      <c r="E1776" t="s">
        <v>8220</v>
      </c>
      <c r="F1776">
        <v>4</v>
      </c>
    </row>
    <row r="1777" spans="2:6" x14ac:dyDescent="0.2">
      <c r="B1777" t="s">
        <v>8219</v>
      </c>
      <c r="C1777">
        <v>26</v>
      </c>
      <c r="E1777" t="s">
        <v>8220</v>
      </c>
      <c r="F1777">
        <v>0</v>
      </c>
    </row>
    <row r="1778" spans="2:6" x14ac:dyDescent="0.2">
      <c r="B1778" t="s">
        <v>8219</v>
      </c>
      <c r="C1778">
        <v>9</v>
      </c>
      <c r="E1778" t="s">
        <v>8220</v>
      </c>
      <c r="F1778">
        <v>6</v>
      </c>
    </row>
    <row r="1779" spans="2:6" x14ac:dyDescent="0.2">
      <c r="B1779" t="s">
        <v>8219</v>
      </c>
      <c r="C1779">
        <v>27</v>
      </c>
      <c r="E1779" t="s">
        <v>8220</v>
      </c>
      <c r="F1779">
        <v>1</v>
      </c>
    </row>
    <row r="1780" spans="2:6" x14ac:dyDescent="0.2">
      <c r="B1780" t="s">
        <v>8219</v>
      </c>
      <c r="C1780">
        <v>30</v>
      </c>
      <c r="E1780" t="s">
        <v>8220</v>
      </c>
      <c r="F1780">
        <v>1</v>
      </c>
    </row>
    <row r="1781" spans="2:6" x14ac:dyDescent="0.2">
      <c r="B1781" t="s">
        <v>8219</v>
      </c>
      <c r="C1781">
        <v>52</v>
      </c>
      <c r="E1781" t="s">
        <v>8220</v>
      </c>
      <c r="F1781">
        <v>0</v>
      </c>
    </row>
    <row r="1782" spans="2:6" x14ac:dyDescent="0.2">
      <c r="B1782" t="s">
        <v>8219</v>
      </c>
      <c r="C1782">
        <v>17</v>
      </c>
      <c r="E1782" t="s">
        <v>8220</v>
      </c>
      <c r="F1782">
        <v>4</v>
      </c>
    </row>
    <row r="1783" spans="2:6" x14ac:dyDescent="0.2">
      <c r="B1783" t="s">
        <v>8219</v>
      </c>
      <c r="C1783">
        <v>19</v>
      </c>
      <c r="E1783" t="s">
        <v>8220</v>
      </c>
      <c r="F1783">
        <v>0</v>
      </c>
    </row>
    <row r="1784" spans="2:6" x14ac:dyDescent="0.2">
      <c r="B1784" t="s">
        <v>8219</v>
      </c>
      <c r="C1784">
        <v>77</v>
      </c>
      <c r="E1784" t="s">
        <v>8220</v>
      </c>
      <c r="F1784">
        <v>0</v>
      </c>
    </row>
    <row r="1785" spans="2:6" x14ac:dyDescent="0.2">
      <c r="B1785" t="s">
        <v>8219</v>
      </c>
      <c r="C1785">
        <v>21</v>
      </c>
      <c r="E1785" t="s">
        <v>8220</v>
      </c>
      <c r="F1785">
        <v>0</v>
      </c>
    </row>
    <row r="1786" spans="2:6" x14ac:dyDescent="0.2">
      <c r="B1786" t="s">
        <v>8219</v>
      </c>
      <c r="C1786">
        <v>38</v>
      </c>
      <c r="E1786" t="s">
        <v>8220</v>
      </c>
      <c r="F1786">
        <v>3</v>
      </c>
    </row>
    <row r="1787" spans="2:6" x14ac:dyDescent="0.2">
      <c r="B1787" t="s">
        <v>8219</v>
      </c>
      <c r="C1787">
        <v>28</v>
      </c>
      <c r="E1787" t="s">
        <v>8220</v>
      </c>
      <c r="F1787">
        <v>7</v>
      </c>
    </row>
    <row r="1788" spans="2:6" x14ac:dyDescent="0.2">
      <c r="B1788" t="s">
        <v>8219</v>
      </c>
      <c r="C1788">
        <v>48</v>
      </c>
      <c r="E1788" t="s">
        <v>8220</v>
      </c>
      <c r="F1788">
        <v>2</v>
      </c>
    </row>
    <row r="1789" spans="2:6" x14ac:dyDescent="0.2">
      <c r="B1789" t="s">
        <v>8219</v>
      </c>
      <c r="C1789">
        <v>46</v>
      </c>
      <c r="E1789" t="s">
        <v>8220</v>
      </c>
      <c r="F1789">
        <v>3</v>
      </c>
    </row>
    <row r="1790" spans="2:6" x14ac:dyDescent="0.2">
      <c r="B1790" t="s">
        <v>8219</v>
      </c>
      <c r="C1790">
        <v>30</v>
      </c>
      <c r="E1790" t="s">
        <v>8220</v>
      </c>
      <c r="F1790">
        <v>8</v>
      </c>
    </row>
    <row r="1791" spans="2:6" x14ac:dyDescent="0.2">
      <c r="B1791" t="s">
        <v>8219</v>
      </c>
      <c r="C1791">
        <v>64</v>
      </c>
      <c r="E1791" t="s">
        <v>8220</v>
      </c>
      <c r="F1791">
        <v>7</v>
      </c>
    </row>
    <row r="1792" spans="2:6" x14ac:dyDescent="0.2">
      <c r="B1792" t="s">
        <v>8219</v>
      </c>
      <c r="C1792">
        <v>15</v>
      </c>
      <c r="E1792" t="s">
        <v>8220</v>
      </c>
      <c r="F1792">
        <v>0</v>
      </c>
    </row>
    <row r="1793" spans="2:6" x14ac:dyDescent="0.2">
      <c r="B1793" t="s">
        <v>8219</v>
      </c>
      <c r="C1793">
        <v>41</v>
      </c>
      <c r="E1793" t="s">
        <v>8220</v>
      </c>
      <c r="F1793">
        <v>3</v>
      </c>
    </row>
    <row r="1794" spans="2:6" x14ac:dyDescent="0.2">
      <c r="B1794" t="s">
        <v>8219</v>
      </c>
      <c r="C1794">
        <v>35</v>
      </c>
      <c r="E1794" t="s">
        <v>8220</v>
      </c>
      <c r="F1794">
        <v>8</v>
      </c>
    </row>
    <row r="1795" spans="2:6" x14ac:dyDescent="0.2">
      <c r="B1795" t="s">
        <v>8219</v>
      </c>
      <c r="C1795">
        <v>45</v>
      </c>
      <c r="E1795" t="s">
        <v>8220</v>
      </c>
      <c r="F1795">
        <v>1</v>
      </c>
    </row>
    <row r="1796" spans="2:6" x14ac:dyDescent="0.2">
      <c r="B1796" t="s">
        <v>8219</v>
      </c>
      <c r="C1796">
        <v>62</v>
      </c>
      <c r="E1796" t="s">
        <v>8220</v>
      </c>
      <c r="F1796">
        <v>0</v>
      </c>
    </row>
    <row r="1797" spans="2:6" x14ac:dyDescent="0.2">
      <c r="B1797" t="s">
        <v>8219</v>
      </c>
      <c r="C1797">
        <v>22</v>
      </c>
      <c r="E1797" t="s">
        <v>8220</v>
      </c>
      <c r="F1797">
        <v>1</v>
      </c>
    </row>
    <row r="1798" spans="2:6" x14ac:dyDescent="0.2">
      <c r="B1798" t="s">
        <v>8219</v>
      </c>
      <c r="C1798">
        <v>18</v>
      </c>
      <c r="E1798" t="s">
        <v>8220</v>
      </c>
      <c r="F1798">
        <v>0</v>
      </c>
    </row>
    <row r="1799" spans="2:6" x14ac:dyDescent="0.2">
      <c r="B1799" t="s">
        <v>8219</v>
      </c>
      <c r="C1799">
        <v>12</v>
      </c>
      <c r="E1799" t="s">
        <v>8220</v>
      </c>
      <c r="F1799">
        <v>1</v>
      </c>
    </row>
    <row r="1800" spans="2:6" x14ac:dyDescent="0.2">
      <c r="B1800" t="s">
        <v>8219</v>
      </c>
      <c r="C1800">
        <v>44</v>
      </c>
      <c r="E1800" t="s">
        <v>8220</v>
      </c>
      <c r="F1800">
        <v>2</v>
      </c>
    </row>
    <row r="1801" spans="2:6" x14ac:dyDescent="0.2">
      <c r="B1801" t="s">
        <v>8219</v>
      </c>
      <c r="C1801">
        <v>27</v>
      </c>
      <c r="E1801" t="s">
        <v>8220</v>
      </c>
      <c r="F1801">
        <v>0</v>
      </c>
    </row>
    <row r="1802" spans="2:6" x14ac:dyDescent="0.2">
      <c r="B1802" t="s">
        <v>8219</v>
      </c>
      <c r="C1802">
        <v>38</v>
      </c>
      <c r="E1802" t="s">
        <v>8220</v>
      </c>
      <c r="F1802">
        <v>1</v>
      </c>
    </row>
    <row r="1803" spans="2:6" x14ac:dyDescent="0.2">
      <c r="B1803" t="s">
        <v>8219</v>
      </c>
      <c r="C1803">
        <v>28</v>
      </c>
      <c r="E1803" t="s">
        <v>8220</v>
      </c>
      <c r="F1803">
        <v>0</v>
      </c>
    </row>
    <row r="1804" spans="2:6" x14ac:dyDescent="0.2">
      <c r="B1804" t="s">
        <v>8219</v>
      </c>
      <c r="C1804">
        <v>24</v>
      </c>
      <c r="E1804" t="s">
        <v>8220</v>
      </c>
      <c r="F1804">
        <v>0</v>
      </c>
    </row>
    <row r="1805" spans="2:6" x14ac:dyDescent="0.2">
      <c r="B1805" t="s">
        <v>8219</v>
      </c>
      <c r="C1805">
        <v>65</v>
      </c>
      <c r="E1805" t="s">
        <v>8220</v>
      </c>
      <c r="F1805">
        <v>0</v>
      </c>
    </row>
    <row r="1806" spans="2:6" x14ac:dyDescent="0.2">
      <c r="B1806" t="s">
        <v>8219</v>
      </c>
      <c r="C1806">
        <v>46</v>
      </c>
      <c r="E1806" t="s">
        <v>8220</v>
      </c>
      <c r="F1806">
        <v>0</v>
      </c>
    </row>
    <row r="1807" spans="2:6" x14ac:dyDescent="0.2">
      <c r="B1807" t="s">
        <v>8219</v>
      </c>
      <c r="C1807">
        <v>85</v>
      </c>
      <c r="E1807" t="s">
        <v>8220</v>
      </c>
      <c r="F1807">
        <v>0</v>
      </c>
    </row>
    <row r="1808" spans="2:6" x14ac:dyDescent="0.2">
      <c r="B1808" t="s">
        <v>8219</v>
      </c>
      <c r="C1808">
        <v>66</v>
      </c>
      <c r="E1808" t="s">
        <v>8220</v>
      </c>
      <c r="F1808">
        <v>3</v>
      </c>
    </row>
    <row r="1809" spans="2:6" x14ac:dyDescent="0.2">
      <c r="B1809" t="s">
        <v>8219</v>
      </c>
      <c r="C1809">
        <v>165</v>
      </c>
      <c r="E1809" t="s">
        <v>8220</v>
      </c>
      <c r="F1809">
        <v>0</v>
      </c>
    </row>
    <row r="1810" spans="2:6" x14ac:dyDescent="0.2">
      <c r="B1810" t="s">
        <v>8219</v>
      </c>
      <c r="C1810">
        <v>17</v>
      </c>
      <c r="E1810" t="s">
        <v>8220</v>
      </c>
      <c r="F1810">
        <v>0</v>
      </c>
    </row>
    <row r="1811" spans="2:6" x14ac:dyDescent="0.2">
      <c r="B1811" t="s">
        <v>8219</v>
      </c>
      <c r="C1811">
        <v>3</v>
      </c>
      <c r="E1811" t="s">
        <v>8220</v>
      </c>
      <c r="F1811">
        <v>1</v>
      </c>
    </row>
    <row r="1812" spans="2:6" x14ac:dyDescent="0.2">
      <c r="B1812" t="s">
        <v>8219</v>
      </c>
      <c r="C1812">
        <v>17</v>
      </c>
      <c r="E1812" t="s">
        <v>8220</v>
      </c>
      <c r="F1812">
        <v>0</v>
      </c>
    </row>
    <row r="1813" spans="2:6" x14ac:dyDescent="0.2">
      <c r="B1813" t="s">
        <v>8219</v>
      </c>
      <c r="C1813">
        <v>91</v>
      </c>
      <c r="E1813" t="s">
        <v>8220</v>
      </c>
      <c r="F1813">
        <v>2</v>
      </c>
    </row>
    <row r="1814" spans="2:6" x14ac:dyDescent="0.2">
      <c r="B1814" t="s">
        <v>8219</v>
      </c>
      <c r="C1814">
        <v>67</v>
      </c>
      <c r="E1814" t="s">
        <v>8220</v>
      </c>
      <c r="F1814">
        <v>1</v>
      </c>
    </row>
    <row r="1815" spans="2:6" x14ac:dyDescent="0.2">
      <c r="B1815" t="s">
        <v>8219</v>
      </c>
      <c r="C1815">
        <v>18</v>
      </c>
      <c r="E1815" t="s">
        <v>8220</v>
      </c>
      <c r="F1815">
        <v>2</v>
      </c>
    </row>
    <row r="1816" spans="2:6" x14ac:dyDescent="0.2">
      <c r="B1816" t="s">
        <v>8219</v>
      </c>
      <c r="C1816">
        <v>21</v>
      </c>
      <c r="E1816" t="s">
        <v>8220</v>
      </c>
      <c r="F1816">
        <v>2</v>
      </c>
    </row>
    <row r="1817" spans="2:6" x14ac:dyDescent="0.2">
      <c r="B1817" t="s">
        <v>8219</v>
      </c>
      <c r="C1817">
        <v>40</v>
      </c>
      <c r="E1817" t="s">
        <v>8220</v>
      </c>
      <c r="F1817">
        <v>4</v>
      </c>
    </row>
    <row r="1818" spans="2:6" x14ac:dyDescent="0.2">
      <c r="B1818" t="s">
        <v>8219</v>
      </c>
      <c r="C1818">
        <v>78</v>
      </c>
      <c r="E1818" t="s">
        <v>8220</v>
      </c>
      <c r="F1818">
        <v>0</v>
      </c>
    </row>
    <row r="1819" spans="2:6" x14ac:dyDescent="0.2">
      <c r="B1819" t="s">
        <v>8219</v>
      </c>
      <c r="C1819">
        <v>26</v>
      </c>
      <c r="E1819" t="s">
        <v>8220</v>
      </c>
      <c r="F1819">
        <v>0</v>
      </c>
    </row>
    <row r="1820" spans="2:6" x14ac:dyDescent="0.2">
      <c r="B1820" t="s">
        <v>8219</v>
      </c>
      <c r="C1820">
        <v>14</v>
      </c>
      <c r="E1820" t="s">
        <v>8220</v>
      </c>
      <c r="F1820">
        <v>0</v>
      </c>
    </row>
    <row r="1821" spans="2:6" x14ac:dyDescent="0.2">
      <c r="B1821" t="s">
        <v>8219</v>
      </c>
      <c r="C1821">
        <v>44</v>
      </c>
      <c r="E1821" t="s">
        <v>8220</v>
      </c>
      <c r="F1821">
        <v>0</v>
      </c>
    </row>
    <row r="1822" spans="2:6" x14ac:dyDescent="0.2">
      <c r="B1822" t="s">
        <v>8219</v>
      </c>
      <c r="C1822">
        <v>9</v>
      </c>
      <c r="E1822" t="s">
        <v>8220</v>
      </c>
      <c r="F1822">
        <v>0</v>
      </c>
    </row>
    <row r="1823" spans="2:6" x14ac:dyDescent="0.2">
      <c r="B1823" t="s">
        <v>8219</v>
      </c>
      <c r="C1823">
        <v>30</v>
      </c>
      <c r="E1823" t="s">
        <v>8220</v>
      </c>
      <c r="F1823">
        <v>0</v>
      </c>
    </row>
    <row r="1824" spans="2:6" x14ac:dyDescent="0.2">
      <c r="B1824" t="s">
        <v>8219</v>
      </c>
      <c r="C1824">
        <v>45</v>
      </c>
      <c r="E1824" t="s">
        <v>8220</v>
      </c>
      <c r="F1824">
        <v>0</v>
      </c>
    </row>
    <row r="1825" spans="2:6" x14ac:dyDescent="0.2">
      <c r="B1825" t="s">
        <v>8219</v>
      </c>
      <c r="C1825">
        <v>56</v>
      </c>
      <c r="E1825" t="s">
        <v>8220</v>
      </c>
      <c r="F1825">
        <v>12</v>
      </c>
    </row>
    <row r="1826" spans="2:6" x14ac:dyDescent="0.2">
      <c r="B1826" t="s">
        <v>8219</v>
      </c>
      <c r="C1826">
        <v>46</v>
      </c>
      <c r="E1826" t="s">
        <v>8220</v>
      </c>
      <c r="F1826">
        <v>2</v>
      </c>
    </row>
    <row r="1827" spans="2:6" x14ac:dyDescent="0.2">
      <c r="B1827" t="s">
        <v>8219</v>
      </c>
      <c r="C1827">
        <v>34</v>
      </c>
      <c r="E1827" t="s">
        <v>8220</v>
      </c>
      <c r="F1827">
        <v>1501</v>
      </c>
    </row>
    <row r="1828" spans="2:6" x14ac:dyDescent="0.2">
      <c r="B1828" t="s">
        <v>8219</v>
      </c>
      <c r="C1828">
        <v>98</v>
      </c>
      <c r="E1828" t="s">
        <v>8220</v>
      </c>
      <c r="F1828">
        <v>52</v>
      </c>
    </row>
    <row r="1829" spans="2:6" x14ac:dyDescent="0.2">
      <c r="B1829" t="s">
        <v>8219</v>
      </c>
      <c r="C1829">
        <v>46</v>
      </c>
      <c r="E1829" t="s">
        <v>8220</v>
      </c>
      <c r="F1829">
        <v>23</v>
      </c>
    </row>
    <row r="1830" spans="2:6" x14ac:dyDescent="0.2">
      <c r="B1830" t="s">
        <v>8219</v>
      </c>
      <c r="C1830">
        <v>10</v>
      </c>
      <c r="E1830" t="s">
        <v>8220</v>
      </c>
      <c r="F1830">
        <v>535</v>
      </c>
    </row>
    <row r="1831" spans="2:6" x14ac:dyDescent="0.2">
      <c r="B1831" t="s">
        <v>8219</v>
      </c>
      <c r="C1831">
        <v>76</v>
      </c>
      <c r="E1831" t="s">
        <v>8220</v>
      </c>
      <c r="F1831">
        <v>3</v>
      </c>
    </row>
    <row r="1832" spans="2:6" x14ac:dyDescent="0.2">
      <c r="B1832" t="s">
        <v>8219</v>
      </c>
      <c r="C1832">
        <v>104</v>
      </c>
      <c r="E1832" t="s">
        <v>8220</v>
      </c>
      <c r="F1832">
        <v>6</v>
      </c>
    </row>
    <row r="1833" spans="2:6" x14ac:dyDescent="0.2">
      <c r="B1833" t="s">
        <v>8219</v>
      </c>
      <c r="C1833">
        <v>87</v>
      </c>
      <c r="E1833" t="s">
        <v>8220</v>
      </c>
      <c r="F1833">
        <v>3</v>
      </c>
    </row>
    <row r="1834" spans="2:6" x14ac:dyDescent="0.2">
      <c r="B1834" t="s">
        <v>8219</v>
      </c>
      <c r="C1834">
        <v>29</v>
      </c>
      <c r="E1834" t="s">
        <v>8220</v>
      </c>
      <c r="F1834">
        <v>5</v>
      </c>
    </row>
    <row r="1835" spans="2:6" x14ac:dyDescent="0.2">
      <c r="B1835" t="s">
        <v>8219</v>
      </c>
      <c r="C1835">
        <v>51</v>
      </c>
      <c r="E1835" t="s">
        <v>8220</v>
      </c>
      <c r="F1835">
        <v>17</v>
      </c>
    </row>
    <row r="1836" spans="2:6" x14ac:dyDescent="0.2">
      <c r="B1836" t="s">
        <v>8219</v>
      </c>
      <c r="C1836">
        <v>12</v>
      </c>
      <c r="E1836" t="s">
        <v>8220</v>
      </c>
      <c r="F1836">
        <v>11</v>
      </c>
    </row>
    <row r="1837" spans="2:6" x14ac:dyDescent="0.2">
      <c r="B1837" t="s">
        <v>8219</v>
      </c>
      <c r="C1837">
        <v>72</v>
      </c>
      <c r="E1837" t="s">
        <v>8220</v>
      </c>
      <c r="F1837">
        <v>70</v>
      </c>
    </row>
    <row r="1838" spans="2:6" x14ac:dyDescent="0.2">
      <c r="B1838" t="s">
        <v>8219</v>
      </c>
      <c r="C1838">
        <v>21</v>
      </c>
      <c r="E1838" t="s">
        <v>8220</v>
      </c>
      <c r="F1838">
        <v>6</v>
      </c>
    </row>
    <row r="1839" spans="2:6" x14ac:dyDescent="0.2">
      <c r="B1839" t="s">
        <v>8219</v>
      </c>
      <c r="C1839">
        <v>42</v>
      </c>
      <c r="E1839" t="s">
        <v>8220</v>
      </c>
      <c r="F1839">
        <v>43</v>
      </c>
    </row>
    <row r="1840" spans="2:6" x14ac:dyDescent="0.2">
      <c r="B1840" t="s">
        <v>8219</v>
      </c>
      <c r="C1840">
        <v>71</v>
      </c>
      <c r="E1840" t="s">
        <v>8220</v>
      </c>
      <c r="F1840">
        <v>152</v>
      </c>
    </row>
    <row r="1841" spans="2:6" x14ac:dyDescent="0.2">
      <c r="B1841" t="s">
        <v>8219</v>
      </c>
      <c r="C1841">
        <v>168</v>
      </c>
      <c r="E1841" t="s">
        <v>8220</v>
      </c>
      <c r="F1841">
        <v>59</v>
      </c>
    </row>
    <row r="1842" spans="2:6" x14ac:dyDescent="0.2">
      <c r="B1842" t="s">
        <v>8219</v>
      </c>
      <c r="C1842">
        <v>19</v>
      </c>
      <c r="E1842" t="s">
        <v>8220</v>
      </c>
      <c r="F1842">
        <v>4</v>
      </c>
    </row>
    <row r="1843" spans="2:6" x14ac:dyDescent="0.2">
      <c r="B1843" t="s">
        <v>8219</v>
      </c>
      <c r="C1843">
        <v>37</v>
      </c>
      <c r="E1843" t="s">
        <v>8220</v>
      </c>
      <c r="F1843">
        <v>10</v>
      </c>
    </row>
    <row r="1844" spans="2:6" x14ac:dyDescent="0.2">
      <c r="B1844" t="s">
        <v>8219</v>
      </c>
      <c r="C1844">
        <v>36</v>
      </c>
      <c r="E1844" t="s">
        <v>8220</v>
      </c>
      <c r="F1844">
        <v>5</v>
      </c>
    </row>
    <row r="1845" spans="2:6" x14ac:dyDescent="0.2">
      <c r="B1845" t="s">
        <v>8219</v>
      </c>
      <c r="C1845">
        <v>14</v>
      </c>
      <c r="E1845" t="s">
        <v>8220</v>
      </c>
      <c r="F1845">
        <v>58</v>
      </c>
    </row>
    <row r="1846" spans="2:6" x14ac:dyDescent="0.2">
      <c r="B1846" t="s">
        <v>8219</v>
      </c>
      <c r="C1846">
        <v>18</v>
      </c>
      <c r="E1846" t="s">
        <v>8220</v>
      </c>
      <c r="F1846">
        <v>8</v>
      </c>
    </row>
    <row r="1847" spans="2:6" x14ac:dyDescent="0.2">
      <c r="B1847" t="s">
        <v>8219</v>
      </c>
      <c r="C1847">
        <v>82</v>
      </c>
      <c r="E1847" t="s">
        <v>8220</v>
      </c>
      <c r="F1847">
        <v>3</v>
      </c>
    </row>
    <row r="1848" spans="2:6" x14ac:dyDescent="0.2">
      <c r="B1848" t="s">
        <v>8219</v>
      </c>
      <c r="C1848">
        <v>43</v>
      </c>
      <c r="E1848" t="s">
        <v>8220</v>
      </c>
      <c r="F1848">
        <v>0</v>
      </c>
    </row>
    <row r="1849" spans="2:6" x14ac:dyDescent="0.2">
      <c r="B1849" t="s">
        <v>8219</v>
      </c>
      <c r="C1849">
        <v>8</v>
      </c>
      <c r="E1849" t="s">
        <v>8220</v>
      </c>
      <c r="F1849">
        <v>11</v>
      </c>
    </row>
    <row r="1850" spans="2:6" x14ac:dyDescent="0.2">
      <c r="B1850" t="s">
        <v>8219</v>
      </c>
      <c r="C1850">
        <v>45</v>
      </c>
      <c r="E1850" t="s">
        <v>8220</v>
      </c>
      <c r="F1850">
        <v>20</v>
      </c>
    </row>
    <row r="1851" spans="2:6" x14ac:dyDescent="0.2">
      <c r="B1851" t="s">
        <v>8219</v>
      </c>
      <c r="C1851">
        <v>20</v>
      </c>
      <c r="E1851" t="s">
        <v>8220</v>
      </c>
      <c r="F1851">
        <v>3</v>
      </c>
    </row>
    <row r="1852" spans="2:6" x14ac:dyDescent="0.2">
      <c r="B1852" t="s">
        <v>8219</v>
      </c>
      <c r="C1852">
        <v>31</v>
      </c>
      <c r="E1852" t="s">
        <v>8220</v>
      </c>
      <c r="F1852">
        <v>0</v>
      </c>
    </row>
    <row r="1853" spans="2:6" x14ac:dyDescent="0.2">
      <c r="B1853" t="s">
        <v>8219</v>
      </c>
      <c r="C1853">
        <v>25</v>
      </c>
      <c r="E1853" t="s">
        <v>8220</v>
      </c>
      <c r="F1853">
        <v>0</v>
      </c>
    </row>
    <row r="1854" spans="2:6" x14ac:dyDescent="0.2">
      <c r="B1854" t="s">
        <v>8219</v>
      </c>
      <c r="C1854">
        <v>14</v>
      </c>
      <c r="E1854" t="s">
        <v>8220</v>
      </c>
      <c r="F1854">
        <v>0</v>
      </c>
    </row>
    <row r="1855" spans="2:6" x14ac:dyDescent="0.2">
      <c r="B1855" t="s">
        <v>8219</v>
      </c>
      <c r="C1855">
        <v>45</v>
      </c>
      <c r="E1855" t="s">
        <v>8220</v>
      </c>
      <c r="F1855">
        <v>1</v>
      </c>
    </row>
    <row r="1856" spans="2:6" x14ac:dyDescent="0.2">
      <c r="B1856" t="s">
        <v>8219</v>
      </c>
      <c r="C1856">
        <v>20</v>
      </c>
      <c r="E1856" t="s">
        <v>8220</v>
      </c>
      <c r="F1856">
        <v>2</v>
      </c>
    </row>
    <row r="1857" spans="2:6" x14ac:dyDescent="0.2">
      <c r="B1857" t="s">
        <v>8219</v>
      </c>
      <c r="C1857">
        <v>39</v>
      </c>
      <c r="E1857" t="s">
        <v>8220</v>
      </c>
      <c r="F1857">
        <v>348</v>
      </c>
    </row>
    <row r="1858" spans="2:6" x14ac:dyDescent="0.2">
      <c r="B1858" t="s">
        <v>8219</v>
      </c>
      <c r="C1858">
        <v>16</v>
      </c>
      <c r="E1858" t="s">
        <v>8220</v>
      </c>
      <c r="F1858">
        <v>4</v>
      </c>
    </row>
    <row r="1859" spans="2:6" x14ac:dyDescent="0.2">
      <c r="B1859" t="s">
        <v>8219</v>
      </c>
      <c r="C1859">
        <v>37</v>
      </c>
      <c r="E1859" t="s">
        <v>8220</v>
      </c>
      <c r="F1859">
        <v>0</v>
      </c>
    </row>
    <row r="1860" spans="2:6" x14ac:dyDescent="0.2">
      <c r="B1860" t="s">
        <v>8219</v>
      </c>
      <c r="C1860">
        <v>14</v>
      </c>
      <c r="E1860" t="s">
        <v>8220</v>
      </c>
      <c r="F1860">
        <v>17</v>
      </c>
    </row>
    <row r="1861" spans="2:6" x14ac:dyDescent="0.2">
      <c r="B1861" t="s">
        <v>8219</v>
      </c>
      <c r="C1861">
        <v>21</v>
      </c>
      <c r="E1861" t="s">
        <v>8220</v>
      </c>
      <c r="F1861">
        <v>0</v>
      </c>
    </row>
    <row r="1862" spans="2:6" x14ac:dyDescent="0.2">
      <c r="B1862" t="s">
        <v>8219</v>
      </c>
      <c r="C1862">
        <v>69</v>
      </c>
      <c r="E1862" t="s">
        <v>8220</v>
      </c>
      <c r="F1862">
        <v>1</v>
      </c>
    </row>
    <row r="1863" spans="2:6" x14ac:dyDescent="0.2">
      <c r="B1863" t="s">
        <v>8219</v>
      </c>
      <c r="C1863">
        <v>16</v>
      </c>
      <c r="E1863" t="s">
        <v>8220</v>
      </c>
      <c r="F1863">
        <v>15</v>
      </c>
    </row>
    <row r="1864" spans="2:6" x14ac:dyDescent="0.2">
      <c r="B1864" t="s">
        <v>8219</v>
      </c>
      <c r="C1864">
        <v>55</v>
      </c>
      <c r="E1864" t="s">
        <v>8220</v>
      </c>
      <c r="F1864">
        <v>10</v>
      </c>
    </row>
    <row r="1865" spans="2:6" x14ac:dyDescent="0.2">
      <c r="B1865" t="s">
        <v>8219</v>
      </c>
      <c r="C1865">
        <v>27</v>
      </c>
      <c r="E1865" t="s">
        <v>8220</v>
      </c>
      <c r="F1865">
        <v>3</v>
      </c>
    </row>
    <row r="1866" spans="2:6" x14ac:dyDescent="0.2">
      <c r="B1866" t="s">
        <v>8219</v>
      </c>
      <c r="C1866">
        <v>36</v>
      </c>
      <c r="E1866" t="s">
        <v>8220</v>
      </c>
      <c r="F1866">
        <v>0</v>
      </c>
    </row>
    <row r="1867" spans="2:6" x14ac:dyDescent="0.2">
      <c r="B1867" t="s">
        <v>8219</v>
      </c>
      <c r="C1867">
        <v>19</v>
      </c>
      <c r="E1867" t="s">
        <v>8220</v>
      </c>
      <c r="F1867">
        <v>0</v>
      </c>
    </row>
    <row r="1868" spans="2:6" x14ac:dyDescent="0.2">
      <c r="B1868" t="s">
        <v>8219</v>
      </c>
      <c r="C1868">
        <v>12</v>
      </c>
      <c r="E1868" t="s">
        <v>8220</v>
      </c>
      <c r="F1868">
        <v>0</v>
      </c>
    </row>
    <row r="1869" spans="2:6" x14ac:dyDescent="0.2">
      <c r="B1869" t="s">
        <v>8219</v>
      </c>
      <c r="C1869">
        <v>17</v>
      </c>
      <c r="E1869" t="s">
        <v>8220</v>
      </c>
      <c r="F1869">
        <v>0</v>
      </c>
    </row>
    <row r="1870" spans="2:6" x14ac:dyDescent="0.2">
      <c r="B1870" t="s">
        <v>8219</v>
      </c>
      <c r="C1870">
        <v>114</v>
      </c>
      <c r="E1870" t="s">
        <v>8220</v>
      </c>
      <c r="F1870">
        <v>46</v>
      </c>
    </row>
    <row r="1871" spans="2:6" x14ac:dyDescent="0.2">
      <c r="B1871" t="s">
        <v>8219</v>
      </c>
      <c r="C1871">
        <v>93</v>
      </c>
      <c r="E1871" t="s">
        <v>8220</v>
      </c>
      <c r="F1871">
        <v>14</v>
      </c>
    </row>
    <row r="1872" spans="2:6" x14ac:dyDescent="0.2">
      <c r="B1872" t="s">
        <v>8219</v>
      </c>
      <c r="C1872">
        <v>36</v>
      </c>
      <c r="E1872" t="s">
        <v>8220</v>
      </c>
      <c r="F1872">
        <v>1</v>
      </c>
    </row>
    <row r="1873" spans="2:6" x14ac:dyDescent="0.2">
      <c r="B1873" t="s">
        <v>8219</v>
      </c>
      <c r="C1873">
        <v>61</v>
      </c>
      <c r="E1873" t="s">
        <v>8220</v>
      </c>
      <c r="F1873">
        <v>0</v>
      </c>
    </row>
    <row r="1874" spans="2:6" x14ac:dyDescent="0.2">
      <c r="B1874" t="s">
        <v>8219</v>
      </c>
      <c r="C1874">
        <v>47</v>
      </c>
      <c r="E1874" t="s">
        <v>8220</v>
      </c>
      <c r="F1874">
        <v>17</v>
      </c>
    </row>
    <row r="1875" spans="2:6" x14ac:dyDescent="0.2">
      <c r="B1875" t="s">
        <v>8219</v>
      </c>
      <c r="C1875">
        <v>17</v>
      </c>
      <c r="E1875" t="s">
        <v>8220</v>
      </c>
      <c r="F1875">
        <v>1</v>
      </c>
    </row>
    <row r="1876" spans="2:6" x14ac:dyDescent="0.2">
      <c r="B1876" t="s">
        <v>8219</v>
      </c>
      <c r="C1876">
        <v>63</v>
      </c>
      <c r="E1876" t="s">
        <v>8220</v>
      </c>
      <c r="F1876">
        <v>0</v>
      </c>
    </row>
    <row r="1877" spans="2:6" x14ac:dyDescent="0.2">
      <c r="B1877" t="s">
        <v>8219</v>
      </c>
      <c r="C1877">
        <v>9</v>
      </c>
      <c r="E1877" t="s">
        <v>8220</v>
      </c>
      <c r="F1877">
        <v>0</v>
      </c>
    </row>
    <row r="1878" spans="2:6" x14ac:dyDescent="0.2">
      <c r="B1878" t="s">
        <v>8219</v>
      </c>
      <c r="C1878">
        <v>30</v>
      </c>
      <c r="E1878" t="s">
        <v>8220</v>
      </c>
      <c r="F1878">
        <v>0</v>
      </c>
    </row>
    <row r="1879" spans="2:6" x14ac:dyDescent="0.2">
      <c r="B1879" t="s">
        <v>8219</v>
      </c>
      <c r="C1879">
        <v>23</v>
      </c>
      <c r="E1879" t="s">
        <v>8220</v>
      </c>
      <c r="F1879">
        <v>0</v>
      </c>
    </row>
    <row r="1880" spans="2:6" x14ac:dyDescent="0.2">
      <c r="B1880" t="s">
        <v>8219</v>
      </c>
      <c r="C1880">
        <v>33</v>
      </c>
      <c r="E1880" t="s">
        <v>8220</v>
      </c>
      <c r="F1880">
        <v>0</v>
      </c>
    </row>
    <row r="1881" spans="2:6" x14ac:dyDescent="0.2">
      <c r="B1881" t="s">
        <v>8219</v>
      </c>
      <c r="C1881">
        <v>39</v>
      </c>
      <c r="E1881" t="s">
        <v>8220</v>
      </c>
      <c r="F1881">
        <v>2</v>
      </c>
    </row>
    <row r="1882" spans="2:6" x14ac:dyDescent="0.2">
      <c r="B1882" t="s">
        <v>8219</v>
      </c>
      <c r="C1882">
        <v>17</v>
      </c>
    </row>
    <row r="1883" spans="2:6" x14ac:dyDescent="0.2">
      <c r="B1883" t="s">
        <v>8219</v>
      </c>
      <c r="C1883">
        <v>6</v>
      </c>
    </row>
    <row r="1884" spans="2:6" x14ac:dyDescent="0.2">
      <c r="B1884" t="s">
        <v>8219</v>
      </c>
      <c r="C1884">
        <v>39</v>
      </c>
    </row>
    <row r="1885" spans="2:6" x14ac:dyDescent="0.2">
      <c r="B1885" t="s">
        <v>8219</v>
      </c>
      <c r="C1885">
        <v>57</v>
      </c>
    </row>
    <row r="1886" spans="2:6" x14ac:dyDescent="0.2">
      <c r="B1886" t="s">
        <v>8219</v>
      </c>
      <c r="C1886">
        <v>56</v>
      </c>
    </row>
    <row r="1887" spans="2:6" x14ac:dyDescent="0.2">
      <c r="B1887" t="s">
        <v>8219</v>
      </c>
      <c r="C1887">
        <v>13</v>
      </c>
    </row>
    <row r="1888" spans="2:6" x14ac:dyDescent="0.2">
      <c r="B1888" t="s">
        <v>8219</v>
      </c>
      <c r="C1888">
        <v>95</v>
      </c>
    </row>
    <row r="1889" spans="2:3" x14ac:dyDescent="0.2">
      <c r="B1889" t="s">
        <v>8219</v>
      </c>
      <c r="C1889">
        <v>80</v>
      </c>
    </row>
    <row r="1890" spans="2:3" x14ac:dyDescent="0.2">
      <c r="B1890" t="s">
        <v>8219</v>
      </c>
      <c r="C1890">
        <v>133</v>
      </c>
    </row>
    <row r="1891" spans="2:3" x14ac:dyDescent="0.2">
      <c r="B1891" t="s">
        <v>8219</v>
      </c>
      <c r="C1891">
        <v>44</v>
      </c>
    </row>
    <row r="1892" spans="2:3" x14ac:dyDescent="0.2">
      <c r="B1892" t="s">
        <v>8219</v>
      </c>
      <c r="C1892">
        <v>30</v>
      </c>
    </row>
    <row r="1893" spans="2:3" x14ac:dyDescent="0.2">
      <c r="B1893" t="s">
        <v>8219</v>
      </c>
      <c r="C1893">
        <v>56</v>
      </c>
    </row>
    <row r="1894" spans="2:3" x14ac:dyDescent="0.2">
      <c r="B1894" t="s">
        <v>8219</v>
      </c>
      <c r="C1894">
        <v>66</v>
      </c>
    </row>
    <row r="1895" spans="2:3" x14ac:dyDescent="0.2">
      <c r="B1895" t="s">
        <v>8219</v>
      </c>
      <c r="C1895">
        <v>29</v>
      </c>
    </row>
    <row r="1896" spans="2:3" x14ac:dyDescent="0.2">
      <c r="B1896" t="s">
        <v>8219</v>
      </c>
      <c r="C1896">
        <v>72</v>
      </c>
    </row>
    <row r="1897" spans="2:3" x14ac:dyDescent="0.2">
      <c r="B1897" t="s">
        <v>8219</v>
      </c>
      <c r="C1897">
        <v>27</v>
      </c>
    </row>
    <row r="1898" spans="2:3" x14ac:dyDescent="0.2">
      <c r="B1898" t="s">
        <v>8219</v>
      </c>
      <c r="C1898">
        <v>10</v>
      </c>
    </row>
    <row r="1899" spans="2:3" x14ac:dyDescent="0.2">
      <c r="B1899" t="s">
        <v>8219</v>
      </c>
      <c r="C1899">
        <v>35</v>
      </c>
    </row>
    <row r="1900" spans="2:3" x14ac:dyDescent="0.2">
      <c r="B1900" t="s">
        <v>8219</v>
      </c>
      <c r="C1900">
        <v>29</v>
      </c>
    </row>
    <row r="1901" spans="2:3" x14ac:dyDescent="0.2">
      <c r="B1901" t="s">
        <v>8219</v>
      </c>
      <c r="C1901">
        <v>13</v>
      </c>
    </row>
    <row r="1902" spans="2:3" x14ac:dyDescent="0.2">
      <c r="B1902" t="s">
        <v>8219</v>
      </c>
      <c r="C1902">
        <v>72</v>
      </c>
    </row>
    <row r="1903" spans="2:3" x14ac:dyDescent="0.2">
      <c r="B1903" t="s">
        <v>8219</v>
      </c>
      <c r="C1903">
        <v>78</v>
      </c>
    </row>
    <row r="1904" spans="2:3" x14ac:dyDescent="0.2">
      <c r="B1904" t="s">
        <v>8219</v>
      </c>
      <c r="C1904">
        <v>49</v>
      </c>
    </row>
    <row r="1905" spans="2:3" x14ac:dyDescent="0.2">
      <c r="B1905" t="s">
        <v>8219</v>
      </c>
      <c r="C1905">
        <v>42</v>
      </c>
    </row>
    <row r="1906" spans="2:3" x14ac:dyDescent="0.2">
      <c r="B1906" t="s">
        <v>8219</v>
      </c>
      <c r="C1906">
        <v>35</v>
      </c>
    </row>
    <row r="1907" spans="2:3" x14ac:dyDescent="0.2">
      <c r="B1907" t="s">
        <v>8219</v>
      </c>
      <c r="C1907">
        <v>42</v>
      </c>
    </row>
    <row r="1908" spans="2:3" x14ac:dyDescent="0.2">
      <c r="B1908" t="s">
        <v>8219</v>
      </c>
      <c r="C1908">
        <v>42</v>
      </c>
    </row>
    <row r="1909" spans="2:3" x14ac:dyDescent="0.2">
      <c r="B1909" t="s">
        <v>8219</v>
      </c>
      <c r="C1909">
        <v>31</v>
      </c>
    </row>
    <row r="1910" spans="2:3" x14ac:dyDescent="0.2">
      <c r="B1910" t="s">
        <v>8219</v>
      </c>
      <c r="C1910">
        <v>38</v>
      </c>
    </row>
    <row r="1911" spans="2:3" x14ac:dyDescent="0.2">
      <c r="B1911" t="s">
        <v>8219</v>
      </c>
      <c r="C1911">
        <v>8</v>
      </c>
    </row>
    <row r="1912" spans="2:3" x14ac:dyDescent="0.2">
      <c r="B1912" t="s">
        <v>8219</v>
      </c>
      <c r="C1912">
        <v>39</v>
      </c>
    </row>
    <row r="1913" spans="2:3" x14ac:dyDescent="0.2">
      <c r="B1913" t="s">
        <v>8219</v>
      </c>
      <c r="C1913">
        <v>29</v>
      </c>
    </row>
    <row r="1914" spans="2:3" x14ac:dyDescent="0.2">
      <c r="B1914" t="s">
        <v>8219</v>
      </c>
      <c r="C1914">
        <v>72</v>
      </c>
    </row>
    <row r="1915" spans="2:3" x14ac:dyDescent="0.2">
      <c r="B1915" t="s">
        <v>8219</v>
      </c>
      <c r="C1915">
        <v>15</v>
      </c>
    </row>
    <row r="1916" spans="2:3" x14ac:dyDescent="0.2">
      <c r="B1916" t="s">
        <v>8219</v>
      </c>
      <c r="C1916">
        <v>33</v>
      </c>
    </row>
    <row r="1917" spans="2:3" x14ac:dyDescent="0.2">
      <c r="B1917" t="s">
        <v>8219</v>
      </c>
      <c r="C1917">
        <v>15</v>
      </c>
    </row>
    <row r="1918" spans="2:3" x14ac:dyDescent="0.2">
      <c r="B1918" t="s">
        <v>8219</v>
      </c>
      <c r="C1918">
        <v>19</v>
      </c>
    </row>
    <row r="1919" spans="2:3" x14ac:dyDescent="0.2">
      <c r="B1919" t="s">
        <v>8219</v>
      </c>
      <c r="C1919">
        <v>17</v>
      </c>
    </row>
    <row r="1920" spans="2:3" x14ac:dyDescent="0.2">
      <c r="B1920" t="s">
        <v>8219</v>
      </c>
      <c r="C1920">
        <v>44</v>
      </c>
    </row>
    <row r="1921" spans="2:3" x14ac:dyDescent="0.2">
      <c r="B1921" t="s">
        <v>8219</v>
      </c>
      <c r="C1921">
        <v>10</v>
      </c>
    </row>
    <row r="1922" spans="2:3" x14ac:dyDescent="0.2">
      <c r="B1922" t="s">
        <v>8219</v>
      </c>
      <c r="C1922">
        <v>46</v>
      </c>
    </row>
    <row r="1923" spans="2:3" x14ac:dyDescent="0.2">
      <c r="B1923" t="s">
        <v>8219</v>
      </c>
      <c r="C1923">
        <v>11</v>
      </c>
    </row>
    <row r="1924" spans="2:3" x14ac:dyDescent="0.2">
      <c r="B1924" t="s">
        <v>8219</v>
      </c>
      <c r="C1924">
        <v>13</v>
      </c>
    </row>
    <row r="1925" spans="2:3" x14ac:dyDescent="0.2">
      <c r="B1925" t="s">
        <v>8219</v>
      </c>
      <c r="C1925">
        <v>33</v>
      </c>
    </row>
    <row r="1926" spans="2:3" x14ac:dyDescent="0.2">
      <c r="B1926" t="s">
        <v>8219</v>
      </c>
      <c r="C1926">
        <v>28</v>
      </c>
    </row>
    <row r="1927" spans="2:3" x14ac:dyDescent="0.2">
      <c r="B1927" t="s">
        <v>8219</v>
      </c>
      <c r="C1927">
        <v>21</v>
      </c>
    </row>
    <row r="1928" spans="2:3" x14ac:dyDescent="0.2">
      <c r="B1928" t="s">
        <v>8219</v>
      </c>
      <c r="C1928">
        <v>13</v>
      </c>
    </row>
    <row r="1929" spans="2:3" x14ac:dyDescent="0.2">
      <c r="B1929" t="s">
        <v>8219</v>
      </c>
      <c r="C1929">
        <v>34</v>
      </c>
    </row>
    <row r="1930" spans="2:3" x14ac:dyDescent="0.2">
      <c r="B1930" t="s">
        <v>8219</v>
      </c>
      <c r="C1930">
        <v>80</v>
      </c>
    </row>
    <row r="1931" spans="2:3" x14ac:dyDescent="0.2">
      <c r="B1931" t="s">
        <v>8219</v>
      </c>
      <c r="C1931">
        <v>74</v>
      </c>
    </row>
    <row r="1932" spans="2:3" x14ac:dyDescent="0.2">
      <c r="B1932" t="s">
        <v>8219</v>
      </c>
      <c r="C1932">
        <v>7</v>
      </c>
    </row>
    <row r="1933" spans="2:3" x14ac:dyDescent="0.2">
      <c r="B1933" t="s">
        <v>8219</v>
      </c>
      <c r="C1933">
        <v>34</v>
      </c>
    </row>
    <row r="1934" spans="2:3" x14ac:dyDescent="0.2">
      <c r="B1934" t="s">
        <v>8219</v>
      </c>
      <c r="C1934">
        <v>86</v>
      </c>
    </row>
    <row r="1935" spans="2:3" x14ac:dyDescent="0.2">
      <c r="B1935" t="s">
        <v>8219</v>
      </c>
      <c r="C1935">
        <v>37</v>
      </c>
    </row>
    <row r="1936" spans="2:3" x14ac:dyDescent="0.2">
      <c r="B1936" t="s">
        <v>8219</v>
      </c>
      <c r="C1936">
        <v>18</v>
      </c>
    </row>
    <row r="1937" spans="2:3" x14ac:dyDescent="0.2">
      <c r="B1937" t="s">
        <v>8219</v>
      </c>
      <c r="C1937">
        <v>22</v>
      </c>
    </row>
    <row r="1938" spans="2:3" x14ac:dyDescent="0.2">
      <c r="B1938" t="s">
        <v>8219</v>
      </c>
      <c r="C1938">
        <v>26</v>
      </c>
    </row>
    <row r="1939" spans="2:3" x14ac:dyDescent="0.2">
      <c r="B1939" t="s">
        <v>8219</v>
      </c>
      <c r="C1939">
        <v>27</v>
      </c>
    </row>
    <row r="1940" spans="2:3" x14ac:dyDescent="0.2">
      <c r="B1940" t="s">
        <v>8219</v>
      </c>
      <c r="C1940">
        <v>8</v>
      </c>
    </row>
    <row r="1941" spans="2:3" x14ac:dyDescent="0.2">
      <c r="B1941" t="s">
        <v>8219</v>
      </c>
      <c r="C1941">
        <v>204</v>
      </c>
    </row>
    <row r="1942" spans="2:3" x14ac:dyDescent="0.2">
      <c r="B1942" t="s">
        <v>8219</v>
      </c>
      <c r="C1942">
        <v>46</v>
      </c>
    </row>
    <row r="1943" spans="2:3" x14ac:dyDescent="0.2">
      <c r="B1943" t="s">
        <v>8219</v>
      </c>
      <c r="C1943">
        <v>17</v>
      </c>
    </row>
    <row r="1944" spans="2:3" x14ac:dyDescent="0.2">
      <c r="B1944" t="s">
        <v>8219</v>
      </c>
      <c r="C1944">
        <v>28</v>
      </c>
    </row>
    <row r="1945" spans="2:3" x14ac:dyDescent="0.2">
      <c r="B1945" t="s">
        <v>8219</v>
      </c>
      <c r="C1945">
        <v>83</v>
      </c>
    </row>
    <row r="1946" spans="2:3" x14ac:dyDescent="0.2">
      <c r="B1946" t="s">
        <v>8219</v>
      </c>
      <c r="C1946">
        <v>13</v>
      </c>
    </row>
    <row r="1947" spans="2:3" x14ac:dyDescent="0.2">
      <c r="B1947" t="s">
        <v>8219</v>
      </c>
      <c r="C1947">
        <v>8</v>
      </c>
    </row>
    <row r="1948" spans="2:3" x14ac:dyDescent="0.2">
      <c r="B1948" t="s">
        <v>8219</v>
      </c>
      <c r="C1948">
        <v>32</v>
      </c>
    </row>
    <row r="1949" spans="2:3" x14ac:dyDescent="0.2">
      <c r="B1949" t="s">
        <v>8219</v>
      </c>
      <c r="C1949">
        <v>85</v>
      </c>
    </row>
    <row r="1950" spans="2:3" x14ac:dyDescent="0.2">
      <c r="B1950" t="s">
        <v>8219</v>
      </c>
      <c r="C1950">
        <v>29</v>
      </c>
    </row>
    <row r="1951" spans="2:3" x14ac:dyDescent="0.2">
      <c r="B1951" t="s">
        <v>8219</v>
      </c>
      <c r="C1951">
        <v>24</v>
      </c>
    </row>
    <row r="1952" spans="2:3" x14ac:dyDescent="0.2">
      <c r="B1952" t="s">
        <v>8219</v>
      </c>
      <c r="C1952">
        <v>8</v>
      </c>
    </row>
    <row r="1953" spans="2:3" x14ac:dyDescent="0.2">
      <c r="B1953" t="s">
        <v>8219</v>
      </c>
      <c r="C1953">
        <v>19</v>
      </c>
    </row>
    <row r="1954" spans="2:3" x14ac:dyDescent="0.2">
      <c r="B1954" t="s">
        <v>8219</v>
      </c>
      <c r="C1954">
        <v>336</v>
      </c>
    </row>
    <row r="1955" spans="2:3" x14ac:dyDescent="0.2">
      <c r="B1955" t="s">
        <v>8219</v>
      </c>
      <c r="C1955">
        <v>13</v>
      </c>
    </row>
    <row r="1956" spans="2:3" x14ac:dyDescent="0.2">
      <c r="B1956" t="s">
        <v>8219</v>
      </c>
      <c r="C1956">
        <v>42</v>
      </c>
    </row>
    <row r="1957" spans="2:3" x14ac:dyDescent="0.2">
      <c r="B1957" t="s">
        <v>8219</v>
      </c>
      <c r="C1957">
        <v>64</v>
      </c>
    </row>
    <row r="1958" spans="2:3" x14ac:dyDescent="0.2">
      <c r="B1958" t="s">
        <v>8219</v>
      </c>
      <c r="C1958">
        <v>25</v>
      </c>
    </row>
    <row r="1959" spans="2:3" x14ac:dyDescent="0.2">
      <c r="B1959" t="s">
        <v>8219</v>
      </c>
      <c r="C1959">
        <v>20</v>
      </c>
    </row>
    <row r="1960" spans="2:3" x14ac:dyDescent="0.2">
      <c r="B1960" t="s">
        <v>8219</v>
      </c>
      <c r="C1960">
        <v>104</v>
      </c>
    </row>
    <row r="1961" spans="2:3" x14ac:dyDescent="0.2">
      <c r="B1961" t="s">
        <v>8219</v>
      </c>
      <c r="C1961">
        <v>53</v>
      </c>
    </row>
    <row r="1962" spans="2:3" x14ac:dyDescent="0.2">
      <c r="B1962" t="s">
        <v>8219</v>
      </c>
      <c r="C1962">
        <v>14</v>
      </c>
    </row>
    <row r="1963" spans="2:3" x14ac:dyDescent="0.2">
      <c r="B1963" t="s">
        <v>8219</v>
      </c>
      <c r="C1963">
        <v>20</v>
      </c>
    </row>
    <row r="1964" spans="2:3" x14ac:dyDescent="0.2">
      <c r="B1964" t="s">
        <v>8219</v>
      </c>
      <c r="C1964">
        <v>558</v>
      </c>
    </row>
    <row r="1965" spans="2:3" x14ac:dyDescent="0.2">
      <c r="B1965" t="s">
        <v>8219</v>
      </c>
      <c r="C1965">
        <v>22</v>
      </c>
    </row>
    <row r="1966" spans="2:3" x14ac:dyDescent="0.2">
      <c r="B1966" t="s">
        <v>8219</v>
      </c>
      <c r="C1966">
        <v>24</v>
      </c>
    </row>
    <row r="1967" spans="2:3" x14ac:dyDescent="0.2">
      <c r="B1967" t="s">
        <v>8219</v>
      </c>
      <c r="C1967">
        <v>74</v>
      </c>
    </row>
    <row r="1968" spans="2:3" x14ac:dyDescent="0.2">
      <c r="B1968" t="s">
        <v>8219</v>
      </c>
      <c r="C1968">
        <v>54</v>
      </c>
    </row>
    <row r="1969" spans="2:3" x14ac:dyDescent="0.2">
      <c r="B1969" t="s">
        <v>8219</v>
      </c>
      <c r="C1969">
        <v>31</v>
      </c>
    </row>
    <row r="1970" spans="2:3" x14ac:dyDescent="0.2">
      <c r="B1970" t="s">
        <v>8219</v>
      </c>
      <c r="C1970">
        <v>25</v>
      </c>
    </row>
    <row r="1971" spans="2:3" x14ac:dyDescent="0.2">
      <c r="B1971" t="s">
        <v>8219</v>
      </c>
      <c r="C1971">
        <v>17</v>
      </c>
    </row>
    <row r="1972" spans="2:3" x14ac:dyDescent="0.2">
      <c r="B1972" t="s">
        <v>8219</v>
      </c>
      <c r="C1972">
        <v>12</v>
      </c>
    </row>
    <row r="1973" spans="2:3" x14ac:dyDescent="0.2">
      <c r="B1973" t="s">
        <v>8219</v>
      </c>
      <c r="C1973">
        <v>38</v>
      </c>
    </row>
    <row r="1974" spans="2:3" x14ac:dyDescent="0.2">
      <c r="B1974" t="s">
        <v>8219</v>
      </c>
      <c r="C1974">
        <v>41</v>
      </c>
    </row>
    <row r="1975" spans="2:3" x14ac:dyDescent="0.2">
      <c r="B1975" t="s">
        <v>8219</v>
      </c>
      <c r="C1975">
        <v>19</v>
      </c>
    </row>
    <row r="1976" spans="2:3" x14ac:dyDescent="0.2">
      <c r="B1976" t="s">
        <v>8219</v>
      </c>
      <c r="C1976">
        <v>41</v>
      </c>
    </row>
    <row r="1977" spans="2:3" x14ac:dyDescent="0.2">
      <c r="B1977" t="s">
        <v>8219</v>
      </c>
      <c r="C1977">
        <v>26</v>
      </c>
    </row>
    <row r="1978" spans="2:3" x14ac:dyDescent="0.2">
      <c r="B1978" t="s">
        <v>8219</v>
      </c>
      <c r="C1978">
        <v>25</v>
      </c>
    </row>
    <row r="1979" spans="2:3" x14ac:dyDescent="0.2">
      <c r="B1979" t="s">
        <v>8219</v>
      </c>
      <c r="C1979">
        <v>9</v>
      </c>
    </row>
    <row r="1980" spans="2:3" x14ac:dyDescent="0.2">
      <c r="B1980" t="s">
        <v>8219</v>
      </c>
      <c r="C1980">
        <v>78</v>
      </c>
    </row>
    <row r="1981" spans="2:3" x14ac:dyDescent="0.2">
      <c r="B1981" t="s">
        <v>8219</v>
      </c>
      <c r="C1981">
        <v>45</v>
      </c>
    </row>
    <row r="1982" spans="2:3" x14ac:dyDescent="0.2">
      <c r="B1982" t="s">
        <v>8219</v>
      </c>
      <c r="C1982">
        <v>102</v>
      </c>
    </row>
    <row r="1983" spans="2:3" x14ac:dyDescent="0.2">
      <c r="B1983" t="s">
        <v>8219</v>
      </c>
      <c r="C1983">
        <v>5</v>
      </c>
    </row>
    <row r="1984" spans="2:3" x14ac:dyDescent="0.2">
      <c r="B1984" t="s">
        <v>8219</v>
      </c>
      <c r="C1984">
        <v>27</v>
      </c>
    </row>
    <row r="1985" spans="2:3" x14ac:dyDescent="0.2">
      <c r="B1985" t="s">
        <v>8219</v>
      </c>
      <c r="C1985">
        <v>37</v>
      </c>
    </row>
    <row r="1986" spans="2:3" x14ac:dyDescent="0.2">
      <c r="B1986" t="s">
        <v>8219</v>
      </c>
      <c r="C1986">
        <v>14</v>
      </c>
    </row>
    <row r="1987" spans="2:3" x14ac:dyDescent="0.2">
      <c r="B1987" t="s">
        <v>8219</v>
      </c>
      <c r="C1987">
        <v>27</v>
      </c>
    </row>
    <row r="1988" spans="2:3" x14ac:dyDescent="0.2">
      <c r="B1988" t="s">
        <v>8219</v>
      </c>
      <c r="C1988">
        <v>45</v>
      </c>
    </row>
    <row r="1989" spans="2:3" x14ac:dyDescent="0.2">
      <c r="B1989" t="s">
        <v>8219</v>
      </c>
      <c r="C1989">
        <v>49</v>
      </c>
    </row>
    <row r="1990" spans="2:3" x14ac:dyDescent="0.2">
      <c r="B1990" t="s">
        <v>8219</v>
      </c>
      <c r="C1990">
        <v>24</v>
      </c>
    </row>
    <row r="1991" spans="2:3" x14ac:dyDescent="0.2">
      <c r="B1991" t="s">
        <v>8219</v>
      </c>
      <c r="C1991">
        <v>112</v>
      </c>
    </row>
    <row r="1992" spans="2:3" x14ac:dyDescent="0.2">
      <c r="B1992" t="s">
        <v>8219</v>
      </c>
      <c r="C1992">
        <v>23</v>
      </c>
    </row>
    <row r="1993" spans="2:3" x14ac:dyDescent="0.2">
      <c r="B1993" t="s">
        <v>8219</v>
      </c>
      <c r="C1993">
        <v>54</v>
      </c>
    </row>
    <row r="1994" spans="2:3" x14ac:dyDescent="0.2">
      <c r="B1994" t="s">
        <v>8219</v>
      </c>
      <c r="C1994">
        <v>28</v>
      </c>
    </row>
    <row r="1995" spans="2:3" x14ac:dyDescent="0.2">
      <c r="B1995" t="s">
        <v>8219</v>
      </c>
      <c r="C1995">
        <v>11</v>
      </c>
    </row>
    <row r="1996" spans="2:3" x14ac:dyDescent="0.2">
      <c r="B1996" t="s">
        <v>8219</v>
      </c>
      <c r="C1996">
        <v>62</v>
      </c>
    </row>
    <row r="1997" spans="2:3" x14ac:dyDescent="0.2">
      <c r="B1997" t="s">
        <v>8219</v>
      </c>
      <c r="C1997">
        <v>73</v>
      </c>
    </row>
    <row r="1998" spans="2:3" x14ac:dyDescent="0.2">
      <c r="B1998" t="s">
        <v>8219</v>
      </c>
      <c r="C1998">
        <v>18</v>
      </c>
    </row>
    <row r="1999" spans="2:3" x14ac:dyDescent="0.2">
      <c r="B1999" t="s">
        <v>8219</v>
      </c>
      <c r="C1999">
        <v>35</v>
      </c>
    </row>
    <row r="2000" spans="2:3" x14ac:dyDescent="0.2">
      <c r="B2000" t="s">
        <v>8219</v>
      </c>
      <c r="C2000">
        <v>43</v>
      </c>
    </row>
    <row r="2001" spans="2:3" x14ac:dyDescent="0.2">
      <c r="B2001" t="s">
        <v>8219</v>
      </c>
      <c r="C2001">
        <v>36</v>
      </c>
    </row>
    <row r="2002" spans="2:3" x14ac:dyDescent="0.2">
      <c r="B2002" t="s">
        <v>8219</v>
      </c>
      <c r="C2002">
        <v>62</v>
      </c>
    </row>
    <row r="2003" spans="2:3" x14ac:dyDescent="0.2">
      <c r="B2003" t="s">
        <v>8219</v>
      </c>
      <c r="C2003">
        <v>15</v>
      </c>
    </row>
    <row r="2004" spans="2:3" x14ac:dyDescent="0.2">
      <c r="B2004" t="s">
        <v>8219</v>
      </c>
      <c r="C2004">
        <v>33</v>
      </c>
    </row>
    <row r="2005" spans="2:3" x14ac:dyDescent="0.2">
      <c r="B2005" t="s">
        <v>8219</v>
      </c>
      <c r="C2005">
        <v>27</v>
      </c>
    </row>
    <row r="2006" spans="2:3" x14ac:dyDescent="0.2">
      <c r="B2006" t="s">
        <v>8219</v>
      </c>
      <c r="C2006">
        <v>17</v>
      </c>
    </row>
    <row r="2007" spans="2:3" x14ac:dyDescent="0.2">
      <c r="B2007" t="s">
        <v>8219</v>
      </c>
      <c r="C2007">
        <v>4</v>
      </c>
    </row>
    <row r="2008" spans="2:3" x14ac:dyDescent="0.2">
      <c r="B2008" t="s">
        <v>8219</v>
      </c>
      <c r="C2008">
        <v>53</v>
      </c>
    </row>
    <row r="2009" spans="2:3" x14ac:dyDescent="0.2">
      <c r="B2009" t="s">
        <v>8219</v>
      </c>
      <c r="C2009">
        <v>49</v>
      </c>
    </row>
    <row r="2010" spans="2:3" x14ac:dyDescent="0.2">
      <c r="B2010" t="s">
        <v>8219</v>
      </c>
      <c r="C2010">
        <v>57</v>
      </c>
    </row>
    <row r="2011" spans="2:3" x14ac:dyDescent="0.2">
      <c r="B2011" t="s">
        <v>8219</v>
      </c>
      <c r="C2011">
        <v>69</v>
      </c>
    </row>
    <row r="2012" spans="2:3" x14ac:dyDescent="0.2">
      <c r="B2012" t="s">
        <v>8219</v>
      </c>
      <c r="C2012">
        <v>15</v>
      </c>
    </row>
    <row r="2013" spans="2:3" x14ac:dyDescent="0.2">
      <c r="B2013" t="s">
        <v>8219</v>
      </c>
      <c r="C2013">
        <v>64</v>
      </c>
    </row>
    <row r="2014" spans="2:3" x14ac:dyDescent="0.2">
      <c r="B2014" t="s">
        <v>8219</v>
      </c>
      <c r="C2014">
        <v>20</v>
      </c>
    </row>
    <row r="2015" spans="2:3" x14ac:dyDescent="0.2">
      <c r="B2015" t="s">
        <v>8219</v>
      </c>
      <c r="C2015">
        <v>27</v>
      </c>
    </row>
    <row r="2016" spans="2:3" x14ac:dyDescent="0.2">
      <c r="B2016" t="s">
        <v>8219</v>
      </c>
      <c r="C2016">
        <v>21</v>
      </c>
    </row>
    <row r="2017" spans="2:3" x14ac:dyDescent="0.2">
      <c r="B2017" t="s">
        <v>8219</v>
      </c>
      <c r="C2017">
        <v>31</v>
      </c>
    </row>
    <row r="2018" spans="2:3" x14ac:dyDescent="0.2">
      <c r="B2018" t="s">
        <v>8219</v>
      </c>
      <c r="C2018">
        <v>51</v>
      </c>
    </row>
    <row r="2019" spans="2:3" x14ac:dyDescent="0.2">
      <c r="B2019" t="s">
        <v>8219</v>
      </c>
      <c r="C2019">
        <v>57</v>
      </c>
    </row>
    <row r="2020" spans="2:3" x14ac:dyDescent="0.2">
      <c r="B2020" t="s">
        <v>8219</v>
      </c>
      <c r="C2020">
        <v>20</v>
      </c>
    </row>
    <row r="2021" spans="2:3" x14ac:dyDescent="0.2">
      <c r="B2021" t="s">
        <v>8219</v>
      </c>
      <c r="C2021">
        <v>71</v>
      </c>
    </row>
    <row r="2022" spans="2:3" x14ac:dyDescent="0.2">
      <c r="B2022" t="s">
        <v>8219</v>
      </c>
      <c r="C2022">
        <v>72</v>
      </c>
    </row>
    <row r="2023" spans="2:3" x14ac:dyDescent="0.2">
      <c r="B2023" t="s">
        <v>8219</v>
      </c>
      <c r="C2023">
        <v>45</v>
      </c>
    </row>
    <row r="2024" spans="2:3" x14ac:dyDescent="0.2">
      <c r="B2024" t="s">
        <v>8219</v>
      </c>
      <c r="C2024">
        <v>51</v>
      </c>
    </row>
    <row r="2025" spans="2:3" x14ac:dyDescent="0.2">
      <c r="B2025" t="s">
        <v>8219</v>
      </c>
      <c r="C2025">
        <v>56</v>
      </c>
    </row>
    <row r="2026" spans="2:3" x14ac:dyDescent="0.2">
      <c r="B2026" t="s">
        <v>8219</v>
      </c>
      <c r="C2026">
        <v>17</v>
      </c>
    </row>
    <row r="2027" spans="2:3" x14ac:dyDescent="0.2">
      <c r="B2027" t="s">
        <v>8219</v>
      </c>
      <c r="C2027">
        <v>197</v>
      </c>
    </row>
    <row r="2028" spans="2:3" x14ac:dyDescent="0.2">
      <c r="B2028" t="s">
        <v>8219</v>
      </c>
      <c r="C2028">
        <v>70</v>
      </c>
    </row>
    <row r="2029" spans="2:3" x14ac:dyDescent="0.2">
      <c r="B2029" t="s">
        <v>8219</v>
      </c>
      <c r="C2029">
        <v>21</v>
      </c>
    </row>
    <row r="2030" spans="2:3" x14ac:dyDescent="0.2">
      <c r="B2030" t="s">
        <v>8219</v>
      </c>
      <c r="C2030">
        <v>34</v>
      </c>
    </row>
    <row r="2031" spans="2:3" x14ac:dyDescent="0.2">
      <c r="B2031" t="s">
        <v>8219</v>
      </c>
      <c r="C2031">
        <v>39</v>
      </c>
    </row>
    <row r="2032" spans="2:3" x14ac:dyDescent="0.2">
      <c r="B2032" t="s">
        <v>8219</v>
      </c>
      <c r="C2032">
        <v>78</v>
      </c>
    </row>
    <row r="2033" spans="2:3" x14ac:dyDescent="0.2">
      <c r="B2033" t="s">
        <v>8219</v>
      </c>
      <c r="C2033">
        <v>48</v>
      </c>
    </row>
    <row r="2034" spans="2:3" x14ac:dyDescent="0.2">
      <c r="B2034" t="s">
        <v>8219</v>
      </c>
      <c r="C2034">
        <v>29</v>
      </c>
    </row>
    <row r="2035" spans="2:3" x14ac:dyDescent="0.2">
      <c r="B2035" t="s">
        <v>8219</v>
      </c>
      <c r="C2035">
        <v>73</v>
      </c>
    </row>
    <row r="2036" spans="2:3" x14ac:dyDescent="0.2">
      <c r="B2036" t="s">
        <v>8219</v>
      </c>
      <c r="C2036">
        <v>8</v>
      </c>
    </row>
    <row r="2037" spans="2:3" x14ac:dyDescent="0.2">
      <c r="B2037" t="s">
        <v>8219</v>
      </c>
      <c r="C2037">
        <v>17</v>
      </c>
    </row>
    <row r="2038" spans="2:3" x14ac:dyDescent="0.2">
      <c r="B2038" t="s">
        <v>8219</v>
      </c>
      <c r="C2038">
        <v>9</v>
      </c>
    </row>
    <row r="2039" spans="2:3" x14ac:dyDescent="0.2">
      <c r="B2039" t="s">
        <v>8219</v>
      </c>
      <c r="C2039">
        <v>17</v>
      </c>
    </row>
    <row r="2040" spans="2:3" x14ac:dyDescent="0.2">
      <c r="B2040" t="s">
        <v>8219</v>
      </c>
      <c r="C2040">
        <v>33</v>
      </c>
    </row>
    <row r="2041" spans="2:3" x14ac:dyDescent="0.2">
      <c r="B2041" t="s">
        <v>8219</v>
      </c>
      <c r="C2041">
        <v>38</v>
      </c>
    </row>
    <row r="2042" spans="2:3" x14ac:dyDescent="0.2">
      <c r="B2042" t="s">
        <v>8219</v>
      </c>
      <c r="C2042">
        <v>79</v>
      </c>
    </row>
    <row r="2043" spans="2:3" x14ac:dyDescent="0.2">
      <c r="B2043" t="s">
        <v>8219</v>
      </c>
      <c r="C2043">
        <v>46</v>
      </c>
    </row>
    <row r="2044" spans="2:3" x14ac:dyDescent="0.2">
      <c r="B2044" t="s">
        <v>8219</v>
      </c>
      <c r="C2044">
        <v>20</v>
      </c>
    </row>
    <row r="2045" spans="2:3" x14ac:dyDescent="0.2">
      <c r="B2045" t="s">
        <v>8219</v>
      </c>
      <c r="C2045">
        <v>20</v>
      </c>
    </row>
    <row r="2046" spans="2:3" x14ac:dyDescent="0.2">
      <c r="B2046" t="s">
        <v>8219</v>
      </c>
      <c r="C2046">
        <v>13</v>
      </c>
    </row>
    <row r="2047" spans="2:3" x14ac:dyDescent="0.2">
      <c r="B2047" t="s">
        <v>8219</v>
      </c>
      <c r="C2047">
        <v>22</v>
      </c>
    </row>
    <row r="2048" spans="2:3" x14ac:dyDescent="0.2">
      <c r="B2048" t="s">
        <v>8219</v>
      </c>
      <c r="C2048">
        <v>36</v>
      </c>
    </row>
    <row r="2049" spans="2:3" x14ac:dyDescent="0.2">
      <c r="B2049" t="s">
        <v>8219</v>
      </c>
      <c r="C2049">
        <v>40</v>
      </c>
    </row>
    <row r="2050" spans="2:3" x14ac:dyDescent="0.2">
      <c r="B2050" t="s">
        <v>8219</v>
      </c>
      <c r="C2050">
        <v>9</v>
      </c>
    </row>
    <row r="2051" spans="2:3" x14ac:dyDescent="0.2">
      <c r="B2051" t="s">
        <v>8219</v>
      </c>
      <c r="C2051">
        <v>19</v>
      </c>
    </row>
    <row r="2052" spans="2:3" x14ac:dyDescent="0.2">
      <c r="B2052" t="s">
        <v>8219</v>
      </c>
      <c r="C2052">
        <v>14</v>
      </c>
    </row>
    <row r="2053" spans="2:3" x14ac:dyDescent="0.2">
      <c r="B2053" t="s">
        <v>8219</v>
      </c>
      <c r="C2053">
        <v>38</v>
      </c>
    </row>
    <row r="2054" spans="2:3" x14ac:dyDescent="0.2">
      <c r="B2054" t="s">
        <v>8219</v>
      </c>
      <c r="C2054">
        <v>58</v>
      </c>
    </row>
    <row r="2055" spans="2:3" x14ac:dyDescent="0.2">
      <c r="B2055" t="s">
        <v>8219</v>
      </c>
      <c r="C2055">
        <v>28</v>
      </c>
    </row>
    <row r="2056" spans="2:3" x14ac:dyDescent="0.2">
      <c r="B2056" t="s">
        <v>8219</v>
      </c>
      <c r="C2056">
        <v>17</v>
      </c>
    </row>
    <row r="2057" spans="2:3" x14ac:dyDescent="0.2">
      <c r="B2057" t="s">
        <v>8219</v>
      </c>
      <c r="C2057">
        <v>12</v>
      </c>
    </row>
    <row r="2058" spans="2:3" x14ac:dyDescent="0.2">
      <c r="B2058" t="s">
        <v>8219</v>
      </c>
      <c r="C2058">
        <v>40</v>
      </c>
    </row>
    <row r="2059" spans="2:3" x14ac:dyDescent="0.2">
      <c r="B2059" t="s">
        <v>8219</v>
      </c>
      <c r="C2059">
        <v>57</v>
      </c>
    </row>
    <row r="2060" spans="2:3" x14ac:dyDescent="0.2">
      <c r="B2060" t="s">
        <v>8219</v>
      </c>
      <c r="C2060">
        <v>114</v>
      </c>
    </row>
    <row r="2061" spans="2:3" x14ac:dyDescent="0.2">
      <c r="B2061" t="s">
        <v>8219</v>
      </c>
      <c r="C2061">
        <v>31</v>
      </c>
    </row>
    <row r="2062" spans="2:3" x14ac:dyDescent="0.2">
      <c r="B2062" t="s">
        <v>8219</v>
      </c>
      <c r="C2062">
        <v>3</v>
      </c>
    </row>
    <row r="2063" spans="2:3" x14ac:dyDescent="0.2">
      <c r="B2063" t="s">
        <v>8219</v>
      </c>
      <c r="C2063">
        <v>16</v>
      </c>
    </row>
    <row r="2064" spans="2:3" x14ac:dyDescent="0.2">
      <c r="B2064" t="s">
        <v>8219</v>
      </c>
      <c r="C2064">
        <v>199</v>
      </c>
    </row>
    <row r="2065" spans="2:3" x14ac:dyDescent="0.2">
      <c r="B2065" t="s">
        <v>8219</v>
      </c>
      <c r="C2065">
        <v>31</v>
      </c>
    </row>
    <row r="2066" spans="2:3" x14ac:dyDescent="0.2">
      <c r="B2066" t="s">
        <v>8219</v>
      </c>
      <c r="C2066">
        <v>30</v>
      </c>
    </row>
    <row r="2067" spans="2:3" x14ac:dyDescent="0.2">
      <c r="B2067" t="s">
        <v>8219</v>
      </c>
      <c r="C2067">
        <v>34</v>
      </c>
    </row>
    <row r="2068" spans="2:3" x14ac:dyDescent="0.2">
      <c r="B2068" t="s">
        <v>8219</v>
      </c>
      <c r="C2068">
        <v>18</v>
      </c>
    </row>
    <row r="2069" spans="2:3" x14ac:dyDescent="0.2">
      <c r="B2069" t="s">
        <v>8219</v>
      </c>
      <c r="C2069">
        <v>67</v>
      </c>
    </row>
    <row r="2070" spans="2:3" x14ac:dyDescent="0.2">
      <c r="B2070" t="s">
        <v>8219</v>
      </c>
      <c r="C2070">
        <v>66</v>
      </c>
    </row>
    <row r="2071" spans="2:3" x14ac:dyDescent="0.2">
      <c r="B2071" t="s">
        <v>8219</v>
      </c>
      <c r="C2071">
        <v>23</v>
      </c>
    </row>
    <row r="2072" spans="2:3" x14ac:dyDescent="0.2">
      <c r="B2072" t="s">
        <v>8219</v>
      </c>
      <c r="C2072">
        <v>126</v>
      </c>
    </row>
    <row r="2073" spans="2:3" x14ac:dyDescent="0.2">
      <c r="B2073" t="s">
        <v>8219</v>
      </c>
      <c r="C2073">
        <v>6</v>
      </c>
    </row>
    <row r="2074" spans="2:3" x14ac:dyDescent="0.2">
      <c r="B2074" t="s">
        <v>8219</v>
      </c>
      <c r="C2074">
        <v>25</v>
      </c>
    </row>
    <row r="2075" spans="2:3" x14ac:dyDescent="0.2">
      <c r="B2075" t="s">
        <v>8219</v>
      </c>
      <c r="C2075">
        <v>39</v>
      </c>
    </row>
    <row r="2076" spans="2:3" x14ac:dyDescent="0.2">
      <c r="B2076" t="s">
        <v>8219</v>
      </c>
      <c r="C2076">
        <v>62</v>
      </c>
    </row>
    <row r="2077" spans="2:3" x14ac:dyDescent="0.2">
      <c r="B2077" t="s">
        <v>8219</v>
      </c>
      <c r="C2077">
        <v>31</v>
      </c>
    </row>
    <row r="2078" spans="2:3" x14ac:dyDescent="0.2">
      <c r="B2078" t="s">
        <v>8219</v>
      </c>
      <c r="C2078">
        <v>274</v>
      </c>
    </row>
    <row r="2079" spans="2:3" x14ac:dyDescent="0.2">
      <c r="B2079" t="s">
        <v>8219</v>
      </c>
      <c r="C2079">
        <v>17</v>
      </c>
    </row>
    <row r="2080" spans="2:3" x14ac:dyDescent="0.2">
      <c r="B2080" t="s">
        <v>8219</v>
      </c>
      <c r="C2080">
        <v>14</v>
      </c>
    </row>
    <row r="2081" spans="2:3" x14ac:dyDescent="0.2">
      <c r="B2081" t="s">
        <v>8219</v>
      </c>
      <c r="C2081">
        <v>60</v>
      </c>
    </row>
    <row r="2082" spans="2:3" x14ac:dyDescent="0.2">
      <c r="B2082" t="s">
        <v>8219</v>
      </c>
      <c r="C2082">
        <v>33</v>
      </c>
    </row>
    <row r="2083" spans="2:3" x14ac:dyDescent="0.2">
      <c r="B2083" t="s">
        <v>8219</v>
      </c>
      <c r="C2083">
        <v>78</v>
      </c>
    </row>
    <row r="2084" spans="2:3" x14ac:dyDescent="0.2">
      <c r="B2084" t="s">
        <v>8219</v>
      </c>
      <c r="C2084">
        <v>30</v>
      </c>
    </row>
    <row r="2085" spans="2:3" x14ac:dyDescent="0.2">
      <c r="B2085" t="s">
        <v>8219</v>
      </c>
      <c r="C2085">
        <v>136</v>
      </c>
    </row>
    <row r="2086" spans="2:3" x14ac:dyDescent="0.2">
      <c r="B2086" t="s">
        <v>8219</v>
      </c>
      <c r="C2086">
        <v>40</v>
      </c>
    </row>
    <row r="2087" spans="2:3" x14ac:dyDescent="0.2">
      <c r="B2087" t="s">
        <v>8219</v>
      </c>
      <c r="C2087">
        <v>18</v>
      </c>
    </row>
    <row r="2088" spans="2:3" x14ac:dyDescent="0.2">
      <c r="B2088" t="s">
        <v>8219</v>
      </c>
      <c r="C2088">
        <v>39</v>
      </c>
    </row>
    <row r="2089" spans="2:3" x14ac:dyDescent="0.2">
      <c r="B2089" t="s">
        <v>8219</v>
      </c>
      <c r="C2089">
        <v>21</v>
      </c>
    </row>
    <row r="2090" spans="2:3" x14ac:dyDescent="0.2">
      <c r="B2090" t="s">
        <v>8219</v>
      </c>
      <c r="C2090">
        <v>30</v>
      </c>
    </row>
    <row r="2091" spans="2:3" x14ac:dyDescent="0.2">
      <c r="B2091" t="s">
        <v>8219</v>
      </c>
      <c r="C2091">
        <v>27</v>
      </c>
    </row>
    <row r="2092" spans="2:3" x14ac:dyDescent="0.2">
      <c r="B2092" t="s">
        <v>8219</v>
      </c>
      <c r="C2092">
        <v>35</v>
      </c>
    </row>
    <row r="2093" spans="2:3" x14ac:dyDescent="0.2">
      <c r="B2093" t="s">
        <v>8219</v>
      </c>
      <c r="C2093">
        <v>13</v>
      </c>
    </row>
    <row r="2094" spans="2:3" x14ac:dyDescent="0.2">
      <c r="B2094" t="s">
        <v>8219</v>
      </c>
      <c r="C2094">
        <v>23</v>
      </c>
    </row>
    <row r="2095" spans="2:3" x14ac:dyDescent="0.2">
      <c r="B2095" t="s">
        <v>8219</v>
      </c>
      <c r="C2095">
        <v>39</v>
      </c>
    </row>
    <row r="2096" spans="2:3" x14ac:dyDescent="0.2">
      <c r="B2096" t="s">
        <v>8219</v>
      </c>
      <c r="C2096">
        <v>35</v>
      </c>
    </row>
    <row r="2097" spans="2:3" x14ac:dyDescent="0.2">
      <c r="B2097" t="s">
        <v>8219</v>
      </c>
      <c r="C2097">
        <v>27</v>
      </c>
    </row>
    <row r="2098" spans="2:3" x14ac:dyDescent="0.2">
      <c r="B2098" t="s">
        <v>8219</v>
      </c>
      <c r="C2098">
        <v>21</v>
      </c>
    </row>
    <row r="2099" spans="2:3" x14ac:dyDescent="0.2">
      <c r="B2099" t="s">
        <v>8219</v>
      </c>
      <c r="C2099">
        <v>104</v>
      </c>
    </row>
    <row r="2100" spans="2:3" x14ac:dyDescent="0.2">
      <c r="B2100" t="s">
        <v>8219</v>
      </c>
      <c r="C2100">
        <v>19</v>
      </c>
    </row>
    <row r="2101" spans="2:3" x14ac:dyDescent="0.2">
      <c r="B2101" t="s">
        <v>8219</v>
      </c>
      <c r="C2101">
        <v>97</v>
      </c>
    </row>
    <row r="2102" spans="2:3" x14ac:dyDescent="0.2">
      <c r="B2102" t="s">
        <v>8219</v>
      </c>
      <c r="C2102">
        <v>27</v>
      </c>
    </row>
    <row r="2103" spans="2:3" x14ac:dyDescent="0.2">
      <c r="B2103" t="s">
        <v>8219</v>
      </c>
      <c r="C2103">
        <v>24</v>
      </c>
    </row>
    <row r="2104" spans="2:3" x14ac:dyDescent="0.2">
      <c r="B2104" t="s">
        <v>8219</v>
      </c>
      <c r="C2104">
        <v>13</v>
      </c>
    </row>
    <row r="2105" spans="2:3" x14ac:dyDescent="0.2">
      <c r="B2105" t="s">
        <v>8219</v>
      </c>
      <c r="C2105">
        <v>46</v>
      </c>
    </row>
    <row r="2106" spans="2:3" x14ac:dyDescent="0.2">
      <c r="B2106" t="s">
        <v>8219</v>
      </c>
      <c r="C2106">
        <v>4</v>
      </c>
    </row>
    <row r="2107" spans="2:3" x14ac:dyDescent="0.2">
      <c r="B2107" t="s">
        <v>8219</v>
      </c>
      <c r="C2107">
        <v>40</v>
      </c>
    </row>
    <row r="2108" spans="2:3" x14ac:dyDescent="0.2">
      <c r="B2108" t="s">
        <v>8219</v>
      </c>
      <c r="C2108">
        <v>44</v>
      </c>
    </row>
    <row r="2109" spans="2:3" x14ac:dyDescent="0.2">
      <c r="B2109" t="s">
        <v>8219</v>
      </c>
      <c r="C2109">
        <v>35</v>
      </c>
    </row>
    <row r="2110" spans="2:3" x14ac:dyDescent="0.2">
      <c r="B2110" t="s">
        <v>8219</v>
      </c>
      <c r="C2110">
        <v>63</v>
      </c>
    </row>
    <row r="2111" spans="2:3" x14ac:dyDescent="0.2">
      <c r="B2111" t="s">
        <v>8219</v>
      </c>
      <c r="C2111">
        <v>89</v>
      </c>
    </row>
    <row r="2112" spans="2:3" x14ac:dyDescent="0.2">
      <c r="B2112" t="s">
        <v>8219</v>
      </c>
      <c r="C2112">
        <v>15</v>
      </c>
    </row>
    <row r="2113" spans="2:3" x14ac:dyDescent="0.2">
      <c r="B2113" t="s">
        <v>8219</v>
      </c>
      <c r="C2113">
        <v>46</v>
      </c>
    </row>
    <row r="2114" spans="2:3" x14ac:dyDescent="0.2">
      <c r="B2114" t="s">
        <v>8219</v>
      </c>
      <c r="C2114">
        <v>33</v>
      </c>
    </row>
    <row r="2115" spans="2:3" x14ac:dyDescent="0.2">
      <c r="B2115" t="s">
        <v>8219</v>
      </c>
      <c r="C2115">
        <v>52</v>
      </c>
    </row>
    <row r="2116" spans="2:3" x14ac:dyDescent="0.2">
      <c r="B2116" t="s">
        <v>8219</v>
      </c>
      <c r="C2116">
        <v>7</v>
      </c>
    </row>
    <row r="2117" spans="2:3" x14ac:dyDescent="0.2">
      <c r="B2117" t="s">
        <v>8219</v>
      </c>
      <c r="C2117">
        <v>28</v>
      </c>
    </row>
    <row r="2118" spans="2:3" x14ac:dyDescent="0.2">
      <c r="B2118" t="s">
        <v>8219</v>
      </c>
      <c r="C2118">
        <v>11</v>
      </c>
    </row>
    <row r="2119" spans="2:3" x14ac:dyDescent="0.2">
      <c r="B2119" t="s">
        <v>8219</v>
      </c>
      <c r="C2119">
        <v>15</v>
      </c>
    </row>
    <row r="2120" spans="2:3" x14ac:dyDescent="0.2">
      <c r="B2120" t="s">
        <v>8219</v>
      </c>
      <c r="C2120">
        <v>30</v>
      </c>
    </row>
    <row r="2121" spans="2:3" x14ac:dyDescent="0.2">
      <c r="B2121" t="s">
        <v>8219</v>
      </c>
      <c r="C2121">
        <v>27</v>
      </c>
    </row>
    <row r="2122" spans="2:3" x14ac:dyDescent="0.2">
      <c r="B2122" t="s">
        <v>8219</v>
      </c>
      <c r="C2122">
        <v>28</v>
      </c>
    </row>
    <row r="2123" spans="2:3" x14ac:dyDescent="0.2">
      <c r="B2123" t="s">
        <v>8219</v>
      </c>
      <c r="C2123">
        <v>17</v>
      </c>
    </row>
    <row r="2124" spans="2:3" x14ac:dyDescent="0.2">
      <c r="B2124" t="s">
        <v>8219</v>
      </c>
      <c r="C2124">
        <v>50</v>
      </c>
    </row>
    <row r="2125" spans="2:3" x14ac:dyDescent="0.2">
      <c r="B2125" t="s">
        <v>8219</v>
      </c>
      <c r="C2125">
        <v>26</v>
      </c>
    </row>
    <row r="2126" spans="2:3" x14ac:dyDescent="0.2">
      <c r="B2126" t="s">
        <v>8219</v>
      </c>
      <c r="C2126">
        <v>88</v>
      </c>
    </row>
    <row r="2127" spans="2:3" x14ac:dyDescent="0.2">
      <c r="B2127" t="s">
        <v>8219</v>
      </c>
      <c r="C2127">
        <v>91</v>
      </c>
    </row>
    <row r="2128" spans="2:3" x14ac:dyDescent="0.2">
      <c r="B2128" t="s">
        <v>8219</v>
      </c>
      <c r="C2128">
        <v>3</v>
      </c>
    </row>
    <row r="2129" spans="2:3" x14ac:dyDescent="0.2">
      <c r="B2129" t="s">
        <v>8219</v>
      </c>
      <c r="C2129">
        <v>28</v>
      </c>
    </row>
    <row r="2130" spans="2:3" x14ac:dyDescent="0.2">
      <c r="B2130" t="s">
        <v>8219</v>
      </c>
      <c r="C2130">
        <v>77</v>
      </c>
    </row>
    <row r="2131" spans="2:3" x14ac:dyDescent="0.2">
      <c r="B2131" t="s">
        <v>8219</v>
      </c>
      <c r="C2131">
        <v>27</v>
      </c>
    </row>
    <row r="2132" spans="2:3" x14ac:dyDescent="0.2">
      <c r="B2132" t="s">
        <v>8219</v>
      </c>
      <c r="C2132">
        <v>107</v>
      </c>
    </row>
    <row r="2133" spans="2:3" x14ac:dyDescent="0.2">
      <c r="B2133" t="s">
        <v>8219</v>
      </c>
      <c r="C2133">
        <v>96</v>
      </c>
    </row>
    <row r="2134" spans="2:3" x14ac:dyDescent="0.2">
      <c r="B2134" t="s">
        <v>8219</v>
      </c>
      <c r="C2134">
        <v>56</v>
      </c>
    </row>
    <row r="2135" spans="2:3" x14ac:dyDescent="0.2">
      <c r="B2135" t="s">
        <v>8219</v>
      </c>
      <c r="C2135">
        <v>58</v>
      </c>
    </row>
    <row r="2136" spans="2:3" x14ac:dyDescent="0.2">
      <c r="B2136" t="s">
        <v>8219</v>
      </c>
      <c r="C2136">
        <v>15</v>
      </c>
    </row>
    <row r="2137" spans="2:3" x14ac:dyDescent="0.2">
      <c r="B2137" t="s">
        <v>8219</v>
      </c>
      <c r="C2137">
        <v>20</v>
      </c>
    </row>
    <row r="2138" spans="2:3" x14ac:dyDescent="0.2">
      <c r="B2138" t="s">
        <v>8219</v>
      </c>
      <c r="C2138">
        <v>38</v>
      </c>
    </row>
    <row r="2139" spans="2:3" x14ac:dyDescent="0.2">
      <c r="B2139" t="s">
        <v>8219</v>
      </c>
      <c r="C2139">
        <v>33</v>
      </c>
    </row>
    <row r="2140" spans="2:3" x14ac:dyDescent="0.2">
      <c r="B2140" t="s">
        <v>8219</v>
      </c>
      <c r="C2140">
        <v>57</v>
      </c>
    </row>
    <row r="2141" spans="2:3" x14ac:dyDescent="0.2">
      <c r="B2141" t="s">
        <v>8219</v>
      </c>
      <c r="C2141">
        <v>25</v>
      </c>
    </row>
    <row r="2142" spans="2:3" x14ac:dyDescent="0.2">
      <c r="B2142" t="s">
        <v>8219</v>
      </c>
      <c r="C2142">
        <v>14</v>
      </c>
    </row>
    <row r="2143" spans="2:3" x14ac:dyDescent="0.2">
      <c r="B2143" t="s">
        <v>8219</v>
      </c>
      <c r="C2143">
        <v>94</v>
      </c>
    </row>
    <row r="2144" spans="2:3" x14ac:dyDescent="0.2">
      <c r="B2144" t="s">
        <v>8219</v>
      </c>
      <c r="C2144">
        <v>59</v>
      </c>
    </row>
    <row r="2145" spans="2:3" x14ac:dyDescent="0.2">
      <c r="B2145" t="s">
        <v>8219</v>
      </c>
      <c r="C2145">
        <v>36</v>
      </c>
    </row>
    <row r="2146" spans="2:3" x14ac:dyDescent="0.2">
      <c r="B2146" t="s">
        <v>8219</v>
      </c>
      <c r="C2146">
        <v>115</v>
      </c>
    </row>
    <row r="2147" spans="2:3" x14ac:dyDescent="0.2">
      <c r="B2147" t="s">
        <v>8219</v>
      </c>
      <c r="C2147">
        <v>30</v>
      </c>
    </row>
    <row r="2148" spans="2:3" x14ac:dyDescent="0.2">
      <c r="B2148" t="s">
        <v>8219</v>
      </c>
      <c r="C2148">
        <v>52</v>
      </c>
    </row>
    <row r="2149" spans="2:3" x14ac:dyDescent="0.2">
      <c r="B2149" t="s">
        <v>8219</v>
      </c>
      <c r="C2149">
        <v>27</v>
      </c>
    </row>
    <row r="2150" spans="2:3" x14ac:dyDescent="0.2">
      <c r="B2150" t="s">
        <v>8219</v>
      </c>
      <c r="C2150">
        <v>24</v>
      </c>
    </row>
    <row r="2151" spans="2:3" x14ac:dyDescent="0.2">
      <c r="B2151" t="s">
        <v>8219</v>
      </c>
      <c r="C2151">
        <v>10</v>
      </c>
    </row>
    <row r="2152" spans="2:3" x14ac:dyDescent="0.2">
      <c r="B2152" t="s">
        <v>8219</v>
      </c>
      <c r="C2152">
        <v>30</v>
      </c>
    </row>
    <row r="2153" spans="2:3" x14ac:dyDescent="0.2">
      <c r="B2153" t="s">
        <v>8219</v>
      </c>
      <c r="C2153">
        <v>71</v>
      </c>
    </row>
    <row r="2154" spans="2:3" x14ac:dyDescent="0.2">
      <c r="B2154" t="s">
        <v>8219</v>
      </c>
      <c r="C2154">
        <v>10</v>
      </c>
    </row>
    <row r="2155" spans="2:3" x14ac:dyDescent="0.2">
      <c r="B2155" t="s">
        <v>8219</v>
      </c>
      <c r="C2155">
        <v>24</v>
      </c>
    </row>
    <row r="2156" spans="2:3" x14ac:dyDescent="0.2">
      <c r="B2156" t="s">
        <v>8219</v>
      </c>
      <c r="C2156">
        <v>38</v>
      </c>
    </row>
    <row r="2157" spans="2:3" x14ac:dyDescent="0.2">
      <c r="B2157" t="s">
        <v>8219</v>
      </c>
      <c r="C2157">
        <v>26</v>
      </c>
    </row>
    <row r="2158" spans="2:3" x14ac:dyDescent="0.2">
      <c r="B2158" t="s">
        <v>8219</v>
      </c>
      <c r="C2158">
        <v>19</v>
      </c>
    </row>
    <row r="2159" spans="2:3" x14ac:dyDescent="0.2">
      <c r="B2159" t="s">
        <v>8219</v>
      </c>
      <c r="C2159">
        <v>11</v>
      </c>
    </row>
    <row r="2160" spans="2:3" x14ac:dyDescent="0.2">
      <c r="B2160" t="s">
        <v>8219</v>
      </c>
      <c r="C2160">
        <v>27</v>
      </c>
    </row>
    <row r="2161" spans="2:3" x14ac:dyDescent="0.2">
      <c r="B2161" t="s">
        <v>8219</v>
      </c>
      <c r="C2161">
        <v>34</v>
      </c>
    </row>
    <row r="2162" spans="2:3" x14ac:dyDescent="0.2">
      <c r="B2162" t="s">
        <v>8219</v>
      </c>
      <c r="C2162">
        <v>20</v>
      </c>
    </row>
    <row r="2163" spans="2:3" x14ac:dyDescent="0.2">
      <c r="B2163" t="s">
        <v>8219</v>
      </c>
      <c r="C2163">
        <v>37</v>
      </c>
    </row>
    <row r="2164" spans="2:3" x14ac:dyDescent="0.2">
      <c r="B2164" t="s">
        <v>8219</v>
      </c>
      <c r="C2164">
        <v>20</v>
      </c>
    </row>
    <row r="2165" spans="2:3" x14ac:dyDescent="0.2">
      <c r="B2165" t="s">
        <v>8219</v>
      </c>
      <c r="C2165">
        <v>10</v>
      </c>
    </row>
    <row r="2166" spans="2:3" x14ac:dyDescent="0.2">
      <c r="B2166" t="s">
        <v>8219</v>
      </c>
      <c r="C2166">
        <v>26</v>
      </c>
    </row>
    <row r="2167" spans="2:3" x14ac:dyDescent="0.2">
      <c r="B2167" t="s">
        <v>8219</v>
      </c>
      <c r="C2167">
        <v>20</v>
      </c>
    </row>
    <row r="2168" spans="2:3" x14ac:dyDescent="0.2">
      <c r="B2168" t="s">
        <v>8219</v>
      </c>
      <c r="C2168">
        <v>46</v>
      </c>
    </row>
    <row r="2169" spans="2:3" x14ac:dyDescent="0.2">
      <c r="B2169" t="s">
        <v>8219</v>
      </c>
      <c r="C2169">
        <v>76</v>
      </c>
    </row>
    <row r="2170" spans="2:3" x14ac:dyDescent="0.2">
      <c r="B2170" t="s">
        <v>8219</v>
      </c>
      <c r="C2170">
        <v>41</v>
      </c>
    </row>
    <row r="2171" spans="2:3" x14ac:dyDescent="0.2">
      <c r="B2171" t="s">
        <v>8219</v>
      </c>
      <c r="C2171">
        <v>7</v>
      </c>
    </row>
    <row r="2172" spans="2:3" x14ac:dyDescent="0.2">
      <c r="B2172" t="s">
        <v>8219</v>
      </c>
      <c r="C2172">
        <v>49</v>
      </c>
    </row>
    <row r="2173" spans="2:3" x14ac:dyDescent="0.2">
      <c r="B2173" t="s">
        <v>8219</v>
      </c>
      <c r="C2173">
        <v>26</v>
      </c>
    </row>
    <row r="2174" spans="2:3" x14ac:dyDescent="0.2">
      <c r="B2174" t="s">
        <v>8219</v>
      </c>
      <c r="C2174">
        <v>65</v>
      </c>
    </row>
    <row r="2175" spans="2:3" x14ac:dyDescent="0.2">
      <c r="B2175" t="s">
        <v>8219</v>
      </c>
      <c r="C2175">
        <v>28</v>
      </c>
    </row>
    <row r="2176" spans="2:3" x14ac:dyDescent="0.2">
      <c r="B2176" t="s">
        <v>8219</v>
      </c>
      <c r="C2176">
        <v>8</v>
      </c>
    </row>
    <row r="2177" spans="2:3" x14ac:dyDescent="0.2">
      <c r="B2177" t="s">
        <v>8219</v>
      </c>
      <c r="C2177">
        <v>3</v>
      </c>
    </row>
    <row r="2178" spans="2:3" x14ac:dyDescent="0.2">
      <c r="B2178" t="s">
        <v>8219</v>
      </c>
      <c r="C2178">
        <v>9</v>
      </c>
    </row>
    <row r="2179" spans="2:3" x14ac:dyDescent="0.2">
      <c r="B2179" t="s">
        <v>8219</v>
      </c>
      <c r="C2179">
        <v>9</v>
      </c>
    </row>
    <row r="2180" spans="2:3" x14ac:dyDescent="0.2">
      <c r="B2180" t="s">
        <v>8219</v>
      </c>
      <c r="C2180">
        <v>20</v>
      </c>
    </row>
    <row r="2181" spans="2:3" x14ac:dyDescent="0.2">
      <c r="B2181" t="s">
        <v>8219</v>
      </c>
      <c r="C2181">
        <v>57</v>
      </c>
    </row>
    <row r="2182" spans="2:3" x14ac:dyDescent="0.2">
      <c r="B2182" t="s">
        <v>8219</v>
      </c>
      <c r="C2182">
        <v>8</v>
      </c>
    </row>
    <row r="2183" spans="2:3" x14ac:dyDescent="0.2">
      <c r="B2183" t="s">
        <v>8219</v>
      </c>
      <c r="C2183">
        <v>14</v>
      </c>
    </row>
    <row r="2184" spans="2:3" x14ac:dyDescent="0.2">
      <c r="B2184" t="s">
        <v>8219</v>
      </c>
      <c r="C2184">
        <v>17</v>
      </c>
    </row>
    <row r="2185" spans="2:3" x14ac:dyDescent="0.2">
      <c r="B2185" t="s">
        <v>8219</v>
      </c>
      <c r="C2185">
        <v>100</v>
      </c>
    </row>
    <row r="2186" spans="2:3" x14ac:dyDescent="0.2">
      <c r="B2186" t="s">
        <v>8219</v>
      </c>
      <c r="C2186">
        <v>32</v>
      </c>
    </row>
    <row r="2187" spans="2:3" x14ac:dyDescent="0.2">
      <c r="B2187" t="s">
        <v>8219</v>
      </c>
      <c r="C2187">
        <v>3</v>
      </c>
    </row>
  </sheetData>
  <sortState xmlns:xlrd2="http://schemas.microsoft.com/office/spreadsheetml/2017/richdata2" ref="A2:C4115">
    <sortCondition ref="B1"/>
  </sortState>
  <mergeCells count="5">
    <mergeCell ref="I4:L4"/>
    <mergeCell ref="J2:L2"/>
    <mergeCell ref="I12:J12"/>
    <mergeCell ref="L12:M12"/>
    <mergeCell ref="J9:L9"/>
  </mergeCells>
  <phoneticPr fontId="4" type="noConversion"/>
  <conditionalFormatting sqref="B1:B1048576">
    <cfRule type="containsText" dxfId="15" priority="13" operator="containsText" text="live">
      <formula>NOT(ISERROR(SEARCH("live",B1)))</formula>
    </cfRule>
    <cfRule type="containsText" dxfId="14" priority="14" operator="containsText" text="canceled">
      <formula>NOT(ISERROR(SEARCH("canceled",B1)))</formula>
    </cfRule>
    <cfRule type="containsText" dxfId="13" priority="15" operator="containsText" text="failed">
      <formula>NOT(ISERROR(SEARCH("failed",B1)))</formula>
    </cfRule>
    <cfRule type="cellIs" dxfId="12" priority="16" operator="equal">
      <formula>"successful"</formula>
    </cfRule>
  </conditionalFormatting>
  <conditionalFormatting sqref="E1533:E1881">
    <cfRule type="containsText" dxfId="11" priority="1" operator="containsText" text="live">
      <formula>NOT(ISERROR(SEARCH("live",E1533)))</formula>
    </cfRule>
    <cfRule type="containsText" dxfId="10" priority="2" operator="containsText" text="canceled">
      <formula>NOT(ISERROR(SEARCH("canceled",E1533)))</formula>
    </cfRule>
    <cfRule type="containsText" dxfId="9" priority="3" operator="containsText" text="failed">
      <formula>NOT(ISERROR(SEARCH("failed",E1533)))</formula>
    </cfRule>
    <cfRule type="cellIs" dxfId="8" priority="4" operator="equal">
      <formula>"successful"</formula>
    </cfRule>
  </conditionalFormatting>
  <conditionalFormatting sqref="B3:B2187">
    <cfRule type="containsText" dxfId="7" priority="9" operator="containsText" text="live">
      <formula>NOT(ISERROR(SEARCH("live",B3)))</formula>
    </cfRule>
    <cfRule type="containsText" dxfId="6" priority="10" operator="containsText" text="canceled">
      <formula>NOT(ISERROR(SEARCH("canceled",B3)))</formula>
    </cfRule>
    <cfRule type="containsText" dxfId="5" priority="11" operator="containsText" text="failed">
      <formula>NOT(ISERROR(SEARCH("failed",B3)))</formula>
    </cfRule>
    <cfRule type="cellIs" dxfId="4" priority="12" operator="equal">
      <formula>"successful"</formula>
    </cfRule>
  </conditionalFormatting>
  <conditionalFormatting sqref="E3:E1532">
    <cfRule type="containsText" dxfId="3" priority="5" operator="containsText" text="live">
      <formula>NOT(ISERROR(SEARCH("live",E3)))</formula>
    </cfRule>
    <cfRule type="containsText" dxfId="2" priority="6" operator="containsText" text="canceled">
      <formula>NOT(ISERROR(SEARCH("canceled",E3)))</formula>
    </cfRule>
    <cfRule type="containsText" dxfId="1" priority="7" operator="containsText" text="failed">
      <formula>NOT(ISERROR(SEARCH("failed",E3)))</formula>
    </cfRule>
    <cfRule type="cellIs" dxfId="0" priority="8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State per Category</vt:lpstr>
      <vt:lpstr>State per Sub-Category</vt:lpstr>
      <vt:lpstr>State per Date Created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2019-06-15T14:58:38Z</dcterms:modified>
</cp:coreProperties>
</file>