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lserv-my.sharepoint.com/personal/mohammed_albatati_oilserv_com/Documents/OILSERV Files/Personnel/202109/"/>
    </mc:Choice>
  </mc:AlternateContent>
  <xr:revisionPtr revIDLastSave="11913" documentId="8_{DE5C350F-82DD-448D-8773-FE18EB596EE1}" xr6:coauthVersionLast="47" xr6:coauthVersionMax="47" xr10:uidLastSave="{3E0363A8-E172-4A98-AF66-811AB8799D95}"/>
  <bookViews>
    <workbookView xWindow="55120" yWindow="600" windowWidth="18520" windowHeight="20400" firstSheet="15" activeTab="2" xr2:uid="{00000000-000D-0000-FFFF-FFFF00000000}"/>
  </bookViews>
  <sheets>
    <sheet name="Legend (2)" sheetId="11" state="hidden" r:id="rId1"/>
    <sheet name="Legend" sheetId="2" state="hidden" r:id="rId2"/>
    <sheet name="Consultnat" sheetId="6" r:id="rId3"/>
    <sheet name="WTC" sheetId="1" r:id="rId4"/>
    <sheet name="Timesheet" sheetId="12" r:id="rId5"/>
    <sheet name="Timesheet (SWT-SLS)" sheetId="9" state="hidden" r:id="rId6"/>
    <sheet name="Rental Time sheet Aug" sheetId="13" state="hidden" r:id="rId7"/>
    <sheet name="Rental Time sheet Sep" sheetId="19" r:id="rId8"/>
    <sheet name="Loan to SPM Aug" sheetId="17" state="hidden" r:id="rId9"/>
    <sheet name="Loan to CSC Aug" sheetId="18" state="hidden" r:id="rId10"/>
    <sheet name="Loan to CSC Sep" sheetId="20" r:id="rId11"/>
    <sheet name="Loan to DST Sep" sheetId="15" r:id="rId12"/>
    <sheet name="Loan to FSM Sep" sheetId="22" r:id="rId13"/>
    <sheet name="Crew planning" sheetId="16" r:id="rId14"/>
    <sheet name="Additional trips Aug" sheetId="14" state="hidden" r:id="rId15"/>
    <sheet name="Additional trips Sep" sheetId="21" r:id="rId16"/>
  </sheets>
  <definedNames>
    <definedName name="_xlnm._FilterDatabase" localSheetId="4" hidden="1">Timesheet!$A$12:$D$23</definedName>
    <definedName name="_xlnm._FilterDatabase" localSheetId="5" hidden="1">'Timesheet (SWT-SLS)'!$A$1:$BH$13</definedName>
    <definedName name="_xlnm._FilterDatabase" localSheetId="2" hidden="1">Consultnat!$A$1:$BH$51</definedName>
    <definedName name="_xlnm._FilterDatabase" localSheetId="3" hidden="1">WTC!$A$1:$BH$38</definedName>
    <definedName name="monthNames" localSheetId="0">{"January";"February";"March";"April";"May";"June";"July";"August";"September";"October";"November";"December"}</definedName>
    <definedName name="monthNames" localSheetId="4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1" l="1"/>
  <c r="X28" i="1" a="1"/>
  <c r="X28" i="1"/>
  <c r="Y28" i="1" a="1"/>
  <c r="Y28" i="1"/>
  <c r="AB28" i="1" a="1"/>
  <c r="AB28" i="1"/>
  <c r="AC28" i="1" a="1"/>
  <c r="AC28" i="1"/>
  <c r="I2" i="19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N2" i="13"/>
  <c r="AO2" i="13"/>
  <c r="AP2" i="13"/>
  <c r="AQ2" i="13"/>
  <c r="K2" i="13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Z28" i="1" l="1" a="1"/>
  <c r="Z28" i="1" s="1"/>
  <c r="AA28" i="1" a="1"/>
  <c r="AA28" i="1" s="1"/>
  <c r="W28" i="1"/>
  <c r="L28" i="1" s="1"/>
  <c r="X47" i="6" a="1"/>
  <c r="X47" i="6" s="1"/>
  <c r="Y47" i="6" a="1"/>
  <c r="Y47" i="6" s="1"/>
  <c r="AB47" i="6" a="1"/>
  <c r="AB47" i="6" s="1"/>
  <c r="AC47" i="6" a="1"/>
  <c r="AC47" i="6" s="1"/>
  <c r="X48" i="6" a="1"/>
  <c r="X48" i="6" s="1"/>
  <c r="Y48" i="6" a="1"/>
  <c r="Y48" i="6" s="1"/>
  <c r="AB48" i="6" a="1"/>
  <c r="AB48" i="6" s="1"/>
  <c r="AC48" i="6" a="1"/>
  <c r="AC48" i="6" s="1"/>
  <c r="X49" i="6" a="1"/>
  <c r="X49" i="6" s="1"/>
  <c r="Y49" i="6" a="1"/>
  <c r="Y49" i="6" s="1"/>
  <c r="AB49" i="6" a="1"/>
  <c r="AB49" i="6" s="1"/>
  <c r="AC49" i="6" a="1"/>
  <c r="AC49" i="6" s="1"/>
  <c r="Z49" i="6" l="1" a="1"/>
  <c r="Z49" i="6" s="1"/>
  <c r="AA49" i="6" a="1"/>
  <c r="AA49" i="6" s="1"/>
  <c r="Z47" i="6" a="1"/>
  <c r="Z47" i="6" s="1"/>
  <c r="AA47" i="6" a="1"/>
  <c r="AA47" i="6" s="1"/>
  <c r="AA48" i="6" a="1"/>
  <c r="AA48" i="6" s="1"/>
  <c r="Z48" i="6" a="1"/>
  <c r="Z48" i="6" s="1"/>
  <c r="AC50" i="6" a="1"/>
  <c r="AC50" i="6" s="1"/>
  <c r="AB50" i="6" a="1"/>
  <c r="AB50" i="6" s="1"/>
  <c r="Y50" i="6" a="1"/>
  <c r="Y50" i="6" s="1"/>
  <c r="X50" i="6" a="1"/>
  <c r="X50" i="6" s="1"/>
  <c r="Z50" i="6" l="1" a="1"/>
  <c r="Z50" i="6" s="1"/>
  <c r="AA50" i="6" a="1"/>
  <c r="AA50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V5" i="1"/>
  <c r="X5" i="1" a="1"/>
  <c r="X5" i="1" s="1"/>
  <c r="Y5" i="1" a="1"/>
  <c r="Y5" i="1" s="1"/>
  <c r="AB5" i="1" a="1"/>
  <c r="AB5" i="1" s="1"/>
  <c r="AC5" i="1" a="1"/>
  <c r="AC5" i="1" s="1"/>
  <c r="X6" i="1" a="1"/>
  <c r="X6" i="1" s="1"/>
  <c r="Y6" i="1" a="1"/>
  <c r="Y6" i="1" s="1"/>
  <c r="AB6" i="1" a="1"/>
  <c r="AB6" i="1" s="1"/>
  <c r="AC6" i="1" a="1"/>
  <c r="AC6" i="1" s="1"/>
  <c r="V7" i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7" i="1"/>
  <c r="X27" i="1" a="1"/>
  <c r="X27" i="1" s="1"/>
  <c r="Y27" i="1" a="1"/>
  <c r="Y27" i="1" s="1"/>
  <c r="AB27" i="1" a="1"/>
  <c r="AB27" i="1" s="1"/>
  <c r="AC27" i="1" a="1"/>
  <c r="AC27" i="1" s="1"/>
  <c r="X29" i="1" a="1"/>
  <c r="X29" i="1" s="1"/>
  <c r="Y29" i="1" a="1"/>
  <c r="Y29" i="1" s="1"/>
  <c r="AB29" i="1" a="1"/>
  <c r="AB29" i="1" s="1"/>
  <c r="AC29" i="1" a="1"/>
  <c r="AC29" i="1" s="1"/>
  <c r="AA29" i="1" s="1" a="1"/>
  <c r="AA29" i="1" s="1"/>
  <c r="X30" i="1" a="1"/>
  <c r="X30" i="1" s="1"/>
  <c r="Y30" i="1" a="1"/>
  <c r="Y30" i="1" s="1"/>
  <c r="AB30" i="1" a="1"/>
  <c r="AB30" i="1" s="1"/>
  <c r="AC30" i="1" a="1"/>
  <c r="AC30" i="1" s="1"/>
  <c r="X31" i="1" a="1"/>
  <c r="X31" i="1" s="1"/>
  <c r="Y31" i="1" a="1"/>
  <c r="Y31" i="1" s="1"/>
  <c r="AB31" i="1" a="1"/>
  <c r="AB31" i="1" s="1"/>
  <c r="AC31" i="1" a="1"/>
  <c r="AC31" i="1" s="1"/>
  <c r="Z31" i="1" s="1" a="1"/>
  <c r="Z31" i="1" s="1"/>
  <c r="X32" i="1" a="1"/>
  <c r="X32" i="1" s="1"/>
  <c r="Y32" i="1" a="1"/>
  <c r="Y32" i="1" s="1"/>
  <c r="AB32" i="1" a="1"/>
  <c r="AB32" i="1" s="1"/>
  <c r="AC32" i="1" a="1"/>
  <c r="AC32" i="1" s="1"/>
  <c r="X33" i="1" a="1"/>
  <c r="X33" i="1" s="1"/>
  <c r="Y33" i="1" a="1"/>
  <c r="Y33" i="1" s="1"/>
  <c r="AB33" i="1" a="1"/>
  <c r="AB33" i="1" s="1"/>
  <c r="AC33" i="1" a="1"/>
  <c r="AC33" i="1" s="1"/>
  <c r="Z33" i="1" s="1" a="1"/>
  <c r="Z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X37" i="1" a="1"/>
  <c r="X37" i="1" s="1"/>
  <c r="Y37" i="1" a="1"/>
  <c r="Y37" i="1" s="1"/>
  <c r="AB37" i="1" a="1"/>
  <c r="AB37" i="1" s="1"/>
  <c r="AC37" i="1" a="1"/>
  <c r="AC37" i="1" s="1"/>
  <c r="AA37" i="1" s="1" a="1"/>
  <c r="AA37" i="1" s="1"/>
  <c r="X26" i="1" a="1"/>
  <c r="X26" i="1" s="1"/>
  <c r="Y26" i="1" a="1"/>
  <c r="Y26" i="1" s="1"/>
  <c r="AB26" i="1" a="1"/>
  <c r="AB26" i="1" s="1"/>
  <c r="AC26" i="1" a="1"/>
  <c r="AC26" i="1" s="1"/>
  <c r="Z26" i="1" s="1" a="1"/>
  <c r="Z26" i="1" s="1"/>
  <c r="W14" i="1" l="1"/>
  <c r="L14" i="1" s="1"/>
  <c r="W4" i="1"/>
  <c r="L4" i="1" s="1"/>
  <c r="W20" i="1"/>
  <c r="L20" i="1" s="1"/>
  <c r="W37" i="1"/>
  <c r="L37" i="1" s="1"/>
  <c r="W34" i="1"/>
  <c r="L34" i="1" s="1"/>
  <c r="W24" i="1"/>
  <c r="L24" i="1" s="1"/>
  <c r="W16" i="1"/>
  <c r="L16" i="1" s="1"/>
  <c r="W29" i="1"/>
  <c r="L29" i="1" s="1"/>
  <c r="W22" i="1"/>
  <c r="L22" i="1" s="1"/>
  <c r="W30" i="1"/>
  <c r="L30" i="1" s="1"/>
  <c r="W3" i="1"/>
  <c r="L3" i="1" s="1"/>
  <c r="AA35" i="1" a="1"/>
  <c r="AA35" i="1" s="1"/>
  <c r="Z35" i="1" a="1"/>
  <c r="Z35" i="1" s="1"/>
  <c r="W35" i="1"/>
  <c r="L35" i="1" s="1"/>
  <c r="Z34" i="1" a="1"/>
  <c r="Z34" i="1" s="1"/>
  <c r="AA34" i="1" a="1"/>
  <c r="AA34" i="1" s="1"/>
  <c r="W31" i="1"/>
  <c r="L31" i="1" s="1"/>
  <c r="W12" i="1"/>
  <c r="L12" i="1" s="1"/>
  <c r="W23" i="1"/>
  <c r="L23" i="1" s="1"/>
  <c r="W15" i="1"/>
  <c r="L15" i="1" s="1"/>
  <c r="W6" i="1"/>
  <c r="L6" i="1" s="1"/>
  <c r="W36" i="1"/>
  <c r="L36" i="1" s="1"/>
  <c r="W26" i="1"/>
  <c r="L26" i="1" s="1"/>
  <c r="W7" i="1"/>
  <c r="L7" i="1" s="1"/>
  <c r="Z37" i="1" a="1"/>
  <c r="Z37" i="1" s="1"/>
  <c r="W8" i="1"/>
  <c r="L8" i="1" s="1"/>
  <c r="W33" i="1"/>
  <c r="L33" i="1" s="1"/>
  <c r="Z27" i="1" a="1"/>
  <c r="Z27" i="1" s="1"/>
  <c r="AA27" i="1" a="1"/>
  <c r="AA27" i="1" s="1"/>
  <c r="W25" i="1"/>
  <c r="L25" i="1" s="1"/>
  <c r="Z18" i="1" a="1"/>
  <c r="Z18" i="1" s="1"/>
  <c r="AA18" i="1" a="1"/>
  <c r="AA18" i="1" s="1"/>
  <c r="W17" i="1"/>
  <c r="L17" i="1" s="1"/>
  <c r="Z10" i="1" a="1"/>
  <c r="Z10" i="1" s="1"/>
  <c r="AA10" i="1" a="1"/>
  <c r="AA10" i="1" s="1"/>
  <c r="W9" i="1"/>
  <c r="L9" i="1" s="1"/>
  <c r="W5" i="1"/>
  <c r="L5" i="1" s="1"/>
  <c r="Z21" i="1" a="1"/>
  <c r="Z21" i="1" s="1"/>
  <c r="AA21" i="1" a="1"/>
  <c r="AA21" i="1" s="1"/>
  <c r="Z13" i="1" a="1"/>
  <c r="Z13" i="1" s="1"/>
  <c r="AA13" i="1" a="1"/>
  <c r="AA13" i="1" s="1"/>
  <c r="Z32" i="1" a="1"/>
  <c r="Z32" i="1" s="1"/>
  <c r="AA32" i="1" a="1"/>
  <c r="AA32" i="1" s="1"/>
  <c r="W32" i="1"/>
  <c r="L32" i="1" s="1"/>
  <c r="Z24" i="1" a="1"/>
  <c r="Z24" i="1" s="1"/>
  <c r="AA24" i="1" a="1"/>
  <c r="AA24" i="1" s="1"/>
  <c r="Z16" i="1" a="1"/>
  <c r="Z16" i="1" s="1"/>
  <c r="AA16" i="1" a="1"/>
  <c r="AA16" i="1" s="1"/>
  <c r="AA8" i="1" a="1"/>
  <c r="AA8" i="1" s="1"/>
  <c r="Z8" i="1" a="1"/>
  <c r="Z8" i="1" s="1"/>
  <c r="Z30" i="1" a="1"/>
  <c r="Z30" i="1" s="1"/>
  <c r="AA30" i="1" a="1"/>
  <c r="AA30" i="1" s="1"/>
  <c r="W27" i="1"/>
  <c r="L27" i="1" s="1"/>
  <c r="AA19" i="1" a="1"/>
  <c r="AA19" i="1" s="1"/>
  <c r="Z19" i="1" a="1"/>
  <c r="Z19" i="1" s="1"/>
  <c r="W18" i="1"/>
  <c r="L18" i="1" s="1"/>
  <c r="AA11" i="1" a="1"/>
  <c r="AA11" i="1" s="1"/>
  <c r="Z11" i="1" a="1"/>
  <c r="Z11" i="1" s="1"/>
  <c r="W10" i="1"/>
  <c r="L10" i="1" s="1"/>
  <c r="Z22" i="1" a="1"/>
  <c r="Z22" i="1" s="1"/>
  <c r="AA22" i="1" a="1"/>
  <c r="AA22" i="1" s="1"/>
  <c r="W21" i="1"/>
  <c r="L21" i="1" s="1"/>
  <c r="Z14" i="1" a="1"/>
  <c r="Z14" i="1" s="1"/>
  <c r="AA14" i="1" a="1"/>
  <c r="AA14" i="1" s="1"/>
  <c r="W13" i="1"/>
  <c r="L13" i="1" s="1"/>
  <c r="Z3" i="1" a="1"/>
  <c r="Z3" i="1" s="1"/>
  <c r="AA3" i="1" a="1"/>
  <c r="AA3" i="1" s="1"/>
  <c r="Z36" i="1" a="1"/>
  <c r="Z36" i="1" s="1"/>
  <c r="AA36" i="1" a="1"/>
  <c r="AA36" i="1" s="1"/>
  <c r="Z25" i="1" a="1"/>
  <c r="Z25" i="1" s="1"/>
  <c r="AA25" i="1" a="1"/>
  <c r="AA25" i="1" s="1"/>
  <c r="Z17" i="1" a="1"/>
  <c r="Z17" i="1" s="1"/>
  <c r="AA17" i="1" a="1"/>
  <c r="AA17" i="1" s="1"/>
  <c r="Z9" i="1" a="1"/>
  <c r="Z9" i="1" s="1"/>
  <c r="AA9" i="1" a="1"/>
  <c r="AA9" i="1" s="1"/>
  <c r="Z5" i="1" a="1"/>
  <c r="Z5" i="1" s="1"/>
  <c r="AA5" i="1" a="1"/>
  <c r="AA5" i="1" s="1"/>
  <c r="AA20" i="1" a="1"/>
  <c r="AA20" i="1" s="1"/>
  <c r="Z20" i="1" a="1"/>
  <c r="Z20" i="1" s="1"/>
  <c r="W19" i="1"/>
  <c r="L19" i="1" s="1"/>
  <c r="Z12" i="1" a="1"/>
  <c r="Z12" i="1" s="1"/>
  <c r="AA12" i="1" a="1"/>
  <c r="AA12" i="1" s="1"/>
  <c r="W11" i="1"/>
  <c r="L11" i="1" s="1"/>
  <c r="Z4" i="1" a="1"/>
  <c r="Z4" i="1" s="1"/>
  <c r="AA4" i="1" a="1"/>
  <c r="AA4" i="1" s="1"/>
  <c r="AA23" i="1" a="1"/>
  <c r="AA23" i="1" s="1"/>
  <c r="Z23" i="1" a="1"/>
  <c r="Z23" i="1" s="1"/>
  <c r="AA15" i="1" a="1"/>
  <c r="AA15" i="1" s="1"/>
  <c r="Z15" i="1" a="1"/>
  <c r="Z15" i="1" s="1"/>
  <c r="Z7" i="1" a="1"/>
  <c r="Z7" i="1" s="1"/>
  <c r="AA7" i="1" a="1"/>
  <c r="AA7" i="1" s="1"/>
  <c r="Z6" i="1" a="1"/>
  <c r="Z6" i="1" s="1"/>
  <c r="AA6" i="1" a="1"/>
  <c r="AA6" i="1" s="1"/>
  <c r="Z29" i="1" a="1"/>
  <c r="Z29" i="1" s="1"/>
  <c r="AA33" i="1" a="1"/>
  <c r="AA33" i="1" s="1"/>
  <c r="AA26" i="1" a="1"/>
  <c r="AA26" i="1" s="1"/>
  <c r="AA31" i="1" a="1"/>
  <c r="AA31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6" i="6" a="1"/>
  <c r="X46" i="6" s="1"/>
  <c r="Y46" i="6" a="1"/>
  <c r="Y46" i="6" s="1"/>
  <c r="AB46" i="6" a="1"/>
  <c r="AB46" i="6" s="1"/>
  <c r="AC46" i="6" a="1"/>
  <c r="AC46" i="6" s="1"/>
  <c r="X45" i="6" a="1"/>
  <c r="X45" i="6" s="1"/>
  <c r="Y45" i="6" a="1"/>
  <c r="Y45" i="6" s="1"/>
  <c r="AB45" i="6" a="1"/>
  <c r="AB45" i="6" s="1"/>
  <c r="AC45" i="6" a="1"/>
  <c r="AC45" i="6" s="1"/>
  <c r="AE1" i="1"/>
  <c r="AC44" i="6" a="1"/>
  <c r="AC44" i="6" s="1"/>
  <c r="AB44" i="6" a="1"/>
  <c r="AB44" i="6" s="1"/>
  <c r="Y44" i="6" a="1"/>
  <c r="Y44" i="6" s="1"/>
  <c r="X44" i="6" a="1"/>
  <c r="X44" i="6" s="1"/>
  <c r="AC42" i="6" a="1"/>
  <c r="AC42" i="6" s="1"/>
  <c r="AB42" i="6" a="1"/>
  <c r="AB42" i="6" s="1"/>
  <c r="Y42" i="6" a="1"/>
  <c r="Y42" i="6" s="1"/>
  <c r="X42" i="6" a="1"/>
  <c r="X42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3" i="6" a="1"/>
  <c r="X43" i="6" s="1"/>
  <c r="Y43" i="6" a="1"/>
  <c r="Y43" i="6" s="1"/>
  <c r="AB43" i="6" a="1"/>
  <c r="AB43" i="6" s="1"/>
  <c r="AC43" i="6" a="1"/>
  <c r="AC43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AK2" i="9"/>
  <c r="AL1" i="9"/>
  <c r="AE54" i="1" a="1"/>
  <c r="AE54" i="1" s="1"/>
  <c r="AE53" i="1" a="1"/>
  <c r="AE53" i="1" s="1"/>
  <c r="AE52" i="1" a="1"/>
  <c r="AE52" i="1" s="1"/>
  <c r="AE51" i="1" a="1"/>
  <c r="AE51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X15" i="6" a="1"/>
  <c r="X15" i="6" s="1"/>
  <c r="Y15" i="6" a="1"/>
  <c r="Y15" i="6" s="1"/>
  <c r="AC15" i="6" a="1"/>
  <c r="AC15" i="6" s="1"/>
  <c r="AA15" i="6" s="1" a="1"/>
  <c r="AA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Z18" i="6" s="1" a="1"/>
  <c r="Z18" i="6" s="1"/>
  <c r="X19" i="6" a="1"/>
  <c r="X19" i="6" s="1"/>
  <c r="Y19" i="6" a="1"/>
  <c r="Y19" i="6" s="1"/>
  <c r="AC19" i="6" a="1"/>
  <c r="AC19" i="6" s="1"/>
  <c r="AA19" i="6" s="1" a="1"/>
  <c r="AA19" i="6" s="1"/>
  <c r="X20" i="6" a="1"/>
  <c r="X20" i="6" s="1"/>
  <c r="Y20" i="6" a="1"/>
  <c r="Y20" i="6" s="1"/>
  <c r="AC20" i="6" a="1"/>
  <c r="AC20" i="6" s="1"/>
  <c r="Z20" i="6" s="1" a="1"/>
  <c r="Z20" i="6" s="1"/>
  <c r="X21" i="6" a="1"/>
  <c r="X21" i="6" s="1"/>
  <c r="Y21" i="6" a="1"/>
  <c r="Y21" i="6" s="1"/>
  <c r="AC21" i="6" a="1"/>
  <c r="AC21" i="6" s="1"/>
  <c r="AA21" i="6" s="1" a="1"/>
  <c r="AA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Z25" i="6" s="1" a="1"/>
  <c r="Z25" i="6" s="1"/>
  <c r="X26" i="6" a="1"/>
  <c r="X26" i="6" s="1"/>
  <c r="Y26" i="6" a="1"/>
  <c r="Y26" i="6" s="1"/>
  <c r="AC26" i="6" a="1"/>
  <c r="AC26" i="6" s="1"/>
  <c r="AA26" i="6" s="1" a="1"/>
  <c r="AA26" i="6" s="1"/>
  <c r="X27" i="6" a="1"/>
  <c r="X27" i="6" s="1"/>
  <c r="Y27" i="6" a="1"/>
  <c r="Y27" i="6" s="1"/>
  <c r="AC27" i="6" a="1"/>
  <c r="AC27" i="6" s="1"/>
  <c r="Z27" i="6" s="1" a="1"/>
  <c r="Z27" i="6" s="1"/>
  <c r="X28" i="6" a="1"/>
  <c r="X28" i="6" s="1"/>
  <c r="Y28" i="6" a="1"/>
  <c r="Y28" i="6" s="1"/>
  <c r="AC28" i="6" a="1"/>
  <c r="AC28" i="6" s="1"/>
  <c r="AA28" i="6" s="1" a="1"/>
  <c r="AA28" i="6" s="1"/>
  <c r="X29" i="6" a="1"/>
  <c r="X29" i="6" s="1"/>
  <c r="Y29" i="6" a="1"/>
  <c r="Y29" i="6" s="1"/>
  <c r="AC29" i="6" a="1"/>
  <c r="AC29" i="6" s="1"/>
  <c r="X30" i="6" a="1"/>
  <c r="X30" i="6" s="1"/>
  <c r="Y30" i="6" a="1"/>
  <c r="Y30" i="6" s="1"/>
  <c r="AC30" i="6" a="1"/>
  <c r="AC30" i="6" s="1"/>
  <c r="AA30" i="6" s="1" a="1"/>
  <c r="AA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AA35" i="6" s="1" a="1"/>
  <c r="AA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AA39" i="6" s="1" a="1"/>
  <c r="AA39" i="6" s="1"/>
  <c r="X40" i="6" a="1"/>
  <c r="X40" i="6" s="1"/>
  <c r="Y40" i="6" a="1"/>
  <c r="Y40" i="6" s="1"/>
  <c r="AC40" i="6" a="1"/>
  <c r="AC40" i="6" s="1"/>
  <c r="Z40" i="6" s="1" a="1"/>
  <c r="Z40" i="6" s="1"/>
  <c r="X41" i="6" a="1"/>
  <c r="X41" i="6" s="1"/>
  <c r="Y41" i="6" a="1"/>
  <c r="Y41" i="6" s="1"/>
  <c r="AC41" i="6" a="1"/>
  <c r="AC41" i="6" s="1"/>
  <c r="Z41" i="6" s="1" a="1"/>
  <c r="Z41" i="6" s="1"/>
  <c r="AD64" i="6" a="1"/>
  <c r="AD64" i="6" s="1"/>
  <c r="AE64" i="6" a="1"/>
  <c r="AE64" i="6" s="1"/>
  <c r="AF64" i="6" a="1"/>
  <c r="AF64" i="6" s="1"/>
  <c r="AG64" i="6" a="1"/>
  <c r="AG64" i="6" s="1"/>
  <c r="AH64" i="6" a="1"/>
  <c r="AH64" i="6" s="1"/>
  <c r="AI64" i="6" a="1"/>
  <c r="AI64" i="6" s="1"/>
  <c r="AJ64" i="6" a="1"/>
  <c r="AJ64" i="6" s="1"/>
  <c r="AK64" i="6" a="1"/>
  <c r="AK64" i="6" s="1"/>
  <c r="AL64" i="6" a="1"/>
  <c r="AL64" i="6" s="1"/>
  <c r="AM64" i="6" a="1"/>
  <c r="AM64" i="6" s="1"/>
  <c r="AN64" i="6" a="1"/>
  <c r="AN64" i="6" s="1"/>
  <c r="AO64" i="6" a="1"/>
  <c r="AO64" i="6" s="1"/>
  <c r="AP64" i="6" a="1"/>
  <c r="AP64" i="6" s="1"/>
  <c r="AQ64" i="6" a="1"/>
  <c r="AQ64" i="6" s="1"/>
  <c r="AR64" i="6" a="1"/>
  <c r="AR64" i="6" s="1"/>
  <c r="AS64" i="6" a="1"/>
  <c r="AS64" i="6" s="1"/>
  <c r="AT64" i="6" a="1"/>
  <c r="AT64" i="6" s="1"/>
  <c r="AU64" i="6" a="1"/>
  <c r="AU64" i="6" s="1"/>
  <c r="AV64" i="6" a="1"/>
  <c r="AV64" i="6" s="1"/>
  <c r="AW64" i="6" a="1"/>
  <c r="AW64" i="6" s="1"/>
  <c r="AX64" i="6" a="1"/>
  <c r="AX64" i="6" s="1"/>
  <c r="AY64" i="6" a="1"/>
  <c r="AY64" i="6" s="1"/>
  <c r="AZ64" i="6" a="1"/>
  <c r="AZ64" i="6" s="1"/>
  <c r="BA64" i="6" a="1"/>
  <c r="BA64" i="6" s="1"/>
  <c r="BB64" i="6" a="1"/>
  <c r="BB64" i="6" s="1"/>
  <c r="BC64" i="6" a="1"/>
  <c r="BC64" i="6" s="1"/>
  <c r="BD64" i="6" a="1"/>
  <c r="BD64" i="6" s="1"/>
  <c r="BE64" i="6" a="1"/>
  <c r="BE64" i="6" s="1"/>
  <c r="BF64" i="6" a="1"/>
  <c r="BF64" i="6" s="1"/>
  <c r="BG64" i="6" a="1"/>
  <c r="BG64" i="6" s="1"/>
  <c r="BH64" i="6" a="1"/>
  <c r="BH64" i="6" s="1"/>
  <c r="AD65" i="6" a="1"/>
  <c r="AD65" i="6" s="1"/>
  <c r="AE65" i="6" a="1"/>
  <c r="AE65" i="6" s="1"/>
  <c r="AF65" i="6" a="1"/>
  <c r="AF65" i="6" s="1"/>
  <c r="AG65" i="6" a="1"/>
  <c r="AG65" i="6" s="1"/>
  <c r="AH65" i="6" a="1"/>
  <c r="AH65" i="6" s="1"/>
  <c r="AI65" i="6" a="1"/>
  <c r="AI65" i="6" s="1"/>
  <c r="AJ65" i="6" a="1"/>
  <c r="AJ65" i="6" s="1"/>
  <c r="AK65" i="6" a="1"/>
  <c r="AK65" i="6" s="1"/>
  <c r="AL65" i="6" a="1"/>
  <c r="AL65" i="6" s="1"/>
  <c r="AM65" i="6" a="1"/>
  <c r="AM65" i="6" s="1"/>
  <c r="AN65" i="6" a="1"/>
  <c r="AN65" i="6" s="1"/>
  <c r="AO65" i="6" a="1"/>
  <c r="AO65" i="6" s="1"/>
  <c r="AP65" i="6" a="1"/>
  <c r="AP65" i="6" s="1"/>
  <c r="AQ65" i="6" a="1"/>
  <c r="AQ65" i="6" s="1"/>
  <c r="AR65" i="6" a="1"/>
  <c r="AR65" i="6" s="1"/>
  <c r="AS65" i="6" a="1"/>
  <c r="AS65" i="6" s="1"/>
  <c r="AT65" i="6" a="1"/>
  <c r="AT65" i="6" s="1"/>
  <c r="AU65" i="6" a="1"/>
  <c r="AU65" i="6" s="1"/>
  <c r="AV65" i="6" a="1"/>
  <c r="AV65" i="6" s="1"/>
  <c r="AW65" i="6" a="1"/>
  <c r="AW65" i="6" s="1"/>
  <c r="AX65" i="6" a="1"/>
  <c r="AX65" i="6" s="1"/>
  <c r="AY65" i="6" a="1"/>
  <c r="AY65" i="6" s="1"/>
  <c r="AZ65" i="6" a="1"/>
  <c r="AZ65" i="6" s="1"/>
  <c r="BA65" i="6" a="1"/>
  <c r="BA65" i="6" s="1"/>
  <c r="BB65" i="6" a="1"/>
  <c r="BB65" i="6" s="1"/>
  <c r="BC65" i="6" a="1"/>
  <c r="BC65" i="6" s="1"/>
  <c r="BD65" i="6" a="1"/>
  <c r="BD65" i="6" s="1"/>
  <c r="BE65" i="6" a="1"/>
  <c r="BE65" i="6" s="1"/>
  <c r="BF65" i="6" a="1"/>
  <c r="BF65" i="6" s="1"/>
  <c r="BG65" i="6" a="1"/>
  <c r="BG65" i="6" s="1"/>
  <c r="BH65" i="6" a="1"/>
  <c r="BH65" i="6" s="1"/>
  <c r="AD66" i="6" a="1"/>
  <c r="AD66" i="6" s="1"/>
  <c r="AE66" i="6" a="1"/>
  <c r="AE66" i="6" s="1"/>
  <c r="AF66" i="6" a="1"/>
  <c r="AF66" i="6" s="1"/>
  <c r="AG66" i="6" a="1"/>
  <c r="AG66" i="6" s="1"/>
  <c r="AH66" i="6" a="1"/>
  <c r="AH66" i="6" s="1"/>
  <c r="AI66" i="6" a="1"/>
  <c r="AI66" i="6" s="1"/>
  <c r="AJ66" i="6" a="1"/>
  <c r="AJ66" i="6" s="1"/>
  <c r="AK66" i="6" a="1"/>
  <c r="AK66" i="6" s="1"/>
  <c r="AL66" i="6" a="1"/>
  <c r="AL66" i="6" s="1"/>
  <c r="AM66" i="6" a="1"/>
  <c r="AM66" i="6" s="1"/>
  <c r="AN66" i="6" a="1"/>
  <c r="AN66" i="6" s="1"/>
  <c r="AO66" i="6" a="1"/>
  <c r="AO66" i="6" s="1"/>
  <c r="AP66" i="6" a="1"/>
  <c r="AP66" i="6" s="1"/>
  <c r="AQ66" i="6" a="1"/>
  <c r="AQ66" i="6" s="1"/>
  <c r="AR66" i="6" a="1"/>
  <c r="AR66" i="6" s="1"/>
  <c r="AS66" i="6" a="1"/>
  <c r="AS66" i="6" s="1"/>
  <c r="AT66" i="6" a="1"/>
  <c r="AT66" i="6" s="1"/>
  <c r="AU66" i="6" a="1"/>
  <c r="AU66" i="6" s="1"/>
  <c r="AV66" i="6" a="1"/>
  <c r="AV66" i="6" s="1"/>
  <c r="AW66" i="6" a="1"/>
  <c r="AW66" i="6" s="1"/>
  <c r="AX66" i="6" a="1"/>
  <c r="AX66" i="6" s="1"/>
  <c r="AY66" i="6" a="1"/>
  <c r="AY66" i="6" s="1"/>
  <c r="AZ66" i="6" a="1"/>
  <c r="AZ66" i="6" s="1"/>
  <c r="BA66" i="6" a="1"/>
  <c r="BA66" i="6" s="1"/>
  <c r="BB66" i="6" a="1"/>
  <c r="BB66" i="6" s="1"/>
  <c r="BC66" i="6" a="1"/>
  <c r="BC66" i="6" s="1"/>
  <c r="BD66" i="6" a="1"/>
  <c r="BD66" i="6" s="1"/>
  <c r="BE66" i="6" a="1"/>
  <c r="BE66" i="6" s="1"/>
  <c r="BF66" i="6" a="1"/>
  <c r="BF66" i="6" s="1"/>
  <c r="BG66" i="6" a="1"/>
  <c r="BG66" i="6" s="1"/>
  <c r="BH66" i="6" a="1"/>
  <c r="BH66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L2" i="9"/>
  <c r="AM1" i="9"/>
  <c r="AM2" i="9"/>
  <c r="AN1" i="9"/>
  <c r="AB41" i="6" a="1"/>
  <c r="AB41" i="6" s="1"/>
  <c r="AN2" i="9"/>
  <c r="AO1" i="9"/>
  <c r="T66" i="6"/>
  <c r="AB14" i="6" a="1"/>
  <c r="AB14" i="6" s="1"/>
  <c r="AB15" i="6" a="1"/>
  <c r="AB15" i="6" s="1"/>
  <c r="AB16" i="6" a="1"/>
  <c r="AB16" i="6" s="1"/>
  <c r="AD70" i="6"/>
  <c r="X53" i="1"/>
  <c r="I64" i="6"/>
  <c r="X67" i="6"/>
  <c r="T67" i="6"/>
  <c r="T65" i="6"/>
  <c r="T64" i="6"/>
  <c r="T63" i="6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7" i="6" a="1"/>
  <c r="AB17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0" i="6" s="1"/>
  <c r="T53" i="1"/>
  <c r="T52" i="1"/>
  <c r="T51" i="1"/>
  <c r="T49" i="1"/>
  <c r="N23" i="1"/>
  <c r="N8" i="1"/>
  <c r="N7" i="1"/>
  <c r="N6" i="1"/>
  <c r="N5" i="1"/>
  <c r="AD2" i="1"/>
  <c r="AF1" i="1"/>
  <c r="AG1" i="1" s="1"/>
  <c r="W64" i="6"/>
  <c r="W65" i="6"/>
  <c r="W63" i="6"/>
  <c r="W66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D54" i="1" l="1" a="1"/>
  <c r="AD54" i="1" s="1"/>
  <c r="AD53" i="1" a="1"/>
  <c r="AD53" i="1" s="1"/>
  <c r="AD52" i="1" a="1"/>
  <c r="AD52" i="1" s="1"/>
  <c r="AD51" i="1" a="1"/>
  <c r="AD51" i="1" s="1"/>
  <c r="AY18" i="12"/>
  <c r="AE2" i="6"/>
  <c r="AF1" i="6"/>
  <c r="AF2" i="1"/>
  <c r="F13" i="12"/>
  <c r="AG2" i="1"/>
  <c r="AH1" i="1"/>
  <c r="Z5" i="9" a="1"/>
  <c r="Z5" i="9" s="1"/>
  <c r="R5" i="9" s="1"/>
  <c r="AY16" i="12"/>
  <c r="AZ16" i="12" s="1"/>
  <c r="AA11" i="9" a="1"/>
  <c r="AA11" i="9" s="1"/>
  <c r="AA9" i="9" a="1"/>
  <c r="AA9" i="9" s="1"/>
  <c r="P4" i="9"/>
  <c r="U64" i="6"/>
  <c r="U66" i="6"/>
  <c r="Z8" i="9" a="1"/>
  <c r="Z8" i="9" s="1"/>
  <c r="AA7" i="9" a="1"/>
  <c r="AA7" i="9" s="1"/>
  <c r="AY17" i="12"/>
  <c r="AZ17" i="12" s="1"/>
  <c r="AO69" i="6"/>
  <c r="AG69" i="6"/>
  <c r="BD69" i="6"/>
  <c r="AP69" i="6"/>
  <c r="AL69" i="6"/>
  <c r="AH69" i="6"/>
  <c r="AD69" i="6"/>
  <c r="AM69" i="6"/>
  <c r="AE69" i="6"/>
  <c r="BB69" i="6"/>
  <c r="AS69" i="6"/>
  <c r="AY69" i="6"/>
  <c r="AK69" i="6"/>
  <c r="BH69" i="6"/>
  <c r="AQ69" i="6"/>
  <c r="AX69" i="6"/>
  <c r="U65" i="6"/>
  <c r="BE69" i="6"/>
  <c r="BF69" i="6"/>
  <c r="AR69" i="6"/>
  <c r="AN69" i="6"/>
  <c r="AJ69" i="6"/>
  <c r="AF69" i="6"/>
  <c r="BA69" i="6"/>
  <c r="AW69" i="6"/>
  <c r="AI69" i="6"/>
  <c r="AZ69" i="6"/>
  <c r="BG69" i="6"/>
  <c r="BC69" i="6"/>
  <c r="U63" i="6"/>
  <c r="AV69" i="6"/>
  <c r="Z12" i="9" a="1"/>
  <c r="Z12" i="9" s="1"/>
  <c r="AE55" i="1"/>
  <c r="AU69" i="6"/>
  <c r="AD74" i="6"/>
  <c r="AE74" i="6" s="1"/>
  <c r="Z4" i="9" a="1"/>
  <c r="Z4" i="9" s="1"/>
  <c r="R4" i="9" s="1"/>
  <c r="AA44" i="6" a="1"/>
  <c r="AA44" i="6" s="1"/>
  <c r="Z44" i="6" a="1"/>
  <c r="Z44" i="6" s="1"/>
  <c r="AA46" i="6" a="1"/>
  <c r="AA46" i="6" s="1"/>
  <c r="Z46" i="6" a="1"/>
  <c r="Z46" i="6" s="1"/>
  <c r="AA42" i="6" a="1"/>
  <c r="AA42" i="6" s="1"/>
  <c r="Z42" i="6" a="1"/>
  <c r="Z42" i="6" s="1"/>
  <c r="Z45" i="6" a="1"/>
  <c r="Z45" i="6" s="1"/>
  <c r="AA45" i="6" a="1"/>
  <c r="AA45" i="6" s="1"/>
  <c r="W7" i="9"/>
  <c r="L7" i="9" s="1"/>
  <c r="AT69" i="6"/>
  <c r="Q4" i="9"/>
  <c r="W3" i="9"/>
  <c r="L3" i="9" s="1"/>
  <c r="Z10" i="6" a="1"/>
  <c r="Z10" i="6" s="1"/>
  <c r="AA10" i="9" a="1"/>
  <c r="AA10" i="9" s="1"/>
  <c r="AA3" i="9" a="1"/>
  <c r="AA3" i="9" s="1"/>
  <c r="Z19" i="6" a="1"/>
  <c r="Z19" i="6" s="1"/>
  <c r="Z6" i="9" a="1"/>
  <c r="Z6" i="9" s="1"/>
  <c r="AA6" i="9" a="1"/>
  <c r="AA6" i="9" s="1"/>
  <c r="Z24" i="6" a="1"/>
  <c r="Z24" i="6" s="1"/>
  <c r="AC20" i="9"/>
  <c r="AA5" i="6" a="1"/>
  <c r="AA5" i="6" s="1"/>
  <c r="AA40" i="6" a="1"/>
  <c r="AA40" i="6" s="1"/>
  <c r="W11" i="9"/>
  <c r="L11" i="9" s="1"/>
  <c r="AA38" i="6" a="1"/>
  <c r="AA38" i="6" s="1"/>
  <c r="Z38" i="6" a="1"/>
  <c r="Z38" i="6" s="1"/>
  <c r="W5" i="9"/>
  <c r="L5" i="9" s="1"/>
  <c r="N5" i="9"/>
  <c r="W9" i="9"/>
  <c r="L9" i="9" s="1"/>
  <c r="Y16" i="9"/>
  <c r="Y18" i="9" s="1"/>
  <c r="Q5" i="9"/>
  <c r="Z30" i="6" a="1"/>
  <c r="Z30" i="6" s="1"/>
  <c r="X20" i="9"/>
  <c r="X16" i="9"/>
  <c r="X18" i="9" s="1"/>
  <c r="X22" i="9"/>
  <c r="W6" i="9"/>
  <c r="L6" i="9" s="1"/>
  <c r="AB20" i="9"/>
  <c r="Z22" i="6" a="1"/>
  <c r="Z22" i="6" s="1"/>
  <c r="S4" i="9"/>
  <c r="W4" i="9"/>
  <c r="L4" i="9" s="1"/>
  <c r="Z26" i="6" a="1"/>
  <c r="Z26" i="6" s="1"/>
  <c r="Z35" i="6" a="1"/>
  <c r="Z35" i="6" s="1"/>
  <c r="AA9" i="6" a="1"/>
  <c r="AA9" i="6" s="1"/>
  <c r="W8" i="9"/>
  <c r="L8" i="9" s="1"/>
  <c r="Z43" i="6" a="1"/>
  <c r="Z43" i="6" s="1"/>
  <c r="AA43" i="6" a="1"/>
  <c r="AA43" i="6" s="1"/>
  <c r="AA11" i="6" a="1"/>
  <c r="AA11" i="6" s="1"/>
  <c r="Z11" i="6" a="1"/>
  <c r="Z11" i="6" s="1"/>
  <c r="Z8" i="6" a="1"/>
  <c r="Z8" i="6" s="1"/>
  <c r="AA8" i="6" a="1"/>
  <c r="AA8" i="6" s="1"/>
  <c r="Z36" i="6" a="1"/>
  <c r="Z36" i="6" s="1"/>
  <c r="AA41" i="6" a="1"/>
  <c r="AA41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29" i="6" a="1"/>
  <c r="Z29" i="6" s="1"/>
  <c r="AA29" i="6" a="1"/>
  <c r="AA29" i="6" s="1"/>
  <c r="Y61" i="6"/>
  <c r="AA7" i="6" a="1"/>
  <c r="AA7" i="6" s="1"/>
  <c r="Z23" i="6" a="1"/>
  <c r="Z23" i="6" s="1"/>
  <c r="AC47" i="1"/>
  <c r="Z17" i="6" a="1"/>
  <c r="Z17" i="6" s="1"/>
  <c r="Z32" i="6" a="1"/>
  <c r="Z32" i="6" s="1"/>
  <c r="Z16" i="6" a="1"/>
  <c r="Z16" i="6" s="1"/>
  <c r="Z21" i="6" a="1"/>
  <c r="Z21" i="6" s="1"/>
  <c r="AB61" i="6"/>
  <c r="AA34" i="6" a="1"/>
  <c r="AA34" i="6" s="1"/>
  <c r="Z34" i="6" a="1"/>
  <c r="Z34" i="6" s="1"/>
  <c r="Z13" i="6" a="1"/>
  <c r="Z13" i="6" s="1"/>
  <c r="AA13" i="6" a="1"/>
  <c r="AA13" i="6" s="1"/>
  <c r="AA20" i="6" a="1"/>
  <c r="AA20" i="6" s="1"/>
  <c r="AA25" i="6" a="1"/>
  <c r="AA25" i="6" s="1"/>
  <c r="AA18" i="6" a="1"/>
  <c r="AA18" i="6" s="1"/>
  <c r="AB47" i="1"/>
  <c r="AB43" i="1"/>
  <c r="AB45" i="1" s="1"/>
  <c r="Y43" i="1"/>
  <c r="Y45" i="1" s="1"/>
  <c r="Y47" i="1"/>
  <c r="Z14" i="6" a="1"/>
  <c r="Z14" i="6" s="1"/>
  <c r="AA14" i="6" a="1"/>
  <c r="AA14" i="6" s="1"/>
  <c r="Y57" i="6"/>
  <c r="Y59" i="6" s="1"/>
  <c r="AA37" i="6" a="1"/>
  <c r="AA37" i="6" s="1"/>
  <c r="Z37" i="6" a="1"/>
  <c r="Z37" i="6" s="1"/>
  <c r="AA33" i="6" a="1"/>
  <c r="AA33" i="6" s="1"/>
  <c r="Z33" i="6" a="1"/>
  <c r="Z33" i="6" s="1"/>
  <c r="X63" i="6"/>
  <c r="X47" i="1"/>
  <c r="Z4" i="6" a="1"/>
  <c r="Z4" i="6" s="1"/>
  <c r="AA4" i="6" a="1"/>
  <c r="AA4" i="6" s="1"/>
  <c r="X57" i="6"/>
  <c r="X59" i="6" s="1"/>
  <c r="AC61" i="6"/>
  <c r="AA6" i="6" a="1"/>
  <c r="AA6" i="6" s="1"/>
  <c r="AA27" i="6" a="1"/>
  <c r="AA27" i="6" s="1"/>
  <c r="AC57" i="6"/>
  <c r="AC59" i="6" s="1"/>
  <c r="Z15" i="6" a="1"/>
  <c r="Z15" i="6" s="1"/>
  <c r="AB57" i="6"/>
  <c r="AB59" i="6" s="1"/>
  <c r="X43" i="1"/>
  <c r="X45" i="1" s="1"/>
  <c r="Z28" i="6" a="1"/>
  <c r="Z28" i="6" s="1"/>
  <c r="X61" i="6"/>
  <c r="Z39" i="6" a="1"/>
  <c r="Z39" i="6" s="1"/>
  <c r="X49" i="1"/>
  <c r="AA3" i="6" a="1"/>
  <c r="AA3" i="6" s="1"/>
  <c r="Z31" i="6" a="1"/>
  <c r="Z31" i="6" s="1"/>
  <c r="AC43" i="1"/>
  <c r="AC45" i="1" s="1"/>
  <c r="AD55" i="1" l="1"/>
  <c r="AF50" i="1" a="1"/>
  <c r="AF50" i="1" s="1"/>
  <c r="AF54" i="1" a="1"/>
  <c r="AF54" i="1" s="1"/>
  <c r="AF53" i="1" a="1"/>
  <c r="AF53" i="1" s="1"/>
  <c r="AF52" i="1" a="1"/>
  <c r="AF52" i="1" s="1"/>
  <c r="AF51" i="1" a="1"/>
  <c r="AF51" i="1" s="1"/>
  <c r="AG54" i="1" a="1"/>
  <c r="AG54" i="1" s="1"/>
  <c r="AG53" i="1" a="1"/>
  <c r="AG53" i="1" s="1"/>
  <c r="AG52" i="1" a="1"/>
  <c r="AG52" i="1" s="1"/>
  <c r="AG51" i="1" a="1"/>
  <c r="AG51" i="1" s="1"/>
  <c r="AG50" i="1" a="1"/>
  <c r="AG50" i="1" s="1"/>
  <c r="AF2" i="6"/>
  <c r="AG1" i="6"/>
  <c r="AF70" i="6"/>
  <c r="G13" i="12"/>
  <c r="F12" i="12"/>
  <c r="AI1" i="1"/>
  <c r="AH2" i="1"/>
  <c r="AD73" i="6"/>
  <c r="AE73" i="6" s="1"/>
  <c r="AE75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1" i="6"/>
  <c r="Z57" i="6"/>
  <c r="Z59" i="6" s="1"/>
  <c r="AA61" i="6"/>
  <c r="AA57" i="6"/>
  <c r="AA59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G55" i="1" l="1"/>
  <c r="AH52" i="1" a="1"/>
  <c r="AH52" i="1" s="1"/>
  <c r="AH51" i="1" a="1"/>
  <c r="AH51" i="1" s="1"/>
  <c r="AH54" i="1" a="1"/>
  <c r="AH54" i="1" s="1"/>
  <c r="AH50" i="1" a="1"/>
  <c r="AH50" i="1" s="1"/>
  <c r="AH53" i="1" a="1"/>
  <c r="AH53" i="1" s="1"/>
  <c r="AF55" i="1"/>
  <c r="AH1" i="6"/>
  <c r="AG2" i="6"/>
  <c r="AG70" i="6"/>
  <c r="H13" i="12"/>
  <c r="G12" i="12"/>
  <c r="AI2" i="1"/>
  <c r="AJ1" i="1"/>
  <c r="AH55" i="1" l="1"/>
  <c r="AI50" i="1" a="1"/>
  <c r="AI50" i="1" s="1"/>
  <c r="AI54" i="1" a="1"/>
  <c r="AI54" i="1" s="1"/>
  <c r="AI53" i="1" a="1"/>
  <c r="AI53" i="1" s="1"/>
  <c r="AI52" i="1" a="1"/>
  <c r="AI52" i="1" s="1"/>
  <c r="AI51" i="1" a="1"/>
  <c r="AI51" i="1" s="1"/>
  <c r="AI1" i="6"/>
  <c r="AH2" i="6"/>
  <c r="AH70" i="6"/>
  <c r="I13" i="12"/>
  <c r="H12" i="12"/>
  <c r="AK1" i="1"/>
  <c r="AJ2" i="1"/>
  <c r="AJ54" i="1" l="1" a="1"/>
  <c r="AJ54" i="1" s="1"/>
  <c r="AJ53" i="1" a="1"/>
  <c r="AJ53" i="1" s="1"/>
  <c r="AJ52" i="1" a="1"/>
  <c r="AJ52" i="1" s="1"/>
  <c r="AJ51" i="1" a="1"/>
  <c r="AJ51" i="1" s="1"/>
  <c r="AJ50" i="1" a="1"/>
  <c r="AJ50" i="1" s="1"/>
  <c r="AI55" i="1"/>
  <c r="AI70" i="6"/>
  <c r="AI2" i="6"/>
  <c r="AJ1" i="6"/>
  <c r="I12" i="12"/>
  <c r="J13" i="12"/>
  <c r="AK2" i="1"/>
  <c r="AL1" i="1"/>
  <c r="AJ55" i="1" l="1"/>
  <c r="AK54" i="1" a="1"/>
  <c r="AK54" i="1" s="1"/>
  <c r="AK53" i="1" a="1"/>
  <c r="AK53" i="1" s="1"/>
  <c r="AK51" i="1" a="1"/>
  <c r="AK51" i="1" s="1"/>
  <c r="AK52" i="1" a="1"/>
  <c r="AK52" i="1" s="1"/>
  <c r="AK50" i="1" a="1"/>
  <c r="AK50" i="1" s="1"/>
  <c r="AK1" i="6"/>
  <c r="AJ2" i="6"/>
  <c r="AJ70" i="6"/>
  <c r="K13" i="12"/>
  <c r="J12" i="12"/>
  <c r="AL2" i="1"/>
  <c r="AM1" i="1"/>
  <c r="AK55" i="1" l="1"/>
  <c r="AL50" i="1" a="1"/>
  <c r="AL50" i="1" s="1"/>
  <c r="AL54" i="1" a="1"/>
  <c r="AL54" i="1" s="1"/>
  <c r="AL53" i="1" a="1"/>
  <c r="AL53" i="1" s="1"/>
  <c r="AL52" i="1" a="1"/>
  <c r="AL52" i="1" s="1"/>
  <c r="AL51" i="1" a="1"/>
  <c r="AL51" i="1" s="1"/>
  <c r="AK2" i="6"/>
  <c r="AK70" i="6"/>
  <c r="AL1" i="6"/>
  <c r="K12" i="12"/>
  <c r="L13" i="12"/>
  <c r="AM2" i="1"/>
  <c r="AN1" i="1"/>
  <c r="AL55" i="1" l="1"/>
  <c r="AM54" i="1" a="1"/>
  <c r="AM54" i="1" s="1"/>
  <c r="AM53" i="1" a="1"/>
  <c r="AM53" i="1" s="1"/>
  <c r="AM52" i="1" a="1"/>
  <c r="AM52" i="1" s="1"/>
  <c r="AM51" i="1" a="1"/>
  <c r="AM51" i="1" s="1"/>
  <c r="AM50" i="1" a="1"/>
  <c r="AM50" i="1" s="1"/>
  <c r="AM1" i="6"/>
  <c r="AL2" i="6"/>
  <c r="AL70" i="6"/>
  <c r="L12" i="12"/>
  <c r="M13" i="12"/>
  <c r="AN2" i="1"/>
  <c r="AO1" i="1"/>
  <c r="AM55" i="1" l="1"/>
  <c r="AN53" i="1" a="1"/>
  <c r="AN53" i="1" s="1"/>
  <c r="AN50" i="1" a="1"/>
  <c r="AN50" i="1" s="1"/>
  <c r="AN52" i="1" a="1"/>
  <c r="AN52" i="1" s="1"/>
  <c r="AN54" i="1" a="1"/>
  <c r="AN54" i="1" s="1"/>
  <c r="AN51" i="1" a="1"/>
  <c r="AN51" i="1" s="1"/>
  <c r="AM70" i="6"/>
  <c r="AM2" i="6"/>
  <c r="AN1" i="6"/>
  <c r="N13" i="12"/>
  <c r="M12" i="12"/>
  <c r="AP1" i="1"/>
  <c r="AO2" i="1"/>
  <c r="AO50" i="1" l="1" a="1"/>
  <c r="AO50" i="1" s="1"/>
  <c r="AO54" i="1" a="1"/>
  <c r="AO54" i="1" s="1"/>
  <c r="AO53" i="1" a="1"/>
  <c r="AO53" i="1" s="1"/>
  <c r="AO52" i="1" a="1"/>
  <c r="AO52" i="1" s="1"/>
  <c r="AO51" i="1" a="1"/>
  <c r="AO51" i="1" s="1"/>
  <c r="AN55" i="1"/>
  <c r="AN2" i="6"/>
  <c r="AO1" i="6"/>
  <c r="AN70" i="6"/>
  <c r="N12" i="12"/>
  <c r="O13" i="12"/>
  <c r="AQ1" i="1"/>
  <c r="AP2" i="1"/>
  <c r="AO55" i="1" l="1"/>
  <c r="AP54" i="1" a="1"/>
  <c r="AP54" i="1" s="1"/>
  <c r="AP53" i="1" a="1"/>
  <c r="AP53" i="1" s="1"/>
  <c r="AP52" i="1" a="1"/>
  <c r="AP52" i="1" s="1"/>
  <c r="AP51" i="1" a="1"/>
  <c r="AP51" i="1" s="1"/>
  <c r="AP50" i="1" a="1"/>
  <c r="AP50" i="1" s="1"/>
  <c r="AP1" i="6"/>
  <c r="AO70" i="6"/>
  <c r="AO2" i="6"/>
  <c r="P13" i="12"/>
  <c r="O12" i="12"/>
  <c r="AQ2" i="1"/>
  <c r="AR1" i="1"/>
  <c r="AP55" i="1" l="1"/>
  <c r="AQ52" i="1" a="1"/>
  <c r="AQ52" i="1" s="1"/>
  <c r="AQ51" i="1" a="1"/>
  <c r="AQ51" i="1" s="1"/>
  <c r="AQ54" i="1" a="1"/>
  <c r="AQ54" i="1" s="1"/>
  <c r="AQ50" i="1" a="1"/>
  <c r="AQ50" i="1" s="1"/>
  <c r="AQ53" i="1" a="1"/>
  <c r="AQ53" i="1" s="1"/>
  <c r="AP70" i="6"/>
  <c r="AP2" i="6"/>
  <c r="AQ1" i="6"/>
  <c r="P12" i="12"/>
  <c r="Q13" i="12"/>
  <c r="AS1" i="1"/>
  <c r="AR2" i="1"/>
  <c r="AQ55" i="1" l="1"/>
  <c r="AR50" i="1" a="1"/>
  <c r="AR50" i="1" s="1"/>
  <c r="AR54" i="1" a="1"/>
  <c r="AR54" i="1" s="1"/>
  <c r="AR53" i="1" a="1"/>
  <c r="AR53" i="1" s="1"/>
  <c r="AR52" i="1" a="1"/>
  <c r="AR52" i="1" s="1"/>
  <c r="AR51" i="1" a="1"/>
  <c r="AR51" i="1" s="1"/>
  <c r="AR1" i="6"/>
  <c r="AQ2" i="6"/>
  <c r="AQ70" i="6"/>
  <c r="R13" i="12"/>
  <c r="Q12" i="12"/>
  <c r="AS2" i="1"/>
  <c r="AT1" i="1"/>
  <c r="AR55" i="1" l="1"/>
  <c r="AS54" i="1" a="1"/>
  <c r="AS54" i="1" s="1"/>
  <c r="AS53" i="1" a="1"/>
  <c r="AS53" i="1" s="1"/>
  <c r="AS52" i="1" a="1"/>
  <c r="AS52" i="1" s="1"/>
  <c r="AS51" i="1" a="1"/>
  <c r="AS51" i="1" s="1"/>
  <c r="AS50" i="1" a="1"/>
  <c r="AS50" i="1" s="1"/>
  <c r="AS1" i="6"/>
  <c r="AR2" i="6"/>
  <c r="AR70" i="6"/>
  <c r="S13" i="12"/>
  <c r="R12" i="12"/>
  <c r="AU1" i="1"/>
  <c r="AT2" i="1"/>
  <c r="AS55" i="1" l="1"/>
  <c r="AT54" i="1" a="1"/>
  <c r="AT54" i="1" s="1"/>
  <c r="AT53" i="1" a="1"/>
  <c r="AT53" i="1" s="1"/>
  <c r="AT51" i="1" a="1"/>
  <c r="AT51" i="1" s="1"/>
  <c r="AT52" i="1" a="1"/>
  <c r="AT52" i="1" s="1"/>
  <c r="AT50" i="1" a="1"/>
  <c r="AT50" i="1" s="1"/>
  <c r="AS70" i="6"/>
  <c r="AT1" i="6"/>
  <c r="AS2" i="6"/>
  <c r="S12" i="12"/>
  <c r="T13" i="12"/>
  <c r="AV1" i="1"/>
  <c r="AU2" i="1"/>
  <c r="AT55" i="1" l="1"/>
  <c r="AU50" i="1" a="1"/>
  <c r="AU50" i="1" s="1"/>
  <c r="AU54" i="1" a="1"/>
  <c r="AU54" i="1" s="1"/>
  <c r="AU53" i="1" a="1"/>
  <c r="AU53" i="1" s="1"/>
  <c r="AU52" i="1" a="1"/>
  <c r="AU52" i="1" s="1"/>
  <c r="AU51" i="1" a="1"/>
  <c r="AU51" i="1" s="1"/>
  <c r="AT2" i="6"/>
  <c r="AU1" i="6"/>
  <c r="AT70" i="6"/>
  <c r="U13" i="12"/>
  <c r="T12" i="12"/>
  <c r="AW1" i="1"/>
  <c r="AV2" i="1"/>
  <c r="AV54" i="1" l="1" a="1"/>
  <c r="AV54" i="1" s="1"/>
  <c r="AV53" i="1" a="1"/>
  <c r="AV53" i="1" s="1"/>
  <c r="AV52" i="1" a="1"/>
  <c r="AV52" i="1" s="1"/>
  <c r="AV51" i="1" a="1"/>
  <c r="AV51" i="1" s="1"/>
  <c r="AV50" i="1" a="1"/>
  <c r="AV50" i="1" s="1"/>
  <c r="AU55" i="1"/>
  <c r="AV1" i="6"/>
  <c r="AU70" i="6"/>
  <c r="AU2" i="6"/>
  <c r="U12" i="12"/>
  <c r="V13" i="12"/>
  <c r="AW2" i="1"/>
  <c r="AX1" i="1"/>
  <c r="AV55" i="1" l="1"/>
  <c r="AW53" i="1" a="1"/>
  <c r="AW53" i="1" s="1"/>
  <c r="AW50" i="1" a="1"/>
  <c r="AW50" i="1" s="1"/>
  <c r="AW52" i="1" a="1"/>
  <c r="AW52" i="1" s="1"/>
  <c r="AW54" i="1" a="1"/>
  <c r="AW54" i="1" s="1"/>
  <c r="AW51" i="1" a="1"/>
  <c r="AW51" i="1" s="1"/>
  <c r="AV70" i="6"/>
  <c r="AW1" i="6"/>
  <c r="AV2" i="6"/>
  <c r="W13" i="12"/>
  <c r="V12" i="12"/>
  <c r="AY1" i="1"/>
  <c r="AX2" i="1"/>
  <c r="AX50" i="1" l="1" a="1"/>
  <c r="AX50" i="1" s="1"/>
  <c r="AX54" i="1" a="1"/>
  <c r="AX54" i="1" s="1"/>
  <c r="AX53" i="1" a="1"/>
  <c r="AX53" i="1" s="1"/>
  <c r="AX52" i="1" a="1"/>
  <c r="AX52" i="1" s="1"/>
  <c r="AX51" i="1" a="1"/>
  <c r="AX51" i="1" s="1"/>
  <c r="AW55" i="1"/>
  <c r="AW2" i="6"/>
  <c r="AX1" i="6"/>
  <c r="AW70" i="6"/>
  <c r="W12" i="12"/>
  <c r="X13" i="12"/>
  <c r="AZ1" i="1"/>
  <c r="AY2" i="1"/>
  <c r="AY54" i="1" l="1" a="1"/>
  <c r="AY54" i="1" s="1"/>
  <c r="AY53" i="1" a="1"/>
  <c r="AY53" i="1" s="1"/>
  <c r="AY52" i="1" a="1"/>
  <c r="AY52" i="1" s="1"/>
  <c r="AY51" i="1" a="1"/>
  <c r="AY51" i="1" s="1"/>
  <c r="AX55" i="1"/>
  <c r="AX2" i="6"/>
  <c r="AY1" i="6"/>
  <c r="AX70" i="6"/>
  <c r="Y13" i="12"/>
  <c r="X12" i="12"/>
  <c r="AZ2" i="1"/>
  <c r="BA1" i="1"/>
  <c r="AY55" i="1" l="1"/>
  <c r="AZ52" i="1" a="1"/>
  <c r="AZ52" i="1" s="1"/>
  <c r="AZ51" i="1" a="1"/>
  <c r="AZ51" i="1" s="1"/>
  <c r="AZ53" i="1" a="1"/>
  <c r="AZ53" i="1" s="1"/>
  <c r="AZ50" i="1" a="1"/>
  <c r="AZ50" i="1" s="1"/>
  <c r="AZ54" i="1" a="1"/>
  <c r="AZ54" i="1" s="1"/>
  <c r="AZ1" i="6"/>
  <c r="AY70" i="6"/>
  <c r="AY2" i="6"/>
  <c r="Z13" i="12"/>
  <c r="Y12" i="12"/>
  <c r="BA2" i="1"/>
  <c r="BB1" i="1"/>
  <c r="AZ55" i="1" l="1"/>
  <c r="BA54" i="1" a="1"/>
  <c r="BA54" i="1" s="1"/>
  <c r="BA53" i="1" a="1"/>
  <c r="BA53" i="1" s="1"/>
  <c r="BA52" i="1" a="1"/>
  <c r="BA52" i="1" s="1"/>
  <c r="BA51" i="1" a="1"/>
  <c r="BA51" i="1" s="1"/>
  <c r="BA50" i="1" a="1"/>
  <c r="BA50" i="1" s="1"/>
  <c r="BA1" i="6"/>
  <c r="AZ70" i="6"/>
  <c r="AZ2" i="6"/>
  <c r="Z12" i="12"/>
  <c r="AA13" i="12"/>
  <c r="BB2" i="1"/>
  <c r="BC1" i="1"/>
  <c r="BA55" i="1" l="1"/>
  <c r="BB54" i="1" a="1"/>
  <c r="BB54" i="1" s="1"/>
  <c r="BB53" i="1" a="1"/>
  <c r="BB53" i="1" s="1"/>
  <c r="BB52" i="1" a="1"/>
  <c r="BB52" i="1" s="1"/>
  <c r="BB51" i="1" a="1"/>
  <c r="BB51" i="1" s="1"/>
  <c r="BB50" i="1" a="1"/>
  <c r="BB50" i="1" s="1"/>
  <c r="BA2" i="6"/>
  <c r="BA70" i="6"/>
  <c r="BB1" i="6"/>
  <c r="AA12" i="12"/>
  <c r="AB13" i="12"/>
  <c r="BD1" i="1"/>
  <c r="BC2" i="1"/>
  <c r="BB55" i="1" l="1"/>
  <c r="BC51" i="1" a="1"/>
  <c r="BC51" i="1" s="1"/>
  <c r="BC54" i="1" a="1"/>
  <c r="BC54" i="1" s="1"/>
  <c r="BC52" i="1" a="1"/>
  <c r="BC52" i="1" s="1"/>
  <c r="BC50" i="1" a="1"/>
  <c r="BC50" i="1" s="1"/>
  <c r="BC53" i="1" a="1"/>
  <c r="BC53" i="1" s="1"/>
  <c r="BB70" i="6"/>
  <c r="BB2" i="6"/>
  <c r="BC1" i="6"/>
  <c r="AB12" i="12"/>
  <c r="AC13" i="12"/>
  <c r="BE1" i="1"/>
  <c r="BD2" i="1"/>
  <c r="BC55" i="1" l="1"/>
  <c r="BD54" i="1" a="1"/>
  <c r="BD54" i="1" s="1"/>
  <c r="BD51" i="1" a="1"/>
  <c r="BD51" i="1" s="1"/>
  <c r="BD50" i="1" a="1"/>
  <c r="BD50" i="1" s="1"/>
  <c r="BD53" i="1" a="1"/>
  <c r="BD53" i="1" s="1"/>
  <c r="BD52" i="1" a="1"/>
  <c r="BD52" i="1" s="1"/>
  <c r="BC2" i="6"/>
  <c r="BC70" i="6"/>
  <c r="BD1" i="6"/>
  <c r="AD13" i="12"/>
  <c r="AC12" i="12"/>
  <c r="BE2" i="1"/>
  <c r="BF1" i="1"/>
  <c r="BD55" i="1" l="1"/>
  <c r="BE54" i="1" a="1"/>
  <c r="BE54" i="1" s="1"/>
  <c r="BE53" i="1" a="1"/>
  <c r="BE53" i="1" s="1"/>
  <c r="BE52" i="1" a="1"/>
  <c r="BE52" i="1" s="1"/>
  <c r="BE51" i="1" a="1"/>
  <c r="BE51" i="1" s="1"/>
  <c r="BE50" i="1" a="1"/>
  <c r="BE50" i="1" s="1"/>
  <c r="BD70" i="6"/>
  <c r="BD2" i="6"/>
  <c r="BE1" i="6"/>
  <c r="AE13" i="12"/>
  <c r="AD12" i="12"/>
  <c r="BG1" i="1"/>
  <c r="BF2" i="1"/>
  <c r="BE55" i="1" l="1"/>
  <c r="BF54" i="1" a="1"/>
  <c r="BF54" i="1" s="1"/>
  <c r="BF53" i="1" a="1"/>
  <c r="BF53" i="1" s="1"/>
  <c r="BF52" i="1" a="1"/>
  <c r="BF52" i="1" s="1"/>
  <c r="BF51" i="1" a="1"/>
  <c r="BF51" i="1" s="1"/>
  <c r="BF50" i="1" a="1"/>
  <c r="BF50" i="1" s="1"/>
  <c r="BE2" i="6"/>
  <c r="BF1" i="6"/>
  <c r="BE70" i="6"/>
  <c r="AF13" i="12"/>
  <c r="AE12" i="12"/>
  <c r="BH1" i="1"/>
  <c r="BH2" i="1" s="1"/>
  <c r="BG2" i="1"/>
  <c r="BF55" i="1" l="1"/>
  <c r="BG53" i="1" a="1"/>
  <c r="BG53" i="1" s="1"/>
  <c r="BG52" i="1" a="1"/>
  <c r="BG52" i="1" s="1"/>
  <c r="BG50" i="1" a="1"/>
  <c r="BG50" i="1" s="1"/>
  <c r="BG51" i="1" a="1"/>
  <c r="BG51" i="1" s="1"/>
  <c r="BG54" i="1" a="1"/>
  <c r="BG54" i="1" s="1"/>
  <c r="BH54" i="1" a="1"/>
  <c r="BH54" i="1" s="1"/>
  <c r="BH53" i="1" a="1"/>
  <c r="BH53" i="1" s="1"/>
  <c r="BH52" i="1" a="1"/>
  <c r="BH52" i="1" s="1"/>
  <c r="BH51" i="1" a="1"/>
  <c r="BH51" i="1" s="1"/>
  <c r="BH50" i="1" a="1"/>
  <c r="BH50" i="1" s="1"/>
  <c r="BF2" i="6"/>
  <c r="BG1" i="6"/>
  <c r="BF70" i="6"/>
  <c r="AI13" i="12"/>
  <c r="AI12" i="12" s="1"/>
  <c r="AH13" i="12"/>
  <c r="AH12" i="12" s="1"/>
  <c r="AG13" i="12"/>
  <c r="AG12" i="12" s="1"/>
  <c r="AF12" i="12"/>
  <c r="BH55" i="1" l="1"/>
  <c r="AD59" i="1"/>
  <c r="AE59" i="1" s="1"/>
  <c r="BG55" i="1"/>
  <c r="BH1" i="6"/>
  <c r="BG70" i="6"/>
  <c r="BG2" i="6"/>
  <c r="AD58" i="1" l="1"/>
  <c r="AE58" i="1" s="1"/>
  <c r="AE60" i="1" s="1"/>
  <c r="BH70" i="6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<sst xmlns="http://schemas.openxmlformats.org/spreadsheetml/2006/main" count="2975" uniqueCount="561">
  <si>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</si>
  <si>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</si>
  <si>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</si>
  <si>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</si>
  <si>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</si>
  <si>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</si>
  <si>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</si>
  <si>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</si>
  <si>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</si>
  <si>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</si>
  <si>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</si>
  <si>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</si>
  <si>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</si>
  <si>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</si>
  <si>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</si>
  <si>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</si>
  <si>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</si>
  <si>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</si>
  <si>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</si>
  <si>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</si>
  <si>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</si>
  <si>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</si>
  <si>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</si>
  <si>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</si>
  <si>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</si>
  <si>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</si>
  <si>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</si>
  <si>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</si>
  <si>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</si>
  <si>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</si>
  <si>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</si>
  <si>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</si>
  <si>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</si>
  <si>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</si>
  <si>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</si>
  <si>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</si>
  <si>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</si>
  <si>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</si>
  <si>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</si>
  <si>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</si>
  <si>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</si>
  <si>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</si>
  <si>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</si>
  <si>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</si>
  <si>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</si>
  <si>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</si>
  <si>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</si>
  <si>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</si>
  <si>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</si>
  <si>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</si>
  <si>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</si>
  <si>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</si>
  <si>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</si>
  <si>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</si>
  <si>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</si>
  <si>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</si>
  <si>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</si>
  <si>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</si>
  <si>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</si>
  <si>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</si>
  <si>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</si>
  <si>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</si>
  <si>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</si>
  <si>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</si>
  <si>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</si>
  <si>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</si>
  <si>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</si>
  <si>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</si>
  <si>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</si>
  <si>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</si>
  <si>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</si>
  <si>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</si>
  <si>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</si>
  <si>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</si>
  <si>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</si>
  <si>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</si>
  <si>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</si>
  <si>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</si>
  <si>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</si>
  <si>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</si>
  <si>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</si>
  <si>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</si>
  <si>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</si>
  <si>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</si>
  <si>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</si>
  <si>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</si>
  <si>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</si>
  <si>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</si>
  <si>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</si>
  <si>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</si>
  <si>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</si>
  <si>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</si>
  <si>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</si>
  <si>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</si>
  <si>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</si>
  <si>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</si>
  <si>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</si>
  <si>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</si>
  <si>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</si>
  <si>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</si>
  <si>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</si>
  <si>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</si>
  <si>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</si>
  <si>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</si>
  <si>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</si>
  <si>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</si>
  <si>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Loc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</si>
  <si>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</si>
  <si>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</si>
  <si>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</si>
  <si>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</si>
  <si>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</si>
  <si>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</si>
  <si>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</si>
  <si>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</si>
  <si>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</si>
  <si>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</si>
  <si>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</si>
  <si>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</si>
  <si>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</si>
  <si>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</si>
  <si>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</si>
  <si>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</si>
  <si>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</si>
  <si>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</si>
  <si>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</si>
  <si>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</si>
  <si>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</si>
  <si>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</si>
  <si>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</si>
  <si>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</si>
  <si>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</si>
  <si>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</si>
  <si>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</si>
  <si>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Saman Huseen</t>
  </si>
  <si>
    <t>Operation Support-Missan</t>
  </si>
  <si>
    <t>Iraqi</t>
  </si>
  <si>
    <t>Ismail Abduljabar</t>
  </si>
  <si>
    <t>Mossa Alsaleh</t>
  </si>
  <si>
    <t>Maintenance</t>
  </si>
  <si>
    <t>Syrian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</si>
  <si>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</si>
  <si>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</si>
  <si>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</si>
  <si>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</si>
  <si>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</si>
  <si>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</si>
  <si>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</si>
  <si>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</si>
  <si>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Operations PTE's, Engineers &amp; Specialists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</si>
  <si>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</si>
  <si>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</si>
  <si>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</si>
  <si>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</si>
  <si>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</si>
  <si>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</si>
  <si>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</si>
  <si>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</si>
  <si>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</si>
  <si>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</si>
  <si>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</si>
  <si>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</si>
  <si>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</si>
  <si>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</si>
  <si>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</si>
  <si>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</si>
  <si>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</si>
  <si>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</si>
  <si>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</si>
  <si>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</si>
  <si>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</si>
  <si>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</si>
  <si>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</si>
  <si>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</si>
  <si>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</si>
  <si>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</si>
  <si>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</si>
  <si>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</si>
  <si>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Salam Abdullah Mohammed</t>
  </si>
  <si>
    <t>Bahjat Neaamat</t>
  </si>
  <si>
    <t>Kawa Omer</t>
  </si>
  <si>
    <t xml:space="preserve">Hedayat taher </t>
  </si>
  <si>
    <t>Nareman Muhamad</t>
  </si>
  <si>
    <t>SLS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</si>
  <si>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</si>
  <si>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</si>
  <si>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</si>
  <si>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</si>
  <si>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</si>
  <si>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</si>
  <si>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>4x3</t>
  </si>
  <si>
    <t>DST</t>
  </si>
  <si>
    <t xml:space="preserve">Saif Ahmed </t>
  </si>
  <si>
    <t>Ibrahim Blasem</t>
  </si>
  <si>
    <t>4x5</t>
  </si>
  <si>
    <t>SIU-1</t>
  </si>
  <si>
    <t>Loan</t>
  </si>
  <si>
    <t>Hamza Al-Helwa</t>
  </si>
  <si>
    <t>SIU-2</t>
  </si>
  <si>
    <t>Haidar Fahmi Abas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</si>
  <si>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</si>
  <si>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</si>
  <si>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</si>
  <si>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</si>
  <si>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</si>
  <si>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</si>
  <si>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</si>
  <si>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Consultant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</si>
  <si>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</si>
  <si>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</si>
  <si>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</si>
  <si>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</si>
  <si>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</si>
  <si>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</si>
  <si>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</si>
  <si>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</si>
  <si>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</si>
  <si>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</si>
  <si>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</si>
  <si>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</si>
  <si>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</si>
  <si>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</si>
  <si>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</si>
  <si>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</si>
  <si>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Date</t>
  </si>
  <si>
    <t>SLS- Base Days</t>
  </si>
  <si>
    <t>ST</t>
  </si>
  <si>
    <t>SWT- Field Days</t>
  </si>
  <si>
    <t>Ops Stat Caculation</t>
  </si>
  <si>
    <t>NJ2</t>
  </si>
  <si>
    <t>SWT- Base Days</t>
  </si>
  <si>
    <t>Count Base</t>
  </si>
  <si>
    <t>Field Count</t>
  </si>
  <si>
    <t>Total Emp</t>
  </si>
  <si>
    <t>Q</t>
  </si>
  <si>
    <t>Posiiton</t>
  </si>
  <si>
    <t>Yaseen Abdulla Dabos</t>
  </si>
  <si>
    <t>Equipment Operator 4</t>
  </si>
  <si>
    <t xml:space="preserve">Rahil Mustafa Hamad </t>
  </si>
  <si>
    <t>Equipment Operator 3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</si>
  <si>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</si>
  <si>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</si>
  <si>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</si>
  <si>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</si>
  <si>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</si>
  <si>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</si>
  <si>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</si>
  <si>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</si>
  <si>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</si>
  <si>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</si>
  <si>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</si>
  <si>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Field Engineer Trainee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</si>
  <si>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</si>
  <si>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</si>
  <si>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</si>
  <si>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</si>
  <si>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</si>
  <si>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</si>
  <si>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</si>
  <si>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</si>
  <si>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</si>
  <si>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</si>
  <si>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</si>
  <si>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</si>
  <si>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</si>
  <si>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</si>
  <si>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</si>
  <si>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</si>
  <si>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</si>
  <si>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</si>
  <si>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</si>
  <si>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</si>
  <si>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</si>
  <si>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</si>
  <si>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</si>
  <si>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</si>
  <si>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</si>
  <si>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</si>
  <si>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</si>
  <si>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</si>
  <si>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</si>
  <si>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</si>
  <si>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</si>
  <si>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</si>
  <si>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</si>
  <si>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</si>
  <si>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4X4</t>
  </si>
  <si>
    <t>Hawal Saleh</t>
  </si>
  <si>
    <t>Bizhar Abdulla</t>
  </si>
  <si>
    <t xml:space="preserve">Othman Anas Hasan 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</si>
  <si>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</si>
  <si>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</si>
  <si>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</si>
  <si>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</si>
  <si>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</si>
  <si>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</si>
  <si>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</si>
  <si>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</si>
  <si>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</si>
  <si>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</si>
  <si>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</si>
  <si>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</si>
  <si>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</si>
  <si>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</si>
  <si>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>Employee Count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</si>
  <si>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</si>
  <si>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</si>
  <si>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</si>
  <si>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</si>
  <si>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</si>
  <si>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</si>
  <si>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</si>
  <si>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</si>
  <si>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</si>
  <si>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</si>
  <si>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</si>
  <si>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</si>
  <si>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</si>
  <si>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</si>
  <si>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</si>
  <si>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</si>
  <si>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</si>
  <si>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</si>
  <si>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</si>
  <si>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</si>
  <si>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</si>
  <si>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</si>
  <si>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</si>
  <si>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</si>
  <si>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</si>
  <si>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</si>
  <si>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</si>
  <si>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Abderrahmane Khlil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</si>
  <si>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</si>
  <si>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</si>
  <si>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</si>
  <si>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</si>
  <si>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</si>
  <si>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</si>
  <si>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</si>
  <si>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</si>
  <si>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</si>
  <si>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</si>
  <si>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</si>
  <si>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</si>
  <si>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</si>
  <si>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</si>
  <si>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</si>
  <si>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</si>
  <si>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</si>
  <si>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PR</t>
  </si>
  <si>
    <t>PO</t>
  </si>
  <si>
    <t>Description</t>
  </si>
  <si>
    <t>Client</t>
  </si>
  <si>
    <t>SN</t>
  </si>
  <si>
    <t>Supplier</t>
  </si>
  <si>
    <t>Coflixip hose</t>
  </si>
  <si>
    <t>RN BR-4</t>
  </si>
  <si>
    <t>Tetra</t>
  </si>
  <si>
    <t xml:space="preserve">GRed </t>
  </si>
  <si>
    <t>Rental tubing , drill collar , Lift sub and GUID STABBING</t>
  </si>
  <si>
    <t xml:space="preserve">Petsteam </t>
  </si>
  <si>
    <t>--------Details-------- 121 tubing + 18 Drill collar only</t>
  </si>
  <si>
    <t>--------Details--------10 Pup Joints + 16 Lift Sub + 2 Plug Lift  + 2 Guide Stabbing</t>
  </si>
  <si>
    <t xml:space="preserve">--------Details --------12 Drill collar </t>
  </si>
  <si>
    <t>Renral 4 each Air Compressor Size 1600 CFM ( Atlas Copco )</t>
  </si>
  <si>
    <t>HKN ST-B4</t>
  </si>
  <si>
    <t>Atlas Copco</t>
  </si>
  <si>
    <t xml:space="preserve">Details-------- 121 tubing </t>
  </si>
  <si>
    <t>Details---------30 Drill collar only</t>
  </si>
  <si>
    <t>Details--------10 Pup Joints + 16 Lift Sub + 2 Plug Lift  + 2 Guide Stabbing</t>
  </si>
  <si>
    <t xml:space="preserve">Details -------- 250 tubing </t>
  </si>
  <si>
    <t>Details -------- Air Compressor SN 410727</t>
  </si>
  <si>
    <t>Details -------- Air Compressor SN 410743</t>
  </si>
  <si>
    <t>Details -------- Air Compressor SN 410979</t>
  </si>
  <si>
    <t>Details -------- Air Compressor SN 410980</t>
  </si>
  <si>
    <t>Rental 2 ea air compressors Size 1000 CFM (Atalas Copco)</t>
  </si>
  <si>
    <t>Details -------- Air Compressor SN 410899/WUX569066</t>
  </si>
  <si>
    <t>410979/WUP100436</t>
  </si>
  <si>
    <t>Details -------- Air Compressor SN 410933/WUX569559</t>
  </si>
  <si>
    <t>410980/WUP100437</t>
  </si>
  <si>
    <t>Details -------- Hoses SN 3501582</t>
  </si>
  <si>
    <t xml:space="preserve">Details -------- 121 tubing </t>
  </si>
  <si>
    <t xml:space="preserve">Details ---------30 Drill collar </t>
  </si>
  <si>
    <t>Details ---------16 Lift Sub</t>
  </si>
  <si>
    <t>Details ---------10 Pup Joints</t>
  </si>
  <si>
    <t>Details ---------2 Plug Lift</t>
  </si>
  <si>
    <t xml:space="preserve">Details ---------2 Guide stabbing </t>
  </si>
  <si>
    <t>SPM</t>
  </si>
  <si>
    <t>Start</t>
  </si>
  <si>
    <t>Ends</t>
  </si>
  <si>
    <t>Esam Walid</t>
  </si>
  <si>
    <t>Calculate the bonus plus salary and back charge to SPM</t>
  </si>
  <si>
    <t>Gailan Rahim</t>
  </si>
  <si>
    <t>Equipment</t>
  </si>
  <si>
    <t>Pressure test pump</t>
  </si>
  <si>
    <t xml:space="preserve">Equipment Loaned to CSC </t>
  </si>
  <si>
    <t>Air Compressor SN 430113U-MD45 size 400 CMF.</t>
  </si>
  <si>
    <t xml:space="preserve">CSC </t>
  </si>
  <si>
    <t>Air Compressor SN COMP 811375 size 800</t>
  </si>
  <si>
    <t>Storage Tank SN C1006-005 Asset Code  E-STN-HYDRO-0134</t>
  </si>
  <si>
    <t>Storage Tank SN -	J12016-002</t>
  </si>
  <si>
    <t>Storage tank SN - SEPL-N382</t>
  </si>
  <si>
    <t xml:space="preserve">Density Meter </t>
  </si>
  <si>
    <t>Storage tank SN SEPL-N384</t>
  </si>
  <si>
    <t xml:space="preserve">Mofaq Ismail </t>
  </si>
  <si>
    <t>Calculate the bonus plus the saalry and back charge to NS</t>
  </si>
  <si>
    <t>Replaced Nariman</t>
  </si>
  <si>
    <t xml:space="preserve">Nasih Khalid </t>
  </si>
  <si>
    <t>Replaced Saif Ahmed</t>
  </si>
  <si>
    <t xml:space="preserve">Start </t>
  </si>
  <si>
    <t xml:space="preserve">End </t>
  </si>
  <si>
    <t>Bilal Hama Amin</t>
  </si>
  <si>
    <t>Calculate the bonus plus the salary and back charge to FSM</t>
  </si>
  <si>
    <t xml:space="preserve">Sarbast Amin </t>
  </si>
  <si>
    <t>TAQA Job</t>
  </si>
  <si>
    <t>RN BR#4</t>
  </si>
  <si>
    <t>No</t>
  </si>
  <si>
    <t>Name</t>
  </si>
  <si>
    <t>Positon</t>
  </si>
  <si>
    <t>Available on</t>
  </si>
  <si>
    <t>Falah Hussan</t>
  </si>
  <si>
    <t>SPV</t>
  </si>
  <si>
    <t>Available</t>
  </si>
  <si>
    <t>Yamani</t>
  </si>
  <si>
    <t xml:space="preserve">Available </t>
  </si>
  <si>
    <t>Mohammed Alahmad</t>
  </si>
  <si>
    <t xml:space="preserve">Ticket Canclled </t>
  </si>
  <si>
    <t xml:space="preserve">Huseen Almazyad </t>
  </si>
  <si>
    <t>DAQ</t>
  </si>
  <si>
    <t>Othman Anas</t>
  </si>
  <si>
    <t>Dana Syiamand</t>
  </si>
  <si>
    <t>Chief</t>
  </si>
  <si>
    <t>Revan Andraw</t>
  </si>
  <si>
    <t>Muhamad Nuraden</t>
  </si>
  <si>
    <t>Faisal Hussen</t>
  </si>
  <si>
    <t>Op</t>
  </si>
  <si>
    <t>Shevan Kamil</t>
  </si>
  <si>
    <t>Muhamad Ahmed khalaf</t>
  </si>
  <si>
    <t>MPFM</t>
  </si>
  <si>
    <t xml:space="preserve">Rebwar Jumhur </t>
  </si>
  <si>
    <t>Salam Abdulla</t>
  </si>
  <si>
    <t>MPFM Op</t>
  </si>
  <si>
    <t>Gailan Haje</t>
  </si>
  <si>
    <t>BOPSV Op</t>
  </si>
  <si>
    <t xml:space="preserve">Nabaz Asad </t>
  </si>
  <si>
    <t>HKN Job</t>
  </si>
  <si>
    <t>Muhamad Alahmed</t>
  </si>
  <si>
    <t xml:space="preserve">Hawal Salh </t>
  </si>
  <si>
    <t>Ghamdan Abdulqader</t>
  </si>
  <si>
    <t>Esam waled</t>
  </si>
  <si>
    <t xml:space="preserve">Ayad Huseen </t>
  </si>
  <si>
    <t>Dlovan Jehanger</t>
  </si>
  <si>
    <t xml:space="preserve">Rahil Mustafa </t>
  </si>
  <si>
    <t>Additional Trips details tracker - Does not include crew change or normal mobilizations</t>
  </si>
  <si>
    <t>Well</t>
  </si>
  <si>
    <t>Requested by</t>
  </si>
  <si>
    <t>Transportation Type</t>
  </si>
  <si>
    <t>Reason of trip</t>
  </si>
  <si>
    <t>Trip ID</t>
  </si>
  <si>
    <t>BL</t>
  </si>
  <si>
    <t>Equipemnt</t>
  </si>
  <si>
    <t>RN</t>
  </si>
  <si>
    <t>BR-4</t>
  </si>
  <si>
    <t>Ashfaq NS</t>
  </si>
  <si>
    <t>Truck</t>
  </si>
  <si>
    <t>DST Ashfaq stated that the flow head was having a diffculity to rotate and will need another flow head with better one</t>
  </si>
  <si>
    <t>Flow head</t>
  </si>
  <si>
    <t>DST ashfaq said that the lifitng sub might have some issues while setting the packer and will need more legth.</t>
  </si>
  <si>
    <t>Long lifting sub BOPSV
Drill collar</t>
  </si>
  <si>
    <t>Bijel-11</t>
  </si>
  <si>
    <t xml:space="preserve">Esam </t>
  </si>
  <si>
    <t>Small truck</t>
  </si>
  <si>
    <t>Esam requsted Extra pipes and X,over to compelet rig up in Bijel#11</t>
  </si>
  <si>
    <t xml:space="preserve">602 Pipes and X,Over </t>
  </si>
  <si>
    <t xml:space="preserve">Saif </t>
  </si>
  <si>
    <t xml:space="preserve">Pickup </t>
  </si>
  <si>
    <t>Pickup driver will bring back Saif Ahmed to Erbil</t>
  </si>
  <si>
    <t xml:space="preserve">Crew back to erbil </t>
  </si>
  <si>
    <t xml:space="preserve">RN </t>
  </si>
  <si>
    <t>Sent replacemnet to BR#4 to replace Saif Ahmed</t>
  </si>
  <si>
    <t xml:space="preserve">Crew change </t>
  </si>
  <si>
    <t xml:space="preserve">Requsted Pickup to take Esam and Gailan from Erbil to RN Bijel#11 to compelet rig up piping </t>
  </si>
  <si>
    <t>Mobilize Crew to Bijel#11</t>
  </si>
  <si>
    <t>Hunt Oil</t>
  </si>
  <si>
    <t>Simirt-6</t>
  </si>
  <si>
    <t>Marwan</t>
  </si>
  <si>
    <t xml:space="preserve">Marwan requsted pickup to take drum chaine will need in Hunt Oil operation </t>
  </si>
  <si>
    <t xml:space="preserve">Chaine </t>
  </si>
  <si>
    <t>Bijel Site</t>
  </si>
  <si>
    <t>Hamdi</t>
  </si>
  <si>
    <t xml:space="preserve">Hamdi requsted Pickup to take Alan &amp; Shoker to Bijel site to attned training </t>
  </si>
  <si>
    <t xml:space="preserve">Crew </t>
  </si>
  <si>
    <t>HKN</t>
  </si>
  <si>
    <t>ST-B4</t>
  </si>
  <si>
    <t>Emad</t>
  </si>
  <si>
    <t>Flatbed</t>
  </si>
  <si>
    <t xml:space="preserve">requsted Flatbed to take Burner , ladder and Lab cabin to Babashix Work shope for maked ready </t>
  </si>
  <si>
    <t xml:space="preserve">Lab Cabin , Flare stack Ladder and Burenr </t>
  </si>
  <si>
    <t>Youcif</t>
  </si>
  <si>
    <t xml:space="preserve">Pickup to take Saif to BR#4 to replace Ayad Huseen </t>
  </si>
  <si>
    <t xml:space="preserve">Muhamad </t>
  </si>
  <si>
    <t>Volvo crane</t>
  </si>
  <si>
    <t xml:space="preserve">Requsted Volvo crane to bring down flow head from BR#4 to Erbil </t>
  </si>
  <si>
    <t xml:space="preserve">Flow head </t>
  </si>
  <si>
    <t>Shikh Adi-4</t>
  </si>
  <si>
    <t>Requsted Pickup to take Ari to RN SHikh Adi-4 for site visit</t>
  </si>
  <si>
    <t>Crew - Site visit</t>
  </si>
  <si>
    <t>Bijel-1</t>
  </si>
  <si>
    <t xml:space="preserve">Hamdi requsted Pickup to take Memory gauges to RN Bijel#1 </t>
  </si>
  <si>
    <t xml:space="preserve">Mobilize Memory gauges </t>
  </si>
  <si>
    <t xml:space="preserve">Youcif requsted pickup to send Naramn to replace Bizhar Abdulla </t>
  </si>
  <si>
    <t xml:space="preserve">Youcif requsted pickup to send replacemnt for Nareman Muhamad </t>
  </si>
  <si>
    <t xml:space="preserve">Crew Change </t>
  </si>
  <si>
    <t xml:space="preserve">HKN </t>
  </si>
  <si>
    <t>Hawal</t>
  </si>
  <si>
    <t>Hawal requested extra 602 Pipes to complete rig up from downstream manifold</t>
  </si>
  <si>
    <t>Ameer Co</t>
  </si>
  <si>
    <t>602 Pipes to ST-B4</t>
  </si>
  <si>
    <t xml:space="preserve">Bashar </t>
  </si>
  <si>
    <t>Requsted Pickup to take Bashar Almustafa to HKN ST-B4 to replace Salman Abu baker</t>
  </si>
  <si>
    <t>Internal trip</t>
  </si>
  <si>
    <t xml:space="preserve">New base </t>
  </si>
  <si>
    <t xml:space="preserve">Eamd </t>
  </si>
  <si>
    <t xml:space="preserve">Requested truck to move Lab cabin from Babasix worksope to New abse </t>
  </si>
  <si>
    <t xml:space="preserve">Lab cabin </t>
  </si>
  <si>
    <t>Requsted Truck to send air compressor and diesel tank to HKN ST-B-4</t>
  </si>
  <si>
    <t>Air compressor and Diesel tank</t>
  </si>
  <si>
    <t>30-Augyst-21</t>
  </si>
  <si>
    <t>Halifax yard</t>
  </si>
  <si>
    <t>Gazna Road</t>
  </si>
  <si>
    <t xml:space="preserve">Requsted truck to take pipe basekt from New base to Halifax yard </t>
  </si>
  <si>
    <t>Pipe Basekt</t>
  </si>
  <si>
    <t>New base</t>
  </si>
  <si>
    <t>Amanj</t>
  </si>
  <si>
    <t>Truck and crane</t>
  </si>
  <si>
    <t xml:space="preserve">Amanj requsted Crane and flatbed to move SWT Equipment inside the new base </t>
  </si>
  <si>
    <t>45152 &amp;45153</t>
  </si>
  <si>
    <t>31-Augst-21</t>
  </si>
  <si>
    <t>Bashar Almustafa</t>
  </si>
  <si>
    <t xml:space="preserve">Release HKN Crew to Erbil </t>
  </si>
  <si>
    <t>45155-45156-45157</t>
  </si>
  <si>
    <t>Release Crew</t>
  </si>
  <si>
    <t>Small KIA</t>
  </si>
  <si>
    <t>Bashar requsted small KIA to collect Propane basekt from New base to HKN ST-B4</t>
  </si>
  <si>
    <t>Propane basekt</t>
  </si>
  <si>
    <t>Simirt#6</t>
  </si>
  <si>
    <t>M.Mubarak</t>
  </si>
  <si>
    <t>M.Mubarak requsted smal KIA to send Lubricator to Hunt Oil Simirt#6</t>
  </si>
  <si>
    <t xml:space="preserve">Lubricator </t>
  </si>
  <si>
    <t>Pickup</t>
  </si>
  <si>
    <t>M.Mubarak requsted Pickup to send SLS Tools to Hunt Oil Simirt#6</t>
  </si>
  <si>
    <t>SLS Tools</t>
  </si>
  <si>
    <t>M. Alahmed</t>
  </si>
  <si>
    <t xml:space="preserve">M.Alahmed requsted Propane of LPG for HKN Operation </t>
  </si>
  <si>
    <t>Simirt#4</t>
  </si>
  <si>
    <t>M. Mobarak</t>
  </si>
  <si>
    <t xml:space="preserve">M.Mobarak requsted pickup to send Flanges to Hunt Oil </t>
  </si>
  <si>
    <t>Flanges</t>
  </si>
  <si>
    <t>Inernal trip</t>
  </si>
  <si>
    <t>Requsted small truck to collect Flow head to DDS base to disassemble it for Major Certification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</si>
</sst>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&quot;--&gt;&quot;"/>
    <numFmt numFmtId="166" formatCode="[$-409]d\-mmm\-yy;@"/>
    <numFmt numFmtId="167" formatCode="d"/>
  </numFmts>
  <fonts count="4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5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4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7" fontId="32" fillId="18" borderId="6" xfId="0" applyNumberFormat="1" applyFont="1" applyFill="1" applyBorder="1" applyAlignment="1" applyProtection="1">
      <alignment horizontal="center"/>
      <protection hidden="1"/>
    </xf>
    <xf numFmtId="167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9" fillId="0" borderId="0" xfId="0" applyFont="1"/>
    <xf numFmtId="0" fontId="28" fillId="0" borderId="40" xfId="0" applyFont="1" applyBorder="1" applyAlignment="1">
      <alignment horizontal="center" vertical="center" wrapText="1"/>
    </xf>
    <xf numFmtId="16" fontId="0" fillId="0" borderId="0" xfId="0" applyNumberFormat="1"/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45" fillId="0" borderId="0" xfId="0" applyFont="1"/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26" fillId="21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/>
    </xf>
    <xf numFmtId="16" fontId="0" fillId="0" borderId="45" xfId="0" applyNumberFormat="1" applyBorder="1"/>
    <xf numFmtId="0" fontId="0" fillId="0" borderId="47" xfId="0" applyBorder="1" applyAlignment="1">
      <alignment horizontal="center"/>
    </xf>
    <xf numFmtId="0" fontId="0" fillId="0" borderId="50" xfId="0" applyBorder="1"/>
    <xf numFmtId="0" fontId="2" fillId="0" borderId="51" xfId="0" applyFont="1" applyBorder="1"/>
    <xf numFmtId="0" fontId="2" fillId="0" borderId="52" xfId="0" applyFont="1" applyBorder="1"/>
    <xf numFmtId="3" fontId="26" fillId="0" borderId="0" xfId="0" applyNumberFormat="1" applyFont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16" fontId="0" fillId="0" borderId="53" xfId="0" applyNumberFormat="1" applyBorder="1" applyAlignment="1">
      <alignment horizontal="center"/>
    </xf>
    <xf numFmtId="0" fontId="26" fillId="21" borderId="49" xfId="0" applyFont="1" applyFill="1" applyBorder="1" applyAlignment="1">
      <alignment horizontal="center" vertical="center" wrapText="1"/>
    </xf>
    <xf numFmtId="15" fontId="0" fillId="0" borderId="0" xfId="0" applyNumberFormat="1"/>
    <xf numFmtId="0" fontId="46" fillId="0" borderId="42" xfId="0" applyFont="1" applyBorder="1"/>
    <xf numFmtId="0" fontId="46" fillId="0" borderId="43" xfId="0" applyFont="1" applyBorder="1"/>
    <xf numFmtId="0" fontId="46" fillId="0" borderId="54" xfId="0" applyFont="1" applyBorder="1"/>
    <xf numFmtId="0" fontId="0" fillId="0" borderId="55" xfId="0" applyBorder="1"/>
    <xf numFmtId="0" fontId="0" fillId="12" borderId="0" xfId="0" applyFill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29" fillId="0" borderId="0" xfId="0" applyFont="1"/>
    <xf numFmtId="1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12" borderId="47" xfId="0" applyFill="1" applyBorder="1"/>
    <xf numFmtId="49" fontId="3" fillId="2" borderId="59" xfId="0" applyNumberFormat="1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0" borderId="59" xfId="0" applyFont="1" applyBorder="1" applyAlignment="1">
      <alignment horizontal="center" vertical="center" wrapText="1"/>
    </xf>
    <xf numFmtId="49" fontId="3" fillId="6" borderId="59" xfId="0" applyNumberFormat="1" applyFont="1" applyFill="1" applyBorder="1" applyAlignment="1">
      <alignment horizontal="center" vertical="center" wrapText="1"/>
    </xf>
    <xf numFmtId="49" fontId="3" fillId="2" borderId="59" xfId="0" applyNumberFormat="1" applyFont="1" applyFill="1" applyBorder="1" applyAlignment="1">
      <alignment horizontal="center" wrapText="1"/>
    </xf>
    <xf numFmtId="49" fontId="3" fillId="7" borderId="59" xfId="0" applyNumberFormat="1" applyFont="1" applyFill="1" applyBorder="1" applyAlignment="1">
      <alignment horizontal="center" vertical="center" wrapText="1"/>
    </xf>
    <xf numFmtId="49" fontId="3" fillId="5" borderId="59" xfId="0" applyNumberFormat="1" applyFont="1" applyFill="1" applyBorder="1" applyAlignment="1">
      <alignment horizontal="center" vertical="center" wrapText="1"/>
    </xf>
    <xf numFmtId="49" fontId="11" fillId="9" borderId="59" xfId="0" applyNumberFormat="1" applyFont="1" applyFill="1" applyBorder="1" applyAlignment="1">
      <alignment horizontal="center" vertical="center" wrapText="1"/>
    </xf>
    <xf numFmtId="0" fontId="12" fillId="7" borderId="60" xfId="0" applyFont="1" applyFill="1" applyBorder="1" applyAlignment="1">
      <alignment horizontal="center" vertical="center"/>
    </xf>
    <xf numFmtId="0" fontId="12" fillId="7" borderId="61" xfId="0" applyFont="1" applyFill="1" applyBorder="1" applyAlignment="1">
      <alignment horizontal="center" vertical="center"/>
    </xf>
    <xf numFmtId="0" fontId="12" fillId="7" borderId="62" xfId="0" applyFont="1" applyFill="1" applyBorder="1" applyAlignment="1">
      <alignment horizontal="center" vertical="center"/>
    </xf>
    <xf numFmtId="0" fontId="12" fillId="6" borderId="60" xfId="0" applyFont="1" applyFill="1" applyBorder="1" applyAlignment="1">
      <alignment horizontal="left" vertical="center"/>
    </xf>
    <xf numFmtId="0" fontId="12" fillId="6" borderId="61" xfId="0" applyFont="1" applyFill="1" applyBorder="1" applyAlignment="1">
      <alignment horizontal="center" vertical="center"/>
    </xf>
    <xf numFmtId="0" fontId="12" fillId="6" borderId="62" xfId="0" applyFont="1" applyFill="1" applyBorder="1" applyAlignment="1">
      <alignment horizontal="center" vertical="center"/>
    </xf>
    <xf numFmtId="0" fontId="9" fillId="8" borderId="59" xfId="0" applyFont="1" applyFill="1" applyBorder="1" applyAlignment="1">
      <alignment horizontal="center" vertical="center"/>
    </xf>
    <xf numFmtId="15" fontId="5" fillId="0" borderId="59" xfId="0" applyNumberFormat="1" applyFont="1" applyBorder="1"/>
    <xf numFmtId="0" fontId="37" fillId="0" borderId="61" xfId="0" applyFont="1" applyBorder="1" applyAlignment="1" applyProtection="1">
      <alignment horizontal="center"/>
      <protection locked="0"/>
    </xf>
    <xf numFmtId="167" fontId="32" fillId="18" borderId="63" xfId="0" applyNumberFormat="1" applyFont="1" applyFill="1" applyBorder="1" applyAlignment="1" applyProtection="1">
      <alignment horizontal="center"/>
      <protection hidden="1"/>
    </xf>
    <xf numFmtId="167" fontId="32" fillId="18" borderId="61" xfId="0" applyNumberFormat="1" applyFont="1" applyFill="1" applyBorder="1" applyAlignment="1" applyProtection="1">
      <alignment horizontal="center"/>
      <protection hidden="1"/>
    </xf>
    <xf numFmtId="0" fontId="0" fillId="17" borderId="65" xfId="0" applyFill="1" applyBorder="1" applyAlignment="1" applyProtection="1">
      <alignment horizontal="center" vertical="center" shrinkToFit="1"/>
      <protection locked="0"/>
    </xf>
    <xf numFmtId="0" fontId="0" fillId="17" borderId="66" xfId="0" applyFill="1" applyBorder="1" applyAlignment="1" applyProtection="1">
      <alignment horizontal="left" vertical="center" shrinkToFit="1"/>
      <protection locked="0"/>
    </xf>
    <xf numFmtId="0" fontId="0" fillId="17" borderId="67" xfId="0" applyFill="1" applyBorder="1" applyAlignment="1" applyProtection="1">
      <alignment horizontal="left" vertical="center" shrinkToFit="1"/>
      <protection locked="0"/>
    </xf>
    <xf numFmtId="0" fontId="0" fillId="0" borderId="65" xfId="0" applyBorder="1" applyAlignment="1" applyProtection="1">
      <alignment horizontal="center" vertical="center" shrinkToFit="1"/>
      <protection locked="0"/>
    </xf>
    <xf numFmtId="0" fontId="0" fillId="16" borderId="66" xfId="0" applyFill="1" applyBorder="1" applyAlignment="1" applyProtection="1">
      <alignment horizontal="center" vertical="center" shrinkToFit="1"/>
      <protection locked="0" hidden="1"/>
    </xf>
    <xf numFmtId="0" fontId="0" fillId="16" borderId="67" xfId="0" applyFill="1" applyBorder="1" applyAlignment="1" applyProtection="1">
      <alignment horizontal="center" vertical="center" shrinkToFit="1"/>
      <protection locked="0" hidden="1"/>
    </xf>
    <xf numFmtId="0" fontId="2" fillId="15" borderId="68" xfId="0" applyFont="1" applyFill="1" applyBorder="1" applyAlignment="1" applyProtection="1">
      <alignment horizontal="center" vertical="center" shrinkToFit="1"/>
      <protection locked="0" hidden="1"/>
    </xf>
    <xf numFmtId="0" fontId="0" fillId="0" borderId="66" xfId="0" applyBorder="1" applyAlignment="1" applyProtection="1">
      <alignment horizontal="center" vertical="center" shrinkToFit="1"/>
      <protection locked="0"/>
    </xf>
    <xf numFmtId="0" fontId="0" fillId="0" borderId="69" xfId="0" applyBorder="1" applyAlignment="1" applyProtection="1">
      <alignment horizontal="center" vertical="center" shrinkToFit="1"/>
      <protection locked="0"/>
    </xf>
    <xf numFmtId="0" fontId="0" fillId="2" borderId="70" xfId="0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/>
    </xf>
    <xf numFmtId="15" fontId="5" fillId="0" borderId="70" xfId="0" applyNumberFormat="1" applyFont="1" applyBorder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3" fillId="4" borderId="3" xfId="0" applyNumberFormat="1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7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6" fontId="3" fillId="0" borderId="3" xfId="0" applyNumberFormat="1" applyFont="1" applyBorder="1" applyAlignment="1">
      <alignment horizontal="center"/>
    </xf>
    <xf numFmtId="167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70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70" xfId="0" applyNumberFormat="1" applyFont="1" applyFill="1" applyBorder="1" applyAlignment="1">
      <alignment horizontal="center" vertical="center" wrapText="1"/>
    </xf>
    <xf numFmtId="49" fontId="3" fillId="6" borderId="70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wrapText="1"/>
    </xf>
    <xf numFmtId="49" fontId="3" fillId="2" borderId="70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70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7" borderId="71" xfId="0" applyFont="1" applyFill="1" applyBorder="1" applyAlignment="1">
      <alignment horizontal="center" vertical="center"/>
    </xf>
    <xf numFmtId="0" fontId="12" fillId="7" borderId="72" xfId="0" applyFont="1" applyFill="1" applyBorder="1" applyAlignment="1">
      <alignment horizontal="center" vertical="center"/>
    </xf>
    <xf numFmtId="0" fontId="12" fillId="7" borderId="73" xfId="0" applyFont="1" applyFill="1" applyBorder="1" applyAlignment="1">
      <alignment horizontal="center" vertical="center"/>
    </xf>
    <xf numFmtId="0" fontId="12" fillId="6" borderId="71" xfId="0" applyFont="1" applyFill="1" applyBorder="1" applyAlignment="1">
      <alignment horizontal="center" vertical="center"/>
    </xf>
    <xf numFmtId="0" fontId="12" fillId="6" borderId="72" xfId="0" applyFont="1" applyFill="1" applyBorder="1" applyAlignment="1">
      <alignment horizontal="center" vertical="center"/>
    </xf>
    <xf numFmtId="0" fontId="12" fillId="6" borderId="73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994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z val="12"/>
      </font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outline="0"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Consultnat!$AC$64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Consultnat!$AD$64:$BH$64</c:f>
              <c:numCache>
                <c:formatCode>General</c:formatCode>
                <c:ptCount val="31"/>
                <c:pt idx="0">
                  <c:v>14</c:v>
                </c:pt>
                <c:pt idx="1">
                  <c:v>16</c:v>
                </c:pt>
                <c:pt idx="2">
                  <c:v>19</c:v>
                </c:pt>
                <c:pt idx="3">
                  <c:v>19</c:v>
                </c:pt>
                <c:pt idx="4">
                  <c:v>17</c:v>
                </c:pt>
                <c:pt idx="5">
                  <c:v>15</c:v>
                </c:pt>
                <c:pt idx="6">
                  <c:v>10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8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Consultnat!$AC$65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Consultnat!$AD$65:$BH$65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Consultnat!$AC$66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Consultnat!$AD$66:$BH$66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Consultnat!$AC$67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Consultnat!$AC$68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11</c:v>
                </c:pt>
                <c:pt idx="5">
                  <c:v>9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Consultnat!$AC$69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8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23</c:v>
                </c:pt>
                <c:pt idx="4">
                  <c:v>21</c:v>
                </c:pt>
                <c:pt idx="5">
                  <c:v>20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16</c:v>
                </c:pt>
                <c:pt idx="14">
                  <c:v>15</c:v>
                </c:pt>
                <c:pt idx="15">
                  <c:v>17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18</c:v>
                </c:pt>
                <c:pt idx="16">
                  <c:v>18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14</c:v>
                </c:pt>
                <c:pt idx="5">
                  <c:v>14</c:v>
                </c:pt>
                <c:pt idx="6">
                  <c:v>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9</c:v>
                </c:pt>
                <c:pt idx="14">
                  <c:v>9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77</xdr:row>
      <xdr:rowOff>0</xdr:rowOff>
    </xdr:from>
    <xdr:to>
      <xdr:col>47</xdr:col>
      <xdr:colOff>137312</xdr:colOff>
      <xdr:row>103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992" headerRowBorderDxfId="990" tableBorderDxfId="991">
  <tableColumns count="3">
    <tableColumn id="1" xr3:uid="{FA226E16-FA1F-6A42-A64F-F5FBCCFF3E96}" name="Bonus Abb." dataDxfId="989"/>
    <tableColumn id="2" xr3:uid="{93190552-FE7A-5341-BEFD-C14D560F7280}" name="Population" dataDxfId="988"/>
    <tableColumn id="3" xr3:uid="{F6C8B971-F2DF-F748-B0DF-145E8A2BE711}" name="Bonus Description" dataDxfId="987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AA12E-78A9-FB45-B371-48480726CBF5}" name="Table2" displayName="Table2" ref="A4:J26" totalsRowShown="0" headerRowDxfId="21">
  <autoFilter ref="A4:J26" xr:uid="{3BBAA12E-78A9-FB45-B371-48480726CBF5}"/>
  <tableColumns count="10">
    <tableColumn id="1" xr3:uid="{7FF0867B-A2CF-8E4C-9552-FF2CA2C36780}" name="Date" dataDxfId="20"/>
    <tableColumn id="2" xr3:uid="{F9EAB91B-1ED2-AE40-87C8-452FB70CD95A}" name="Client" dataDxfId="19"/>
    <tableColumn id="3" xr3:uid="{E155A56F-0D3E-B144-AD52-FB51A5F44374}" name="Well" dataDxfId="18"/>
    <tableColumn id="4" xr3:uid="{84D82610-49F5-F849-861B-4236709A07DD}" name="Requested by" dataDxfId="17"/>
    <tableColumn id="5" xr3:uid="{A15C9F00-6F6E-0842-AAF7-3E049C649FF6}" name="Transportation Type" dataDxfId="16"/>
    <tableColumn id="6" xr3:uid="{C16194C9-20D7-4840-9684-92E59077BCAF}" name="Reason of trip" dataDxfId="15"/>
    <tableColumn id="7" xr3:uid="{AF88513B-C461-054A-977F-3DF296A0C88A}" name="Trip ID" dataDxfId="14"/>
    <tableColumn id="8" xr3:uid="{C1BA6463-1D35-5240-A963-4E5D1FB8B1C8}" name="BL" dataDxfId="13"/>
    <tableColumn id="9" xr3:uid="{9B35E1D6-D0E9-E34D-81A6-6F3BA8670495}" name="Equipemnt" dataDxfId="12"/>
    <tableColumn id="10" xr3:uid="{5A92E0FF-9429-8B44-B127-3E5BB35BFBA6}" name="SN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CDBEEC-2F1B-5040-B655-E5129E94176C}" name="Table24" displayName="Table24" ref="A3:J25" totalsRowShown="0" headerRowDxfId="10">
  <autoFilter ref="A3:J25" xr:uid="{3BBAA12E-78A9-FB45-B371-48480726CBF5}"/>
  <tableColumns count="10">
    <tableColumn id="1" xr3:uid="{78E4BAC3-552F-D344-AAAF-3F02F20D553E}" name="Date" dataDxfId="9"/>
    <tableColumn id="2" xr3:uid="{2668D6A5-1E9A-BA40-A01B-C6FA0B3EDDE2}" name="Client" dataDxfId="8"/>
    <tableColumn id="3" xr3:uid="{C80588AD-BED3-9E43-B7FD-314B9B6270AF}" name="Well" dataDxfId="7"/>
    <tableColumn id="4" xr3:uid="{C5854A68-2E02-1544-8CFF-4FE55E5973CF}" name="Requested by" dataDxfId="6"/>
    <tableColumn id="5" xr3:uid="{A91DE535-8820-F143-9B10-A83EC2837680}" name="Transportation Type" dataDxfId="5"/>
    <tableColumn id="6" xr3:uid="{4EC62CDD-E1CB-C044-98F3-309DF045BC09}" name="Reason of trip" dataDxfId="4"/>
    <tableColumn id="7" xr3:uid="{D8B73706-CE8F-E84E-9063-619D45149F78}" name="Trip ID" dataDxfId="3"/>
    <tableColumn id="8" xr3:uid="{EBC0C788-2ADD-BD42-A40B-52C8C2B6DB0D}" name="BL" dataDxfId="2"/>
    <tableColumn id="9" xr3:uid="{351C5CE0-7AD9-214A-9FC8-8F2CBDACC4F5}" name="Equipemnt" dataDxfId="1"/>
    <tableColumn id="10" xr3:uid="{1B6378ED-A374-DA42-8C74-47BEC3C3279C}" name="S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defaultColWidth="8.42578125" defaultRowHeight="15"/>
  <cols>
    <col min="1" max="1" width="12.42578125" style="176" customWidth="1"/>
    <col min="2" max="2" width="43.42578125" style="176" customWidth="1"/>
    <col min="3" max="3" width="46.42578125" style="176" bestFit="1" customWidth="1"/>
  </cols>
  <sheetData>
    <row r="1" spans="1:8" ht="15.95" thickBot="1">
      <c r="A1" s="186" t="s">
        <v>0</v>
      </c>
      <c r="B1" s="185" t="s">
        <v>1</v>
      </c>
      <c r="C1" s="185" t="s">
        <v>2</v>
      </c>
      <c r="H1" s="184" t="s">
        <v>3</v>
      </c>
    </row>
    <row r="2" spans="1:8">
      <c r="A2" s="183" t="s">
        <v>4</v>
      </c>
      <c r="B2" s="182" t="s">
        <v>5</v>
      </c>
      <c r="C2" s="181" t="s">
        <v>6</v>
      </c>
    </row>
    <row r="3" spans="1:8">
      <c r="A3" s="183" t="s">
        <v>7</v>
      </c>
      <c r="B3" s="182" t="s">
        <v>5</v>
      </c>
      <c r="C3" s="181" t="s">
        <v>6</v>
      </c>
    </row>
    <row r="4" spans="1:8">
      <c r="A4" s="183" t="s">
        <v>8</v>
      </c>
      <c r="B4" s="182" t="s">
        <v>9</v>
      </c>
      <c r="C4" s="181" t="s">
        <v>10</v>
      </c>
    </row>
    <row r="5" spans="1:8">
      <c r="A5" s="183" t="s">
        <v>11</v>
      </c>
      <c r="B5" s="182" t="s">
        <v>12</v>
      </c>
      <c r="C5" s="181" t="s">
        <v>13</v>
      </c>
    </row>
    <row r="6" spans="1:8">
      <c r="A6" s="183" t="s">
        <v>14</v>
      </c>
      <c r="B6" s="182" t="s">
        <v>12</v>
      </c>
      <c r="C6" s="181" t="s">
        <v>15</v>
      </c>
    </row>
    <row r="7" spans="1:8">
      <c r="A7" s="183" t="s">
        <v>16</v>
      </c>
      <c r="B7" s="182" t="s">
        <v>9</v>
      </c>
      <c r="C7" s="181" t="s">
        <v>17</v>
      </c>
    </row>
    <row r="8" spans="1:8">
      <c r="A8" s="183" t="s">
        <v>18</v>
      </c>
      <c r="B8" s="182" t="s">
        <v>19</v>
      </c>
      <c r="C8" s="181" t="s">
        <v>20</v>
      </c>
    </row>
    <row r="9" spans="1:8">
      <c r="A9" s="183" t="s">
        <v>21</v>
      </c>
      <c r="B9" s="182" t="s">
        <v>22</v>
      </c>
      <c r="C9" s="181" t="s">
        <v>20</v>
      </c>
    </row>
    <row r="10" spans="1:8">
      <c r="A10" s="183" t="s">
        <v>23</v>
      </c>
      <c r="B10" s="182" t="s">
        <v>24</v>
      </c>
      <c r="C10" s="181" t="s">
        <v>25</v>
      </c>
    </row>
    <row r="11" spans="1:8">
      <c r="A11" s="183" t="s">
        <v>26</v>
      </c>
      <c r="B11" s="182" t="s">
        <v>27</v>
      </c>
      <c r="C11" s="181" t="s">
        <v>28</v>
      </c>
    </row>
    <row r="12" spans="1:8">
      <c r="A12" s="183" t="s">
        <v>29</v>
      </c>
      <c r="B12" s="182" t="s">
        <v>30</v>
      </c>
      <c r="C12" s="181" t="s">
        <v>31</v>
      </c>
    </row>
    <row r="13" spans="1:8">
      <c r="A13" s="183" t="s">
        <v>32</v>
      </c>
      <c r="B13" s="182" t="s">
        <v>27</v>
      </c>
      <c r="C13" s="181" t="s">
        <v>33</v>
      </c>
    </row>
    <row r="14" spans="1:8">
      <c r="A14" s="183" t="s">
        <v>34</v>
      </c>
      <c r="B14" s="182" t="s">
        <v>27</v>
      </c>
      <c r="C14" s="181" t="s">
        <v>35</v>
      </c>
    </row>
    <row r="15" spans="1:8">
      <c r="A15" s="183" t="s">
        <v>36</v>
      </c>
      <c r="B15" s="182" t="s">
        <v>27</v>
      </c>
      <c r="C15" s="181" t="s">
        <v>37</v>
      </c>
    </row>
    <row r="16" spans="1:8">
      <c r="A16" s="183" t="s">
        <v>38</v>
      </c>
      <c r="B16" s="182" t="s">
        <v>27</v>
      </c>
      <c r="C16" s="181" t="s">
        <v>39</v>
      </c>
    </row>
    <row r="17" spans="1:3">
      <c r="A17" s="183" t="s">
        <v>40</v>
      </c>
      <c r="B17" s="182" t="s">
        <v>27</v>
      </c>
      <c r="C17" s="181" t="s">
        <v>41</v>
      </c>
    </row>
    <row r="18" spans="1:3">
      <c r="A18" s="183" t="s">
        <v>42</v>
      </c>
      <c r="B18" s="182" t="s">
        <v>27</v>
      </c>
      <c r="C18" s="181" t="s">
        <v>43</v>
      </c>
    </row>
    <row r="19" spans="1:3">
      <c r="A19" s="183" t="s">
        <v>44</v>
      </c>
      <c r="B19" s="182" t="s">
        <v>27</v>
      </c>
      <c r="C19" s="181" t="s">
        <v>45</v>
      </c>
    </row>
    <row r="20" spans="1:3">
      <c r="A20" s="183" t="s">
        <v>46</v>
      </c>
      <c r="B20" s="182" t="s">
        <v>27</v>
      </c>
      <c r="C20" s="181" t="s">
        <v>47</v>
      </c>
    </row>
    <row r="21" spans="1:3">
      <c r="A21" s="183" t="s">
        <v>48</v>
      </c>
      <c r="B21" s="182" t="s">
        <v>27</v>
      </c>
      <c r="C21" s="181" t="s">
        <v>49</v>
      </c>
    </row>
    <row r="22" spans="1:3">
      <c r="A22" s="183" t="s">
        <v>50</v>
      </c>
      <c r="B22" s="182" t="s">
        <v>27</v>
      </c>
      <c r="C22" s="181" t="s">
        <v>51</v>
      </c>
    </row>
    <row r="23" spans="1:3">
      <c r="A23" s="183" t="s">
        <v>52</v>
      </c>
      <c r="B23" s="182" t="s">
        <v>27</v>
      </c>
      <c r="C23" s="181" t="s">
        <v>53</v>
      </c>
    </row>
    <row r="24" spans="1:3">
      <c r="A24" s="183" t="s">
        <v>54</v>
      </c>
      <c r="B24" s="182" t="s">
        <v>27</v>
      </c>
      <c r="C24" s="181" t="s">
        <v>55</v>
      </c>
    </row>
    <row r="25" spans="1:3">
      <c r="A25" s="183" t="s">
        <v>56</v>
      </c>
      <c r="B25" s="182" t="s">
        <v>27</v>
      </c>
      <c r="C25" s="181" t="s">
        <v>57</v>
      </c>
    </row>
    <row r="26" spans="1:3">
      <c r="A26" s="183" t="s">
        <v>58</v>
      </c>
      <c r="B26" s="182" t="s">
        <v>27</v>
      </c>
      <c r="C26" s="181" t="s">
        <v>59</v>
      </c>
    </row>
    <row r="27" spans="1:3">
      <c r="A27" s="180" t="s">
        <v>60</v>
      </c>
      <c r="B27" s="179" t="s">
        <v>27</v>
      </c>
      <c r="C27" s="178" t="s">
        <v>61</v>
      </c>
    </row>
    <row r="28" spans="1:3">
      <c r="A28" s="180" t="s">
        <v>62</v>
      </c>
      <c r="B28" s="179" t="s">
        <v>27</v>
      </c>
      <c r="C28" s="178" t="s">
        <v>63</v>
      </c>
    </row>
    <row r="29" spans="1:3">
      <c r="A29" s="183"/>
      <c r="B29" s="182"/>
      <c r="C29" s="181"/>
    </row>
    <row r="30" spans="1:3">
      <c r="A30" s="183"/>
      <c r="B30" s="182"/>
      <c r="C30" s="181"/>
    </row>
    <row r="31" spans="1:3">
      <c r="A31" s="183"/>
      <c r="B31" s="182"/>
      <c r="C31" s="181"/>
    </row>
    <row r="32" spans="1:3">
      <c r="A32" s="183"/>
      <c r="B32" s="182"/>
      <c r="C32" s="181"/>
    </row>
    <row r="33" spans="1:3">
      <c r="A33" s="180"/>
      <c r="B33" s="179"/>
      <c r="C33" s="178"/>
    </row>
    <row r="34" spans="1:3">
      <c r="A34" s="180"/>
      <c r="B34" s="179"/>
      <c r="C34" s="178"/>
    </row>
    <row r="39" spans="1:3">
      <c r="A39" s="177" t="s">
        <v>64</v>
      </c>
    </row>
    <row r="40" spans="1:3">
      <c r="A40" t="s">
        <v>65</v>
      </c>
    </row>
    <row r="41" spans="1:3">
      <c r="A41" t="s">
        <v>66</v>
      </c>
    </row>
    <row r="42" spans="1:3">
      <c r="A42" t="s">
        <v>67</v>
      </c>
    </row>
    <row r="43" spans="1:3">
      <c r="A43" t="s">
        <v>68</v>
      </c>
    </row>
    <row r="44" spans="1:3">
      <c r="A44" t="s">
        <v>69</v>
      </c>
    </row>
    <row r="45" spans="1:3">
      <c r="A45" t="s">
        <v>70</v>
      </c>
    </row>
    <row r="46" spans="1:3">
      <c r="A46" t="s">
        <v>71</v>
      </c>
    </row>
    <row r="47" spans="1:3">
      <c r="A47" t="s">
        <v>72</v>
      </c>
    </row>
    <row r="48" spans="1:3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993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defaultColWidth="8.42578125" defaultRowHeight="15"/>
  <sheetData>
    <row r="1" spans="1:6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>
      <c r="A26" t="s">
        <v>96</v>
      </c>
      <c r="B26" t="s">
        <v>28</v>
      </c>
      <c r="C26" t="s">
        <v>82</v>
      </c>
    </row>
    <row r="27" spans="1:6">
      <c r="A27" s="12" t="s">
        <v>97</v>
      </c>
    </row>
    <row r="28" spans="1:6">
      <c r="A28" s="13" t="s">
        <v>98</v>
      </c>
    </row>
    <row r="29" spans="1:6">
      <c r="A29" s="13" t="s">
        <v>99</v>
      </c>
    </row>
    <row r="30" spans="1:6">
      <c r="A30" s="13" t="s">
        <v>100</v>
      </c>
    </row>
    <row r="31" spans="1:6">
      <c r="A31" s="13" t="s">
        <v>101</v>
      </c>
    </row>
    <row r="32" spans="1:6">
      <c r="A32" s="13" t="s">
        <v>102</v>
      </c>
    </row>
    <row r="33" spans="1:1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0"/>
  <sheetViews>
    <sheetView tabSelected="1" zoomScale="112" zoomScaleNormal="70" workbookViewId="0">
      <pane xSplit="9" ySplit="2" topLeftCell="AR4" activePane="bottomRight" state="frozen"/>
      <selection pane="bottomRight" activeCell="AW53" sqref="AW53"/>
      <selection pane="bottomLeft" activeCell="A3" sqref="A3"/>
      <selection pane="topRight" activeCell="J1" sqref="J1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5" width="8.42578125" hidden="1" customWidth="1"/>
    <col min="6" max="6" width="0" hidden="1" customWidth="1"/>
    <col min="7" max="7" width="5.42578125" hidden="1" customWidth="1"/>
    <col min="8" max="8" width="8.42578125" hidden="1" customWidth="1"/>
    <col min="9" max="9" width="32.42578125" customWidth="1"/>
    <col min="10" max="10" width="22.42578125" customWidth="1"/>
    <col min="11" max="11" width="9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10.42578125" customWidth="1"/>
    <col min="21" max="21" width="8.42578125" customWidth="1"/>
    <col min="30" max="30" width="9.42578125" customWidth="1"/>
    <col min="35" max="35" width="7.42578125" customWidth="1"/>
    <col min="40" max="40" width="9.42578125" bestFit="1" customWidth="1"/>
  </cols>
  <sheetData>
    <row r="1" spans="1:71" ht="55.5" customHeight="1">
      <c r="A1" s="329" t="s">
        <v>104</v>
      </c>
      <c r="B1" s="329" t="s">
        <v>105</v>
      </c>
      <c r="C1" s="329" t="s">
        <v>106</v>
      </c>
      <c r="D1" s="325" t="s">
        <v>107</v>
      </c>
      <c r="E1" s="325" t="s">
        <v>108</v>
      </c>
      <c r="F1" s="325" t="s">
        <v>109</v>
      </c>
      <c r="G1" s="325" t="s">
        <v>81</v>
      </c>
      <c r="H1" s="325" t="s">
        <v>110</v>
      </c>
      <c r="I1" s="329" t="s">
        <v>111</v>
      </c>
      <c r="J1" s="33" t="s">
        <v>112</v>
      </c>
      <c r="K1" s="33" t="s">
        <v>113</v>
      </c>
      <c r="L1" s="340" t="s">
        <v>114</v>
      </c>
      <c r="M1" s="325" t="s">
        <v>115</v>
      </c>
      <c r="N1" s="338" t="s">
        <v>116</v>
      </c>
      <c r="O1" s="337" t="s">
        <v>117</v>
      </c>
      <c r="P1" s="325" t="s">
        <v>118</v>
      </c>
      <c r="Q1" s="329" t="s">
        <v>112</v>
      </c>
      <c r="R1" s="325" t="s">
        <v>119</v>
      </c>
      <c r="S1" s="329" t="s">
        <v>120</v>
      </c>
      <c r="T1" s="322" t="s">
        <v>121</v>
      </c>
      <c r="U1" s="325" t="s">
        <v>122</v>
      </c>
      <c r="V1" s="325" t="s">
        <v>123</v>
      </c>
      <c r="W1" s="324" t="s">
        <v>124</v>
      </c>
      <c r="X1" s="323" t="s">
        <v>125</v>
      </c>
      <c r="Y1" s="322" t="s">
        <v>126</v>
      </c>
      <c r="Z1" s="327" t="s">
        <v>127</v>
      </c>
      <c r="AA1" s="324" t="s">
        <v>128</v>
      </c>
      <c r="AB1" s="328" t="s">
        <v>129</v>
      </c>
      <c r="AC1" s="323" t="s">
        <v>130</v>
      </c>
      <c r="AD1" s="33">
        <v>44470</v>
      </c>
      <c r="AE1" s="33">
        <f t="shared" ref="AE1:BH1" si="0">AD1+1</f>
        <v>44471</v>
      </c>
      <c r="AF1" s="33">
        <f t="shared" si="0"/>
        <v>44472</v>
      </c>
      <c r="AG1" s="33">
        <f t="shared" si="0"/>
        <v>44473</v>
      </c>
      <c r="AH1" s="33">
        <f t="shared" si="0"/>
        <v>44474</v>
      </c>
      <c r="AI1" s="33">
        <f t="shared" si="0"/>
        <v>44475</v>
      </c>
      <c r="AJ1" s="33">
        <f t="shared" si="0"/>
        <v>44476</v>
      </c>
      <c r="AK1" s="33">
        <f t="shared" si="0"/>
        <v>44477</v>
      </c>
      <c r="AL1" s="33">
        <f t="shared" si="0"/>
        <v>44478</v>
      </c>
      <c r="AM1" s="33">
        <f t="shared" si="0"/>
        <v>44479</v>
      </c>
      <c r="AN1" s="33">
        <f>AM1+1</f>
        <v>44480</v>
      </c>
      <c r="AO1" s="33">
        <f t="shared" si="0"/>
        <v>44481</v>
      </c>
      <c r="AP1" s="33">
        <f t="shared" si="0"/>
        <v>44482</v>
      </c>
      <c r="AQ1" s="33">
        <f t="shared" si="0"/>
        <v>44483</v>
      </c>
      <c r="AR1" s="33">
        <f t="shared" si="0"/>
        <v>44484</v>
      </c>
      <c r="AS1" s="33">
        <f t="shared" si="0"/>
        <v>44485</v>
      </c>
      <c r="AT1" s="33">
        <f t="shared" si="0"/>
        <v>44486</v>
      </c>
      <c r="AU1" s="33">
        <f t="shared" si="0"/>
        <v>44487</v>
      </c>
      <c r="AV1" s="33">
        <f t="shared" si="0"/>
        <v>44488</v>
      </c>
      <c r="AW1" s="33">
        <f t="shared" si="0"/>
        <v>44489</v>
      </c>
      <c r="AX1" s="33">
        <f t="shared" si="0"/>
        <v>44490</v>
      </c>
      <c r="AY1" s="33">
        <f t="shared" si="0"/>
        <v>44491</v>
      </c>
      <c r="AZ1" s="33">
        <f t="shared" si="0"/>
        <v>44492</v>
      </c>
      <c r="BA1" s="33">
        <f t="shared" si="0"/>
        <v>44493</v>
      </c>
      <c r="BB1" s="33">
        <f t="shared" si="0"/>
        <v>44494</v>
      </c>
      <c r="BC1" s="33">
        <f t="shared" si="0"/>
        <v>44495</v>
      </c>
      <c r="BD1" s="33">
        <f t="shared" si="0"/>
        <v>44496</v>
      </c>
      <c r="BE1" s="33">
        <f t="shared" si="0"/>
        <v>44497</v>
      </c>
      <c r="BF1" s="33">
        <f t="shared" si="0"/>
        <v>44498</v>
      </c>
      <c r="BG1" s="33">
        <f t="shared" si="0"/>
        <v>44499</v>
      </c>
      <c r="BH1" s="33">
        <f t="shared" si="0"/>
        <v>44500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>
      <c r="A2" s="330"/>
      <c r="B2" s="330"/>
      <c r="C2" s="330"/>
      <c r="D2" s="284"/>
      <c r="E2" s="284"/>
      <c r="F2" s="284"/>
      <c r="G2" s="284"/>
      <c r="H2" s="284"/>
      <c r="I2" s="330"/>
      <c r="J2" s="120"/>
      <c r="K2" s="120"/>
      <c r="L2" s="285"/>
      <c r="M2" s="284"/>
      <c r="N2" s="285"/>
      <c r="O2" s="286"/>
      <c r="P2" s="284"/>
      <c r="Q2" s="330"/>
      <c r="R2" s="284"/>
      <c r="S2" s="330"/>
      <c r="T2" s="287"/>
      <c r="U2" s="288"/>
      <c r="V2" s="284"/>
      <c r="W2" s="289"/>
      <c r="X2" s="290"/>
      <c r="Y2" s="290"/>
      <c r="Z2" s="290"/>
      <c r="AA2" s="289"/>
      <c r="AB2" s="291"/>
      <c r="AC2" s="290"/>
      <c r="AD2" s="120" t="str">
        <f t="shared" ref="AD2:BH2" si="1">TEXT(AD1,"DDD")</f>
        <v>Fri</v>
      </c>
      <c r="AE2" s="120" t="str">
        <f t="shared" si="1"/>
        <v>Sat</v>
      </c>
      <c r="AF2" s="120" t="str">
        <f t="shared" si="1"/>
        <v>Sun</v>
      </c>
      <c r="AG2" s="120" t="str">
        <f t="shared" si="1"/>
        <v>Mon</v>
      </c>
      <c r="AH2" s="35" t="str">
        <f t="shared" si="1"/>
        <v>Tue</v>
      </c>
      <c r="AI2" s="35" t="str">
        <f t="shared" si="1"/>
        <v>Wed</v>
      </c>
      <c r="AJ2" s="35" t="str">
        <f t="shared" si="1"/>
        <v>Thu</v>
      </c>
      <c r="AK2" s="35" t="str">
        <f t="shared" si="1"/>
        <v>Fri</v>
      </c>
      <c r="AL2" s="35" t="str">
        <f t="shared" si="1"/>
        <v>Sat</v>
      </c>
      <c r="AM2" s="35" t="str">
        <f t="shared" si="1"/>
        <v>Sun</v>
      </c>
      <c r="AN2" s="35" t="str">
        <f t="shared" si="1"/>
        <v>Mon</v>
      </c>
      <c r="AO2" s="35" t="str">
        <f t="shared" ref="AO2" si="2">TEXT(AO1,"DDD")</f>
        <v>Tue</v>
      </c>
      <c r="AP2" s="35" t="str">
        <f t="shared" si="1"/>
        <v>Wed</v>
      </c>
      <c r="AQ2" s="35" t="str">
        <f t="shared" si="1"/>
        <v>Thu</v>
      </c>
      <c r="AR2" s="35" t="str">
        <f t="shared" si="1"/>
        <v>Fri</v>
      </c>
      <c r="AS2" s="35" t="str">
        <f t="shared" si="1"/>
        <v>Sat</v>
      </c>
      <c r="AT2" s="35" t="str">
        <f t="shared" si="1"/>
        <v>Sun</v>
      </c>
      <c r="AU2" s="35" t="str">
        <f t="shared" si="1"/>
        <v>Mon</v>
      </c>
      <c r="AV2" s="35" t="str">
        <f t="shared" si="1"/>
        <v>Tue</v>
      </c>
      <c r="AW2" s="35" t="str">
        <f t="shared" si="1"/>
        <v>Wed</v>
      </c>
      <c r="AX2" s="35" t="str">
        <f t="shared" si="1"/>
        <v>Thu</v>
      </c>
      <c r="AY2" s="35" t="str">
        <f t="shared" si="1"/>
        <v>Fri</v>
      </c>
      <c r="AZ2" s="35" t="str">
        <f t="shared" si="1"/>
        <v>Sat</v>
      </c>
      <c r="BA2" s="35" t="str">
        <f t="shared" si="1"/>
        <v>Sun</v>
      </c>
      <c r="BB2" s="35" t="str">
        <f t="shared" si="1"/>
        <v>Mon</v>
      </c>
      <c r="BC2" s="35" t="str">
        <f t="shared" si="1"/>
        <v>Tue</v>
      </c>
      <c r="BD2" s="35" t="str">
        <f t="shared" si="1"/>
        <v>Wed</v>
      </c>
      <c r="BE2" s="35" t="str">
        <f t="shared" si="1"/>
        <v>Thu</v>
      </c>
      <c r="BF2" s="35" t="str">
        <f t="shared" si="1"/>
        <v>Fri</v>
      </c>
      <c r="BG2" s="35" t="str">
        <f t="shared" si="1"/>
        <v>Sat</v>
      </c>
      <c r="BH2" s="35" t="str">
        <f t="shared" si="1"/>
        <v>Sun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15" t="s">
        <v>132</v>
      </c>
      <c r="BQ2" s="38" t="s">
        <v>127</v>
      </c>
      <c r="BR2" s="36"/>
      <c r="BS2" s="36"/>
    </row>
    <row r="3" spans="1:71" ht="18.7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134</v>
      </c>
      <c r="J3" s="145" t="s">
        <v>135</v>
      </c>
      <c r="K3" s="134" t="s">
        <v>136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COUNT(MATCH(AD3:OFFSET(AD3,0,$T$59-1),BL:BL,0))</f>
        <v>0</v>
      </c>
      <c r="Y3" s="48">
        <f t="array" aca="1" ref="Y3" ca="1">COUNT(MATCH(AD3:OFFSET(AD3,0,$T$59-1),BM:BM,0))</f>
        <v>0</v>
      </c>
      <c r="Z3" s="49">
        <f t="array" aca="1" ref="Z3" ca="1">COUNT(MATCH(AC3:OFFSET(AD3,0,$T$59-1),BQ:BQ,0))</f>
        <v>0</v>
      </c>
      <c r="AA3" s="50">
        <f t="array" aca="1" ref="AA3" ca="1">COUNT(MATCH(AC3:OFFSET(AD3,0,$T$59-1),BP:BP,0))</f>
        <v>0</v>
      </c>
      <c r="AB3" s="51">
        <f t="array" aca="1" ref="AB3" ca="1">COUNTIF(AD3:OFFSET(AD3,0,$T$59-1),"LOA")</f>
        <v>0</v>
      </c>
      <c r="AC3" s="119">
        <f t="array" aca="1" ref="AC3" ca="1">COUNT(MATCH(AD3:OFFSET(AD3,0,$T$59-1),BN:BN,0))</f>
        <v>0</v>
      </c>
      <c r="AD3" s="129"/>
      <c r="AE3" s="129"/>
      <c r="AF3" s="129"/>
      <c r="AG3" s="129"/>
      <c r="AH3" s="129"/>
      <c r="AI3" s="129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129"/>
      <c r="BA3" s="129"/>
      <c r="BB3" s="129"/>
      <c r="BC3" s="129"/>
      <c r="BD3" s="129"/>
      <c r="BE3" s="129"/>
      <c r="BF3" s="129"/>
      <c r="BG3" s="129"/>
      <c r="BH3" s="129"/>
      <c r="BI3" s="239"/>
      <c r="BJ3" s="239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137</v>
      </c>
      <c r="J4" s="145" t="s">
        <v>135</v>
      </c>
      <c r="K4" s="134" t="s">
        <v>136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COUNT(MATCH(AD4:OFFSET(AD4,0,$T$59-1),BL:BL,0))</f>
        <v>17</v>
      </c>
      <c r="Y4" s="48">
        <f t="array" aca="1" ref="Y4" ca="1">COUNT(MATCH(AD4:OFFSET(AD4,0,$T$59-1),BM:BM,0))</f>
        <v>0</v>
      </c>
      <c r="Z4" s="49">
        <f t="array" aca="1" ref="Z4" ca="1">COUNT(MATCH(AC4:OFFSET(AD4,0,$T$59-1),BQ:BQ,0))</f>
        <v>0</v>
      </c>
      <c r="AA4" s="50">
        <f t="array" aca="1" ref="AA4" ca="1">COUNT(MATCH(AC4:OFFSET(AD4,0,$T$59-1),BP:BP,0))</f>
        <v>0</v>
      </c>
      <c r="AB4" s="51">
        <f t="array" aca="1" ref="AB4" ca="1">COUNTIF(AD4:OFFSET(AD4,0,$T$59-1),"LOA")</f>
        <v>0</v>
      </c>
      <c r="AC4" s="119">
        <f t="array" aca="1" ref="AC4" ca="1">COUNT(MATCH(AD4:OFFSET(AD4,0,$T$59-1),BN:BN,0))</f>
        <v>0</v>
      </c>
      <c r="AD4" s="129"/>
      <c r="AE4" s="129"/>
      <c r="AF4" s="129" t="s">
        <v>34</v>
      </c>
      <c r="AG4" s="129" t="s">
        <v>34</v>
      </c>
      <c r="AH4" s="129" t="s">
        <v>34</v>
      </c>
      <c r="AI4" s="129" t="s">
        <v>34</v>
      </c>
      <c r="AJ4" s="129" t="s">
        <v>34</v>
      </c>
      <c r="AK4" s="129"/>
      <c r="AL4" s="129" t="s">
        <v>34</v>
      </c>
      <c r="AM4" s="129" t="s">
        <v>34</v>
      </c>
      <c r="AN4" s="129" t="s">
        <v>34</v>
      </c>
      <c r="AO4" s="129" t="s">
        <v>34</v>
      </c>
      <c r="AP4" s="129" t="s">
        <v>34</v>
      </c>
      <c r="AQ4" s="129" t="s">
        <v>34</v>
      </c>
      <c r="AR4" s="129" t="s">
        <v>34</v>
      </c>
      <c r="AS4" s="129" t="s">
        <v>34</v>
      </c>
      <c r="AT4" s="129" t="s">
        <v>34</v>
      </c>
      <c r="AU4" s="129" t="s">
        <v>34</v>
      </c>
      <c r="AV4" s="129" t="s">
        <v>34</v>
      </c>
      <c r="AW4" s="129" t="s">
        <v>34</v>
      </c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239"/>
      <c r="BJ4" s="239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138</v>
      </c>
      <c r="J5" s="8" t="s">
        <v>139</v>
      </c>
      <c r="K5" s="134" t="s">
        <v>140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COUNT(MATCH(AD5:OFFSET(AD5,0,$T$59-1),BL:BL,0))</f>
        <v>20</v>
      </c>
      <c r="Y5" s="48">
        <f t="array" aca="1" ref="Y5" ca="1">COUNT(MATCH(AD5:OFFSET(AD5,0,$T$59-1),BM:BM,0))</f>
        <v>0</v>
      </c>
      <c r="Z5" s="49">
        <f t="array" aca="1" ref="Z5" ca="1">COUNT(MATCH(AC5:OFFSET(AD5,0,$T$59-1),BQ:BQ,0))</f>
        <v>6</v>
      </c>
      <c r="AA5" s="50">
        <f t="array" aca="1" ref="AA5" ca="1">COUNT(MATCH(AC5:OFFSET(AD5,0,$T$59-1),BP:BP,0))</f>
        <v>0</v>
      </c>
      <c r="AB5" s="51">
        <f t="array" aca="1" ref="AB5" ca="1">COUNTIF(AD5:OFFSET(AD5,0,$T$59-1),"LOA")</f>
        <v>0</v>
      </c>
      <c r="AC5" s="119">
        <f t="array" aca="1" ref="AC5" ca="1">COUNT(MATCH(AD5:OFFSET(AD5,0,$T$59-1),BN:BN,0))</f>
        <v>0</v>
      </c>
      <c r="AD5" s="129" t="s">
        <v>8</v>
      </c>
      <c r="AE5" s="129" t="s">
        <v>8</v>
      </c>
      <c r="AF5" s="129" t="s">
        <v>34</v>
      </c>
      <c r="AG5" s="129" t="s">
        <v>34</v>
      </c>
      <c r="AH5" s="129" t="s">
        <v>34</v>
      </c>
      <c r="AI5" s="129" t="s">
        <v>34</v>
      </c>
      <c r="AJ5" s="129" t="s">
        <v>34</v>
      </c>
      <c r="AK5" s="129" t="s">
        <v>8</v>
      </c>
      <c r="AL5" s="129" t="s">
        <v>8</v>
      </c>
      <c r="AM5" s="129" t="s">
        <v>34</v>
      </c>
      <c r="AN5" s="129" t="s">
        <v>34</v>
      </c>
      <c r="AO5" s="129" t="s">
        <v>34</v>
      </c>
      <c r="AP5" s="129" t="s">
        <v>34</v>
      </c>
      <c r="AQ5" s="129" t="s">
        <v>34</v>
      </c>
      <c r="AR5" s="129" t="s">
        <v>8</v>
      </c>
      <c r="AS5" s="129" t="s">
        <v>8</v>
      </c>
      <c r="AT5" s="129" t="s">
        <v>34</v>
      </c>
      <c r="AU5" s="129" t="s">
        <v>34</v>
      </c>
      <c r="AV5" s="129" t="s">
        <v>34</v>
      </c>
      <c r="AW5" s="129" t="s">
        <v>34</v>
      </c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239"/>
      <c r="BJ5" s="239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141</v>
      </c>
      <c r="J6" s="145" t="s">
        <v>135</v>
      </c>
      <c r="K6" s="134" t="s">
        <v>136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COUNT(MATCH(AD6:OFFSET(AD6,0,$T$59-1),BL:BL,0))</f>
        <v>11</v>
      </c>
      <c r="Y6" s="48">
        <f t="array" aca="1" ref="Y6" ca="1">COUNT(MATCH(AD6:OFFSET(AD6,0,$T$59-1),BM:BM,0))</f>
        <v>0</v>
      </c>
      <c r="Z6" s="49">
        <f t="array" aca="1" ref="Z6" ca="1">COUNT(MATCH(AC6:OFFSET(AD6,0,$T$59-1),BQ:BQ,0))</f>
        <v>10</v>
      </c>
      <c r="AA6" s="50">
        <f t="array" aca="1" ref="AA6" ca="1">COUNT(MATCH(AC6:OFFSET(AD6,0,$T$59-1),BP:BP,0))</f>
        <v>0</v>
      </c>
      <c r="AB6" s="51">
        <f t="array" aca="1" ref="AB6" ca="1">COUNTIF(AD6:OFFSET(AD6,0,$T$59-1),"LOA")</f>
        <v>0</v>
      </c>
      <c r="AC6" s="119">
        <f t="array" aca="1" ref="AC6" ca="1">COUNT(MATCH(AD6:OFFSET(AD6,0,$T$59-1),BN:BN,0))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11</v>
      </c>
      <c r="AK6" s="129" t="s">
        <v>11</v>
      </c>
      <c r="AL6" s="129" t="s">
        <v>11</v>
      </c>
      <c r="AM6" s="129" t="s">
        <v>11</v>
      </c>
      <c r="AN6" s="129" t="s">
        <v>34</v>
      </c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239"/>
      <c r="BJ6" s="239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142</v>
      </c>
      <c r="J7" s="145" t="s">
        <v>135</v>
      </c>
      <c r="K7" s="134" t="s">
        <v>136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COUNT(MATCH(AD7:OFFSET(AD7,0,$T$59-1),BL:BL,0))</f>
        <v>0</v>
      </c>
      <c r="Y7" s="48">
        <f t="array" aca="1" ref="Y7" ca="1">COUNT(MATCH(AD7:OFFSET(AD7,0,$T$59-1),BM:BM,0))</f>
        <v>0</v>
      </c>
      <c r="Z7" s="49">
        <f t="array" aca="1" ref="Z7" ca="1">COUNT(MATCH(AC7:OFFSET(AD7,0,$T$59-1),BQ:BQ,0))</f>
        <v>0</v>
      </c>
      <c r="AA7" s="50">
        <f t="array" aca="1" ref="AA7" ca="1">COUNT(MATCH(AC7:OFFSET(AD7,0,$T$59-1),BP:BP,0))</f>
        <v>0</v>
      </c>
      <c r="AB7" s="51">
        <f t="array" aca="1" ref="AB7" ca="1">COUNTIF(AD7:OFFSET(AD7,0,$T$59-1),"LOA")</f>
        <v>0</v>
      </c>
      <c r="AC7" s="119">
        <f t="array" aca="1" ref="AC7" ca="1">COUNT(MATCH(AD7:OFFSET(AD7,0,$T$59-1),BN:BN,0))</f>
        <v>0</v>
      </c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239"/>
      <c r="BJ7" s="239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9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143</v>
      </c>
      <c r="J8" s="145" t="s">
        <v>135</v>
      </c>
      <c r="K8" s="134" t="s">
        <v>136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COUNT(MATCH(AD8:OFFSET(AD8,0,$T$59-1),BL:BL,0))</f>
        <v>6</v>
      </c>
      <c r="Y8" s="48">
        <f t="array" aca="1" ref="Y8" ca="1">COUNT(MATCH(AD8:OFFSET(AD8,0,$T$59-1),BM:BM,0))</f>
        <v>0</v>
      </c>
      <c r="Z8" s="49">
        <f t="array" aca="1" ref="Z8" ca="1">COUNT(MATCH(AC8:OFFSET(AD8,0,$T$59-1),BQ:BQ,0))</f>
        <v>6</v>
      </c>
      <c r="AA8" s="50">
        <f t="array" aca="1" ref="AA8" ca="1">COUNT(MATCH(AC8:OFFSET(AD8,0,$T$59-1),BP:BP,0))</f>
        <v>0</v>
      </c>
      <c r="AB8" s="51">
        <f t="array" aca="1" ref="AB8" ca="1">COUNTIF(AD8:OFFSET(AD8,0,$T$59-1),"LOA")</f>
        <v>0</v>
      </c>
      <c r="AC8" s="119">
        <f t="array" aca="1" ref="AC8" ca="1">COUNT(MATCH(AD8:OFFSET(AD8,0,$T$59-1),BN:BN,0))</f>
        <v>0</v>
      </c>
      <c r="AD8" s="129" t="s">
        <v>11</v>
      </c>
      <c r="AE8" s="129" t="s">
        <v>11</v>
      </c>
      <c r="AF8" s="129" t="s">
        <v>11</v>
      </c>
      <c r="AG8" s="129" t="s">
        <v>11</v>
      </c>
      <c r="AH8" s="129" t="s">
        <v>11</v>
      </c>
      <c r="AI8" s="129" t="s">
        <v>11</v>
      </c>
      <c r="AJ8" s="267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239"/>
      <c r="BJ8" s="239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7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144</v>
      </c>
      <c r="J9" s="145" t="s">
        <v>135</v>
      </c>
      <c r="K9" s="134" t="s">
        <v>136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COUNT(MATCH(AD9:OFFSET(AD9,0,$T$59-1),BL:BL,0))</f>
        <v>19</v>
      </c>
      <c r="Y9" s="48">
        <f t="array" aca="1" ref="Y9" ca="1">COUNT(MATCH(AD9:OFFSET(AD9,0,$T$59-1),BM:BM,0))</f>
        <v>0</v>
      </c>
      <c r="Z9" s="49">
        <f t="array" aca="1" ref="Z9" ca="1">COUNT(MATCH(AC9:OFFSET(AD9,0,$T$59-1),BQ:BQ,0))</f>
        <v>0</v>
      </c>
      <c r="AA9" s="50">
        <f t="array" aca="1" ref="AA9" ca="1">COUNT(MATCH(AC9:OFFSET(AD9,0,$T$59-1),BP:BP,0))</f>
        <v>0</v>
      </c>
      <c r="AB9" s="51">
        <f t="array" aca="1" ref="AB9" ca="1">COUNTIF(AD9:OFFSET(AD9,0,$T$59-1),"LOA")</f>
        <v>0</v>
      </c>
      <c r="AC9" s="119">
        <f t="array" aca="1" ref="AC9" ca="1">COUNT(MATCH(AD9:OFFSET(AD9,0,$T$59-1),BN:BN,0))</f>
        <v>0</v>
      </c>
      <c r="AD9" s="129"/>
      <c r="AE9" s="129" t="s">
        <v>34</v>
      </c>
      <c r="AF9" s="129" t="s">
        <v>34</v>
      </c>
      <c r="AG9" s="129" t="s">
        <v>34</v>
      </c>
      <c r="AH9" s="129" t="s">
        <v>34</v>
      </c>
      <c r="AI9" s="129" t="s">
        <v>34</v>
      </c>
      <c r="AJ9" s="129" t="s">
        <v>34</v>
      </c>
      <c r="AK9" s="129" t="s">
        <v>34</v>
      </c>
      <c r="AL9" s="129" t="s">
        <v>34</v>
      </c>
      <c r="AM9" s="129" t="s">
        <v>34</v>
      </c>
      <c r="AN9" s="129" t="s">
        <v>34</v>
      </c>
      <c r="AO9" s="129" t="s">
        <v>34</v>
      </c>
      <c r="AP9" s="129" t="s">
        <v>34</v>
      </c>
      <c r="AQ9" s="129" t="s">
        <v>34</v>
      </c>
      <c r="AR9" s="129" t="s">
        <v>34</v>
      </c>
      <c r="AS9" s="129" t="s">
        <v>34</v>
      </c>
      <c r="AT9" s="129" t="s">
        <v>34</v>
      </c>
      <c r="AU9" s="129" t="s">
        <v>34</v>
      </c>
      <c r="AV9" s="129" t="s">
        <v>34</v>
      </c>
      <c r="AW9" s="129" t="s">
        <v>34</v>
      </c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239"/>
      <c r="BJ9" s="239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7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145</v>
      </c>
      <c r="J10" s="145" t="s">
        <v>135</v>
      </c>
      <c r="K10" s="134" t="s">
        <v>136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COUNT(MATCH(AD10:OFFSET(AD10,0,$T$59-1),BL:BL,0))</f>
        <v>0</v>
      </c>
      <c r="Y10" s="48">
        <f t="array" aca="1" ref="Y10" ca="1">COUNT(MATCH(AD10:OFFSET(AD10,0,$T$59-1),BM:BM,0))</f>
        <v>0</v>
      </c>
      <c r="Z10" s="49">
        <f t="array" aca="1" ref="Z10" ca="1">COUNT(MATCH(AC10:OFFSET(AD10,0,$T$59-1),BQ:BQ,0))</f>
        <v>0</v>
      </c>
      <c r="AA10" s="50">
        <f t="array" aca="1" ref="AA10" ca="1">COUNT(MATCH(AC10:OFFSET(AD10,0,$T$59-1),BP:BP,0))</f>
        <v>0</v>
      </c>
      <c r="AB10" s="51">
        <f t="array" aca="1" ref="AB10" ca="1">COUNTIF(AD10:OFFSET(AD10,0,$T$59-1),"LOA")</f>
        <v>0</v>
      </c>
      <c r="AC10" s="119">
        <f t="array" aca="1" ref="AC10" ca="1">COUNT(MATCH(AD10:OFFSET(AD10,0,$T$59-1),BN:BN,0))</f>
        <v>0</v>
      </c>
      <c r="AD10" s="129"/>
      <c r="AE10" s="238"/>
      <c r="AF10" s="238"/>
      <c r="AG10" s="238"/>
      <c r="AH10" s="238"/>
      <c r="AI10" s="238"/>
      <c r="AJ10" s="238"/>
      <c r="AK10" s="238"/>
      <c r="AL10" s="238"/>
      <c r="AM10" s="240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239"/>
      <c r="BJ10" s="239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9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146</v>
      </c>
      <c r="J11" s="145" t="s">
        <v>135</v>
      </c>
      <c r="K11" s="134" t="s">
        <v>136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COUNT(MATCH(AD11:OFFSET(AD11,0,$T$59-1),BL:BL,0))</f>
        <v>17</v>
      </c>
      <c r="Y11" s="48">
        <f t="array" aca="1" ref="Y11" ca="1">COUNT(MATCH(AD11:OFFSET(AD11,0,$T$59-1),BM:BM,0))</f>
        <v>0</v>
      </c>
      <c r="Z11" s="49">
        <f t="array" aca="1" ref="Z11" ca="1">COUNT(MATCH(AC11:OFFSET(AD11,0,$T$59-1),BQ:BQ,0))</f>
        <v>0</v>
      </c>
      <c r="AA11" s="50">
        <f t="array" aca="1" ref="AA11" ca="1">COUNT(MATCH(AC11:OFFSET(AD11,0,$T$59-1),BP:BP,0))</f>
        <v>0</v>
      </c>
      <c r="AB11" s="51">
        <f t="array" aca="1" ref="AB11" ca="1">COUNTIF(AD11:OFFSET(AD11,0,$T$59-1),"LOA")</f>
        <v>0</v>
      </c>
      <c r="AC11" s="119">
        <f t="array" aca="1" ref="AC11" ca="1">COUNT(MATCH(AD11:OFFSET(AD11,0,$T$59-1),BN:BN,0))</f>
        <v>0</v>
      </c>
      <c r="AD11" s="129"/>
      <c r="AE11" s="129" t="s">
        <v>34</v>
      </c>
      <c r="AF11" s="129" t="s">
        <v>34</v>
      </c>
      <c r="AG11" s="129" t="s">
        <v>34</v>
      </c>
      <c r="AH11" s="129" t="s">
        <v>34</v>
      </c>
      <c r="AI11" s="129" t="s">
        <v>34</v>
      </c>
      <c r="AJ11" s="129" t="s">
        <v>34</v>
      </c>
      <c r="AK11" s="129"/>
      <c r="AL11" s="129" t="s">
        <v>34</v>
      </c>
      <c r="AM11" s="129" t="s">
        <v>34</v>
      </c>
      <c r="AN11" s="129" t="s">
        <v>34</v>
      </c>
      <c r="AO11" s="129" t="s">
        <v>34</v>
      </c>
      <c r="AP11" s="129" t="s">
        <v>34</v>
      </c>
      <c r="AQ11" s="129" t="s">
        <v>34</v>
      </c>
      <c r="AR11" s="129"/>
      <c r="AS11" s="129" t="s">
        <v>34</v>
      </c>
      <c r="AT11" s="129" t="s">
        <v>34</v>
      </c>
      <c r="AU11" s="129" t="s">
        <v>34</v>
      </c>
      <c r="AV11" s="129" t="s">
        <v>34</v>
      </c>
      <c r="AW11" s="129" t="s">
        <v>34</v>
      </c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239"/>
      <c r="BJ11" s="239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7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147</v>
      </c>
      <c r="J12" s="145" t="s">
        <v>135</v>
      </c>
      <c r="K12" s="134" t="s">
        <v>136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COUNT(MATCH(AD12:OFFSET(AD12,0,$T$59-1),BL:BL,0))</f>
        <v>0</v>
      </c>
      <c r="Y12" s="48">
        <f t="array" aca="1" ref="Y12" ca="1">COUNT(MATCH(AD12:OFFSET(AD12,0,$T$59-1),BM:BM,0))</f>
        <v>0</v>
      </c>
      <c r="Z12" s="49">
        <f t="array" aca="1" ref="Z12" ca="1">COUNT(MATCH(AC12:OFFSET(AD12,0,$T$59-1),BQ:BQ,0))</f>
        <v>0</v>
      </c>
      <c r="AA12" s="50">
        <f t="array" aca="1" ref="AA12" ca="1">COUNT(MATCH(AC12:OFFSET(AD12,0,$T$59-1),BP:BP,0))</f>
        <v>0</v>
      </c>
      <c r="AB12" s="51">
        <f t="array" aca="1" ref="AB12" ca="1">COUNTIF(AD12:OFFSET(AD12,0,$T$59-1),"LOA")</f>
        <v>0</v>
      </c>
      <c r="AC12" s="119">
        <f t="array" aca="1" ref="AC12" ca="1">COUNT(MATCH(AD12:OFFSET(AD12,0,$T$59-1),BN:BN,0))</f>
        <v>0</v>
      </c>
      <c r="AD12" s="129"/>
      <c r="AE12" s="238"/>
      <c r="AF12" s="238"/>
      <c r="AG12" s="238"/>
      <c r="AH12" s="238"/>
      <c r="AI12" s="238"/>
      <c r="AJ12" s="238"/>
      <c r="AK12" s="238"/>
      <c r="AL12" s="238"/>
      <c r="AM12" s="240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239"/>
      <c r="BJ12" s="239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148</v>
      </c>
      <c r="J13" s="145" t="s">
        <v>149</v>
      </c>
      <c r="K13" s="134" t="s">
        <v>136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COUNT(MATCH(AD13:OFFSET(AD13,0,$T$59-1),BL:BL,0))</f>
        <v>0</v>
      </c>
      <c r="Y13" s="48">
        <f t="array" aca="1" ref="Y13" ca="1">COUNT(MATCH(AD13:OFFSET(AD13,0,$T$59-1),BM:BM,0))</f>
        <v>0</v>
      </c>
      <c r="Z13" s="49">
        <f t="array" aca="1" ref="Z13" ca="1">COUNT(MATCH(AC13:OFFSET(AD13,0,$T$59-1),BQ:BQ,0))</f>
        <v>0</v>
      </c>
      <c r="AA13" s="50">
        <f t="array" aca="1" ref="AA13" ca="1">COUNT(MATCH(AC13:OFFSET(AD13,0,$T$59-1),BP:BP,0))</f>
        <v>0</v>
      </c>
      <c r="AB13" s="51">
        <f t="array" aca="1" ref="AB13" ca="1">COUNTIF(AD13:OFFSET(AD13,0,$T$59-1),"LOA")</f>
        <v>0</v>
      </c>
      <c r="AC13" s="119">
        <f t="array" aca="1" ref="AC13" ca="1">COUNT(MATCH(AD13:OFFSET(AD13,0,$T$59-1),BN:BN,0))</f>
        <v>0</v>
      </c>
      <c r="AD13" s="129"/>
      <c r="AE13" s="238"/>
      <c r="AF13" s="238"/>
      <c r="AG13" s="238"/>
      <c r="AH13" s="238"/>
      <c r="AI13" s="238"/>
      <c r="AJ13" s="238"/>
      <c r="AK13" s="238"/>
      <c r="AL13" s="238"/>
      <c r="AM13" s="240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239"/>
      <c r="BJ13" s="239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4106</v>
      </c>
      <c r="B14" s="24" t="s">
        <v>133</v>
      </c>
      <c r="C14" s="24"/>
      <c r="D14" s="6"/>
      <c r="E14" s="6"/>
      <c r="F14" s="16"/>
      <c r="G14" s="16"/>
      <c r="H14" s="40"/>
      <c r="I14" s="22" t="s">
        <v>150</v>
      </c>
      <c r="J14" s="145" t="s">
        <v>135</v>
      </c>
      <c r="K14" s="134" t="s">
        <v>136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151</v>
      </c>
      <c r="V14" s="23">
        <v>0</v>
      </c>
      <c r="W14" s="25">
        <v>0</v>
      </c>
      <c r="X14" s="47">
        <f t="array" aca="1" ref="X14" ca="1">COUNT(MATCH(AD14:OFFSET(AD14,0,$T$59-1),BL:BL,0))</f>
        <v>0</v>
      </c>
      <c r="Y14" s="48">
        <f t="array" aca="1" ref="Y14" ca="1">COUNT(MATCH(AD14:OFFSET(AD14,0,$T$59-1),BM:BM,0))</f>
        <v>0</v>
      </c>
      <c r="Z14" s="49">
        <f t="array" aca="1" ref="Z14" ca="1">COUNT(MATCH(AC14:OFFSET(AD14,0,$T$59-1),BQ:BQ,0))</f>
        <v>0</v>
      </c>
      <c r="AA14" s="50">
        <f t="array" aca="1" ref="AA14" ca="1">COUNT(MATCH(AC14:OFFSET(AD14,0,$T$59-1),BP:BP,0))</f>
        <v>0</v>
      </c>
      <c r="AB14" s="51">
        <f t="array" aca="1" ref="AB14" ca="1">COUNTIF(AD14:OFFSET(AD14,0,$T$59-1),"LOA")</f>
        <v>0</v>
      </c>
      <c r="AC14" s="119">
        <f t="array" aca="1" ref="AC14" ca="1">COUNT(MATCH(AD14:OFFSET(AD14,0,$T$59-1),BN:BN,0))</f>
        <v>0</v>
      </c>
      <c r="AD14" s="129"/>
      <c r="AE14" s="129"/>
      <c r="AF14" s="122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239"/>
      <c r="BJ14" s="239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4314</v>
      </c>
      <c r="B15" s="24" t="s">
        <v>133</v>
      </c>
      <c r="C15" s="24"/>
      <c r="D15" s="6"/>
      <c r="E15" s="6"/>
      <c r="F15" s="16"/>
      <c r="G15" s="16"/>
      <c r="H15" s="40"/>
      <c r="I15" s="22" t="s">
        <v>152</v>
      </c>
      <c r="J15" s="145" t="s">
        <v>135</v>
      </c>
      <c r="K15" s="134" t="s">
        <v>136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153</v>
      </c>
      <c r="V15" s="23">
        <v>0</v>
      </c>
      <c r="W15" s="25">
        <v>0</v>
      </c>
      <c r="X15" s="47">
        <f t="array" aca="1" ref="X15" ca="1">COUNT(MATCH(AD15:OFFSET(AD15,0,$T$59-1),BL:BL,0))</f>
        <v>7</v>
      </c>
      <c r="Y15" s="48">
        <f t="array" aca="1" ref="Y15" ca="1">COUNT(MATCH(AD15:OFFSET(AD15,0,$T$59-1),BM:BM,0))</f>
        <v>0</v>
      </c>
      <c r="Z15" s="49">
        <f t="array" aca="1" ref="Z15" ca="1">COUNT(MATCH(AC15:OFFSET(AD15,0,$T$59-1),BQ:BQ,0))</f>
        <v>6</v>
      </c>
      <c r="AA15" s="50">
        <f t="array" aca="1" ref="AA15" ca="1">COUNT(MATCH(AC15:OFFSET(AD15,0,$T$59-1),BP:BP,0))</f>
        <v>0</v>
      </c>
      <c r="AB15" s="51">
        <f t="array" aca="1" ref="AB15" ca="1">COUNTIF(AD15:OFFSET(AD15,0,$T$59-1),"LOA")</f>
        <v>0</v>
      </c>
      <c r="AC15" s="119">
        <f t="array" aca="1" ref="AC15" ca="1">COUNT(MATCH(AD15:OFFSET(AD15,0,$T$59-1),BN:BN,0))</f>
        <v>0</v>
      </c>
      <c r="AD15" s="267" t="s">
        <v>11</v>
      </c>
      <c r="AE15" s="267" t="s">
        <v>11</v>
      </c>
      <c r="AF15" s="267" t="s">
        <v>11</v>
      </c>
      <c r="AG15" s="267" t="s">
        <v>11</v>
      </c>
      <c r="AH15" s="267" t="s">
        <v>11</v>
      </c>
      <c r="AI15" s="267" t="s">
        <v>11</v>
      </c>
      <c r="AJ15" s="122" t="s">
        <v>34</v>
      </c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9"/>
      <c r="BI15" s="239"/>
      <c r="BJ15" s="239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4332</v>
      </c>
      <c r="B16" s="24" t="s">
        <v>133</v>
      </c>
      <c r="C16" s="24"/>
      <c r="D16" s="6"/>
      <c r="E16" s="6"/>
      <c r="F16" s="16"/>
      <c r="G16" s="16"/>
      <c r="H16" s="40"/>
      <c r="I16" s="22" t="s">
        <v>154</v>
      </c>
      <c r="J16" s="145" t="s">
        <v>135</v>
      </c>
      <c r="K16" s="134" t="s">
        <v>136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155</v>
      </c>
      <c r="V16" s="23">
        <v>0</v>
      </c>
      <c r="W16" s="25">
        <v>0</v>
      </c>
      <c r="X16" s="47">
        <f t="array" aca="1" ref="X16" ca="1">COUNT(MATCH(AD16:OFFSET(AD16,0,$T$59-1),BL:BL,0))</f>
        <v>2</v>
      </c>
      <c r="Y16" s="48">
        <f t="array" aca="1" ref="Y16" ca="1">COUNT(MATCH(AD16:OFFSET(AD16,0,$T$59-1),BM:BM,0))</f>
        <v>0</v>
      </c>
      <c r="Z16" s="49">
        <f t="array" aca="1" ref="Z16" ca="1">COUNT(MATCH(AC16:OFFSET(AD16,0,$T$59-1),BQ:BQ,0))</f>
        <v>2</v>
      </c>
      <c r="AA16" s="50">
        <f t="array" aca="1" ref="AA16" ca="1">COUNT(MATCH(AC16:OFFSET(AD16,0,$T$59-1),BP:BP,0))</f>
        <v>0</v>
      </c>
      <c r="AB16" s="51">
        <f t="array" aca="1" ref="AB16" ca="1">COUNTIF(AD16:OFFSET(AD16,0,$T$59-1),"LOA")</f>
        <v>0</v>
      </c>
      <c r="AC16" s="119">
        <f t="array" aca="1" ref="AC16" ca="1">COUNT(MATCH(AD16:OFFSET(AD16,0,$T$59-1),BN:BN,0))</f>
        <v>0</v>
      </c>
      <c r="AD16" s="129"/>
      <c r="AE16" s="238"/>
      <c r="AF16" s="267" t="s">
        <v>11</v>
      </c>
      <c r="AG16" s="267" t="s">
        <v>11</v>
      </c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2"/>
      <c r="AY16" s="122"/>
      <c r="AZ16" s="122"/>
      <c r="BA16" s="122"/>
      <c r="BB16" s="122"/>
      <c r="BC16" s="122"/>
      <c r="BD16" s="129"/>
      <c r="BE16" s="129"/>
      <c r="BF16" s="129"/>
      <c r="BG16" s="129"/>
      <c r="BH16" s="129"/>
      <c r="BI16" s="239"/>
      <c r="BJ16" s="239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4297</v>
      </c>
      <c r="B17" s="24" t="s">
        <v>133</v>
      </c>
      <c r="C17" s="24"/>
      <c r="D17" s="6"/>
      <c r="E17" s="6"/>
      <c r="F17" s="16"/>
      <c r="G17" s="16"/>
      <c r="H17" s="40"/>
      <c r="I17" s="22" t="s">
        <v>156</v>
      </c>
      <c r="J17" s="145" t="s">
        <v>135</v>
      </c>
      <c r="K17" s="134" t="s">
        <v>136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98</v>
      </c>
      <c r="V17" s="23">
        <v>0</v>
      </c>
      <c r="W17" s="25">
        <v>0</v>
      </c>
      <c r="X17" s="47">
        <f t="array" aca="1" ref="X17" ca="1">COUNT(MATCH(AD17:OFFSET(AD17,0,$T$59-1),BL:BL,0))</f>
        <v>5</v>
      </c>
      <c r="Y17" s="48">
        <f t="array" aca="1" ref="Y17" ca="1">COUNT(MATCH(AD17:OFFSET(AD17,0,$T$59-1),BM:BM,0))</f>
        <v>0</v>
      </c>
      <c r="Z17" s="49">
        <f t="array" aca="1" ref="Z17" ca="1">COUNT(MATCH(AC17:OFFSET(AD17,0,$T$59-1),BQ:BQ,0))</f>
        <v>4</v>
      </c>
      <c r="AA17" s="50">
        <f t="array" aca="1" ref="AA17" ca="1">COUNT(MATCH(AC17:OFFSET(AD17,0,$T$59-1),BP:BP,0))</f>
        <v>0</v>
      </c>
      <c r="AB17" s="51">
        <f t="array" aca="1" ref="AB17" ca="1">COUNTIF(AD17:OFFSET(AD17,0,$T$59-1),"LOA")</f>
        <v>0</v>
      </c>
      <c r="AC17" s="119">
        <f t="array" aca="1" ref="AC17" ca="1">COUNT(MATCH(AD17:OFFSET(AD17,0,$T$59-1),BN:BN,0))</f>
        <v>0</v>
      </c>
      <c r="AD17" s="267" t="s">
        <v>11</v>
      </c>
      <c r="AE17" s="267" t="s">
        <v>11</v>
      </c>
      <c r="AF17" s="267" t="s">
        <v>11</v>
      </c>
      <c r="AG17" s="267" t="s">
        <v>11</v>
      </c>
      <c r="AH17" s="129" t="s">
        <v>34</v>
      </c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239"/>
      <c r="BJ17" s="239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95">
      <c r="A18" s="14">
        <v>4295</v>
      </c>
      <c r="B18" s="24" t="s">
        <v>133</v>
      </c>
      <c r="C18" s="24"/>
      <c r="D18" s="6"/>
      <c r="E18" s="6"/>
      <c r="F18" s="16"/>
      <c r="G18" s="16"/>
      <c r="H18" s="40"/>
      <c r="I18" s="22" t="s">
        <v>157</v>
      </c>
      <c r="J18" s="145" t="s">
        <v>135</v>
      </c>
      <c r="K18" s="134" t="s">
        <v>136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COUNT(MATCH(AD18:OFFSET(AD18,0,$T$59-1),BL:BL,0))</f>
        <v>8</v>
      </c>
      <c r="Y18" s="48">
        <f t="array" aca="1" ref="Y18" ca="1">COUNT(MATCH(AD18:OFFSET(AD18,0,$T$59-1),BM:BM,0))</f>
        <v>0</v>
      </c>
      <c r="Z18" s="49">
        <f t="array" aca="1" ref="Z18" ca="1">COUNT(MATCH(AC18:OFFSET(AD18,0,$T$59-1),BQ:BQ,0))</f>
        <v>8</v>
      </c>
      <c r="AA18" s="50">
        <f t="array" aca="1" ref="AA18" ca="1">COUNT(MATCH(AC18:OFFSET(AD18,0,$T$59-1),BP:BP,0))</f>
        <v>0</v>
      </c>
      <c r="AB18" s="51">
        <f t="array" aca="1" ref="AB18" ca="1">COUNTIF(AD18:OFFSET(AD18,0,$T$59-1),"LOA")</f>
        <v>0</v>
      </c>
      <c r="AC18" s="119">
        <f t="array" aca="1" ref="AC18" ca="1">COUNT(MATCH(AD18:OFFSET(AD18,0,$T$59-1),BN:BN,0))</f>
        <v>0</v>
      </c>
      <c r="AD18" s="129"/>
      <c r="AE18" s="129"/>
      <c r="AF18" s="267" t="s">
        <v>11</v>
      </c>
      <c r="AG18" s="267" t="s">
        <v>11</v>
      </c>
      <c r="AH18" s="129"/>
      <c r="AI18" s="129"/>
      <c r="AJ18" s="129"/>
      <c r="AK18" s="129" t="s">
        <v>11</v>
      </c>
      <c r="AL18" s="129" t="s">
        <v>11</v>
      </c>
      <c r="AM18" s="129" t="s">
        <v>11</v>
      </c>
      <c r="AN18" s="129" t="s">
        <v>11</v>
      </c>
      <c r="AO18" s="129" t="s">
        <v>11</v>
      </c>
      <c r="AP18" s="129" t="s">
        <v>11</v>
      </c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239"/>
      <c r="BJ18" s="239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95">
      <c r="A19" s="14">
        <v>4296</v>
      </c>
      <c r="B19" s="24" t="s">
        <v>133</v>
      </c>
      <c r="C19" s="24"/>
      <c r="D19" s="6"/>
      <c r="E19" s="6"/>
      <c r="F19" s="16"/>
      <c r="G19" s="16"/>
      <c r="H19" s="40"/>
      <c r="I19" s="22" t="s">
        <v>158</v>
      </c>
      <c r="J19" s="145" t="s">
        <v>135</v>
      </c>
      <c r="K19" s="134" t="s">
        <v>136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COUNT(MATCH(AD19:OFFSET(AD19,0,$T$59-1),BL:BL,0))</f>
        <v>12</v>
      </c>
      <c r="Y19" s="48">
        <f t="array" aca="1" ref="Y19" ca="1">COUNT(MATCH(AD19:OFFSET(AD19,0,$T$59-1),BM:BM,0))</f>
        <v>0</v>
      </c>
      <c r="Z19" s="49">
        <f t="array" aca="1" ref="Z19" ca="1">COUNT(MATCH(AC19:OFFSET(AD19,0,$T$59-1),BQ:BQ,0))</f>
        <v>6</v>
      </c>
      <c r="AA19" s="50">
        <f t="array" aca="1" ref="AA19" ca="1">COUNT(MATCH(AC19:OFFSET(AD19,0,$T$59-1),BP:BP,0))</f>
        <v>0</v>
      </c>
      <c r="AB19" s="51">
        <f t="array" aca="1" ref="AB19" ca="1">COUNTIF(AD19:OFFSET(AD19,0,$T$59-1),"LOA")</f>
        <v>0</v>
      </c>
      <c r="AC19" s="119">
        <f t="array" aca="1" ref="AC19" ca="1">COUNT(MATCH(AD19:OFFSET(AD19,0,$T$59-1),BN:BN,0))</f>
        <v>0</v>
      </c>
      <c r="AD19" s="129" t="s">
        <v>11</v>
      </c>
      <c r="AE19" s="129" t="s">
        <v>11</v>
      </c>
      <c r="AF19" s="129" t="s">
        <v>11</v>
      </c>
      <c r="AG19" s="129" t="s">
        <v>11</v>
      </c>
      <c r="AH19" s="129" t="s">
        <v>11</v>
      </c>
      <c r="AI19" s="129" t="s">
        <v>11</v>
      </c>
      <c r="AJ19" s="267"/>
      <c r="AK19" s="129"/>
      <c r="AL19" s="129"/>
      <c r="AM19" s="129"/>
      <c r="AN19" s="129" t="s">
        <v>34</v>
      </c>
      <c r="AO19" s="129" t="s">
        <v>34</v>
      </c>
      <c r="AP19" s="129" t="s">
        <v>34</v>
      </c>
      <c r="AQ19" s="129" t="s">
        <v>34</v>
      </c>
      <c r="AR19" s="129" t="s">
        <v>34</v>
      </c>
      <c r="AS19" s="129" t="s">
        <v>34</v>
      </c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239"/>
      <c r="BJ19" s="239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4299</v>
      </c>
      <c r="B20" s="24" t="s">
        <v>133</v>
      </c>
      <c r="C20" s="24"/>
      <c r="D20" s="6"/>
      <c r="E20" s="6"/>
      <c r="F20" s="16"/>
      <c r="G20" s="16"/>
      <c r="H20" s="40"/>
      <c r="I20" s="22" t="s">
        <v>159</v>
      </c>
      <c r="J20" s="145" t="s">
        <v>135</v>
      </c>
      <c r="K20" s="134" t="s">
        <v>136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COUNT(MATCH(AD20:OFFSET(AD20,0,$T$59-1),BL:BL,0))</f>
        <v>0</v>
      </c>
      <c r="Y20" s="48">
        <f t="array" aca="1" ref="Y20" ca="1">COUNT(MATCH(AD20:OFFSET(AD20,0,$T$59-1),BM:BM,0))</f>
        <v>0</v>
      </c>
      <c r="Z20" s="49">
        <f t="array" aca="1" ref="Z20" ca="1">COUNT(MATCH(AC20:OFFSET(AD20,0,$T$59-1),BQ:BQ,0))</f>
        <v>0</v>
      </c>
      <c r="AA20" s="50">
        <f t="array" aca="1" ref="AA20" ca="1">COUNT(MATCH(AC20:OFFSET(AD20,0,$T$59-1),BP:BP,0))</f>
        <v>0</v>
      </c>
      <c r="AB20" s="51">
        <f t="array" aca="1" ref="AB20" ca="1">COUNTIF(AD20:OFFSET(AD20,0,$T$59-1),"LOA")</f>
        <v>0</v>
      </c>
      <c r="AC20" s="119">
        <f t="array" aca="1" ref="AC20" ca="1">COUNT(MATCH(AD20:OFFSET(AD20,0,$T$59-1),BN:BN,0))</f>
        <v>0</v>
      </c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239"/>
      <c r="BJ20" s="239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95">
      <c r="A21" s="14">
        <v>4298</v>
      </c>
      <c r="B21" s="24" t="s">
        <v>133</v>
      </c>
      <c r="C21" s="24"/>
      <c r="D21" s="6"/>
      <c r="E21" s="6"/>
      <c r="F21" s="16"/>
      <c r="G21" s="16"/>
      <c r="H21" s="40"/>
      <c r="I21" s="22" t="s">
        <v>160</v>
      </c>
      <c r="J21" s="145" t="s">
        <v>135</v>
      </c>
      <c r="K21" s="134" t="s">
        <v>136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COUNT(MATCH(AD21:OFFSET(AD21,0,$T$59-1),BL:BL,0))</f>
        <v>0</v>
      </c>
      <c r="Y21" s="48">
        <f t="array" aca="1" ref="Y21" ca="1">COUNT(MATCH(AD21:OFFSET(AD21,0,$T$59-1),BM:BM,0))</f>
        <v>0</v>
      </c>
      <c r="Z21" s="49">
        <f t="array" aca="1" ref="Z21" ca="1">COUNT(MATCH(AC21:OFFSET(AD21,0,$T$59-1),BQ:BQ,0))</f>
        <v>0</v>
      </c>
      <c r="AA21" s="50">
        <f t="array" aca="1" ref="AA21" ca="1">COUNT(MATCH(AC21:OFFSET(AD21,0,$T$59-1),BP:BP,0))</f>
        <v>0</v>
      </c>
      <c r="AB21" s="51">
        <f t="array" aca="1" ref="AB21" ca="1">COUNTIF(AD21:OFFSET(AD21,0,$T$59-1),"LOA")</f>
        <v>0</v>
      </c>
      <c r="AC21" s="119">
        <f t="array" aca="1" ref="AC21" ca="1">COUNT(MATCH(AD21:OFFSET(AD21,0,$T$59-1),BN:BN,0))</f>
        <v>0</v>
      </c>
      <c r="AD21" s="267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239"/>
      <c r="BJ21" s="239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75">
      <c r="A22" s="14">
        <v>4863</v>
      </c>
      <c r="B22" s="24" t="s">
        <v>133</v>
      </c>
      <c r="C22" s="24"/>
      <c r="D22" s="6"/>
      <c r="E22" s="6"/>
      <c r="F22" s="16"/>
      <c r="G22" s="16"/>
      <c r="H22" s="40"/>
      <c r="I22" s="22" t="s">
        <v>161</v>
      </c>
      <c r="J22" s="145" t="s">
        <v>149</v>
      </c>
      <c r="K22" s="134" t="s">
        <v>136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COUNT(MATCH(AD22:OFFSET(AD22,0,$T$59-1),BL:BL,0))</f>
        <v>0</v>
      </c>
      <c r="Y22" s="48">
        <f t="array" aca="1" ref="Y22" ca="1">COUNT(MATCH(AD22:OFFSET(AD22,0,$T$59-1),BM:BM,0))</f>
        <v>0</v>
      </c>
      <c r="Z22" s="49">
        <f t="array" aca="1" ref="Z22" ca="1">COUNT(MATCH(AC22:OFFSET(AD22,0,$T$59-1),BQ:BQ,0))</f>
        <v>0</v>
      </c>
      <c r="AA22" s="50">
        <f t="array" aca="1" ref="AA22" ca="1">COUNT(MATCH(AC22:OFFSET(AD22,0,$T$59-1),BP:BP,0))</f>
        <v>0</v>
      </c>
      <c r="AB22" s="51">
        <f t="array" aca="1" ref="AB22" ca="1">COUNTIF(AD22:OFFSET(AD22,0,$T$59-1),"LOA")</f>
        <v>0</v>
      </c>
      <c r="AC22" s="119">
        <f t="array" aca="1" ref="AC22" ca="1">COUNT(MATCH(AD22:OFFSET(AD22,0,$T$59-1),BN:BN,0))</f>
        <v>0</v>
      </c>
      <c r="AD22" s="267"/>
      <c r="AE22" s="238"/>
      <c r="AF22" s="238"/>
      <c r="AG22" s="238"/>
      <c r="AH22" s="238"/>
      <c r="AI22" s="238"/>
      <c r="AJ22" s="238"/>
      <c r="AK22" s="238"/>
      <c r="AL22" s="238"/>
      <c r="AM22" s="240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239"/>
      <c r="BJ22" s="239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95">
      <c r="A23" s="14">
        <v>4312</v>
      </c>
      <c r="B23" s="24" t="s">
        <v>133</v>
      </c>
      <c r="C23" s="24"/>
      <c r="D23" s="6"/>
      <c r="E23" s="6"/>
      <c r="F23" s="16"/>
      <c r="G23" s="16"/>
      <c r="H23" s="40"/>
      <c r="I23" s="22" t="s">
        <v>162</v>
      </c>
      <c r="J23" s="145" t="s">
        <v>135</v>
      </c>
      <c r="K23" s="134" t="s">
        <v>136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COUNT(MATCH(AD23:OFFSET(AD23,0,$T$59-1),BL:BL,0))</f>
        <v>6</v>
      </c>
      <c r="Y23" s="48">
        <f t="array" aca="1" ref="Y23" ca="1">COUNT(MATCH(AD23:OFFSET(AD23,0,$T$59-1),BM:BM,0))</f>
        <v>0</v>
      </c>
      <c r="Z23" s="49">
        <f t="array" aca="1" ref="Z23" ca="1">COUNT(MATCH(AC23:OFFSET(AD23,0,$T$59-1),BQ:BQ,0))</f>
        <v>6</v>
      </c>
      <c r="AA23" s="50">
        <f t="array" aca="1" ref="AA23" ca="1">COUNT(MATCH(AC23:OFFSET(AD23,0,$T$59-1),BP:BP,0))</f>
        <v>0</v>
      </c>
      <c r="AB23" s="51">
        <f t="array" aca="1" ref="AB23" ca="1">COUNTIF(AD23:OFFSET(AD23,0,$T$59-1),"LOA")</f>
        <v>0</v>
      </c>
      <c r="AC23" s="119">
        <f t="array" aca="1" ref="AC23" ca="1">COUNT(MATCH(AD23:OFFSET(AD23,0,$T$59-1),BN:BN,0))</f>
        <v>0</v>
      </c>
      <c r="AD23" s="122" t="s">
        <v>11</v>
      </c>
      <c r="AE23" s="122" t="s">
        <v>11</v>
      </c>
      <c r="AF23" s="122" t="s">
        <v>11</v>
      </c>
      <c r="AG23" s="122" t="s">
        <v>11</v>
      </c>
      <c r="AH23" s="122" t="s">
        <v>11</v>
      </c>
      <c r="AI23" s="122" t="s">
        <v>11</v>
      </c>
      <c r="AJ23" s="350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9"/>
      <c r="BI23" s="239"/>
      <c r="BJ23" s="239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95">
      <c r="A24" s="14">
        <v>4318</v>
      </c>
      <c r="B24" s="24" t="s">
        <v>133</v>
      </c>
      <c r="C24" s="24"/>
      <c r="D24" s="6"/>
      <c r="E24" s="6"/>
      <c r="F24" s="16"/>
      <c r="G24" s="16"/>
      <c r="H24" s="40"/>
      <c r="I24" s="22" t="s">
        <v>163</v>
      </c>
      <c r="J24" s="145" t="s">
        <v>135</v>
      </c>
      <c r="K24" s="134" t="s">
        <v>136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COUNT(MATCH(AD24:OFFSET(AD24,0,$T$59-1),BL:BL,0))</f>
        <v>0</v>
      </c>
      <c r="Y24" s="48">
        <f t="array" aca="1" ref="Y24" ca="1">COUNT(MATCH(AD24:OFFSET(AD24,0,$T$59-1),BM:BM,0))</f>
        <v>0</v>
      </c>
      <c r="Z24" s="49">
        <f t="array" aca="1" ref="Z24" ca="1">COUNT(MATCH(AC24:OFFSET(AD24,0,$T$59-1),BQ:BQ,0))</f>
        <v>0</v>
      </c>
      <c r="AA24" s="50">
        <f t="array" aca="1" ref="AA24" ca="1">COUNT(MATCH(AC24:OFFSET(AD24,0,$T$59-1),BP:BP,0))</f>
        <v>0</v>
      </c>
      <c r="AB24" s="51">
        <f t="array" aca="1" ref="AB24" ca="1">COUNTIF(AD24:OFFSET(AD24,0,$T$59-1),"LOA")</f>
        <v>0</v>
      </c>
      <c r="AC24" s="119">
        <f t="array" aca="1" ref="AC24" ca="1">COUNT(MATCH(AD24:OFFSET(AD24,0,$T$59-1),BN:BN,0))</f>
        <v>0</v>
      </c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239"/>
      <c r="BJ24" s="239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4313</v>
      </c>
      <c r="B25" s="24" t="s">
        <v>133</v>
      </c>
      <c r="C25" s="24"/>
      <c r="D25" s="6"/>
      <c r="E25" s="6"/>
      <c r="F25" s="16"/>
      <c r="G25" s="16"/>
      <c r="H25" s="40"/>
      <c r="I25" s="22" t="s">
        <v>164</v>
      </c>
      <c r="J25" s="145" t="s">
        <v>135</v>
      </c>
      <c r="K25" s="134" t="s">
        <v>136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COUNT(MATCH(AD25:OFFSET(AD25,0,$T$59-1),BL:BL,0))</f>
        <v>6</v>
      </c>
      <c r="Y25" s="48">
        <f t="array" aca="1" ref="Y25" ca="1">COUNT(MATCH(AD25:OFFSET(AD25,0,$T$59-1),BM:BM,0))</f>
        <v>0</v>
      </c>
      <c r="Z25" s="49">
        <f t="array" aca="1" ref="Z25" ca="1">COUNT(MATCH(AC25:OFFSET(AD25,0,$T$59-1),BQ:BQ,0))</f>
        <v>6</v>
      </c>
      <c r="AA25" s="50">
        <f t="array" aca="1" ref="AA25" ca="1">COUNT(MATCH(AC25:OFFSET(AD25,0,$T$59-1),BP:BP,0))</f>
        <v>0</v>
      </c>
      <c r="AB25" s="51">
        <f t="array" aca="1" ref="AB25" ca="1">COUNTIF(AD25:OFFSET(AD25,0,$T$59-1),"LOA")</f>
        <v>0</v>
      </c>
      <c r="AC25" s="119">
        <f t="array" aca="1" ref="AC25" ca="1">COUNT(MATCH(AD25:OFFSET(AD25,0,$T$59-1),BN:BN,0))</f>
        <v>0</v>
      </c>
      <c r="AD25" s="122" t="s">
        <v>11</v>
      </c>
      <c r="AE25" s="122" t="s">
        <v>11</v>
      </c>
      <c r="AF25" s="122" t="s">
        <v>11</v>
      </c>
      <c r="AG25" s="122" t="s">
        <v>11</v>
      </c>
      <c r="AH25" s="122" t="s">
        <v>11</v>
      </c>
      <c r="AI25" s="122" t="s">
        <v>11</v>
      </c>
      <c r="AJ25" s="350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9"/>
      <c r="BI25" s="239"/>
      <c r="BJ25" s="239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75">
      <c r="A26" s="14">
        <v>4836</v>
      </c>
      <c r="B26" s="24" t="s">
        <v>133</v>
      </c>
      <c r="C26" s="24"/>
      <c r="D26" s="6"/>
      <c r="E26" s="6"/>
      <c r="F26" s="16"/>
      <c r="G26" s="16"/>
      <c r="H26" s="40"/>
      <c r="I26" s="22" t="s">
        <v>165</v>
      </c>
      <c r="J26" s="145" t="s">
        <v>135</v>
      </c>
      <c r="K26" s="134" t="s">
        <v>136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COUNT(MATCH(AD26:OFFSET(AD26,0,$T$59-1),BL:BL,0))</f>
        <v>0</v>
      </c>
      <c r="Y26" s="48">
        <f t="array" aca="1" ref="Y26" ca="1">COUNT(MATCH(AD26:OFFSET(AD26,0,$T$59-1),BM:BM,0))</f>
        <v>0</v>
      </c>
      <c r="Z26" s="49">
        <f t="array" aca="1" ref="Z26" ca="1">COUNT(MATCH(AC26:OFFSET(AD26,0,$T$59-1),BQ:BQ,0))</f>
        <v>0</v>
      </c>
      <c r="AA26" s="50">
        <f t="array" aca="1" ref="AA26" ca="1">COUNT(MATCH(AC26:OFFSET(AD26,0,$T$59-1),BP:BP,0))</f>
        <v>0</v>
      </c>
      <c r="AB26" s="51">
        <f t="array" aca="1" ref="AB26" ca="1">COUNTIF(AD26:OFFSET(AD26,0,$T$59-1),"LOA")</f>
        <v>0</v>
      </c>
      <c r="AC26" s="119">
        <f t="array" aca="1" ref="AC26" ca="1">COUNT(MATCH(AD26:OFFSET(AD26,0,$T$59-1),BN:BN,0))</f>
        <v>0</v>
      </c>
      <c r="AD26" s="129"/>
      <c r="AE26" s="238"/>
      <c r="AF26" s="238"/>
      <c r="AG26" s="238"/>
      <c r="AH26" s="238"/>
      <c r="AI26" s="238"/>
      <c r="AJ26" s="238"/>
      <c r="AK26" s="238"/>
      <c r="AL26" s="238"/>
      <c r="AM26" s="240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239"/>
      <c r="BJ26" s="239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8.75">
      <c r="A27" s="14">
        <v>4839</v>
      </c>
      <c r="B27" s="24" t="s">
        <v>133</v>
      </c>
      <c r="C27" s="24"/>
      <c r="D27" s="6"/>
      <c r="E27" s="6"/>
      <c r="F27" s="16"/>
      <c r="G27" s="16"/>
      <c r="H27" s="40"/>
      <c r="I27" s="22" t="s">
        <v>166</v>
      </c>
      <c r="J27" s="145" t="s">
        <v>135</v>
      </c>
      <c r="K27" s="134" t="s">
        <v>136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COUNT(MATCH(AD27:OFFSET(AD27,0,$T$59-1),BL:BL,0))</f>
        <v>20</v>
      </c>
      <c r="Y27" s="48">
        <f t="array" aca="1" ref="Y27" ca="1">COUNT(MATCH(AD27:OFFSET(AD27,0,$T$59-1),BM:BM,0))</f>
        <v>0</v>
      </c>
      <c r="Z27" s="49">
        <f t="array" aca="1" ref="Z27" ca="1">COUNT(MATCH(AC27:OFFSET(AD27,0,$T$59-1),BQ:BQ,0))</f>
        <v>20</v>
      </c>
      <c r="AA27" s="50">
        <f t="array" aca="1" ref="AA27" ca="1">COUNT(MATCH(AC27:OFFSET(AD27,0,$T$59-1),BP:BP,0))</f>
        <v>0</v>
      </c>
      <c r="AB27" s="51">
        <f t="array" aca="1" ref="AB27" ca="1">COUNTIF(AD27:OFFSET(AD27,0,$T$59-1),"LOA")</f>
        <v>0</v>
      </c>
      <c r="AC27" s="119">
        <f t="array" aca="1" ref="AC27" ca="1">COUNT(MATCH(AD27:OFFSET(AD27,0,$T$59-1),BN:BN,0))</f>
        <v>0</v>
      </c>
      <c r="AD27" s="129" t="s">
        <v>11</v>
      </c>
      <c r="AE27" s="129" t="s">
        <v>11</v>
      </c>
      <c r="AF27" s="129" t="s">
        <v>11</v>
      </c>
      <c r="AG27" s="129" t="s">
        <v>11</v>
      </c>
      <c r="AH27" s="129" t="s">
        <v>11</v>
      </c>
      <c r="AI27" s="129" t="s">
        <v>11</v>
      </c>
      <c r="AJ27" s="129" t="s">
        <v>11</v>
      </c>
      <c r="AK27" s="129" t="s">
        <v>11</v>
      </c>
      <c r="AL27" s="129" t="s">
        <v>11</v>
      </c>
      <c r="AM27" s="129" t="s">
        <v>11</v>
      </c>
      <c r="AN27" s="129" t="s">
        <v>11</v>
      </c>
      <c r="AO27" s="129" t="s">
        <v>11</v>
      </c>
      <c r="AP27" s="129" t="s">
        <v>11</v>
      </c>
      <c r="AQ27" s="129" t="s">
        <v>11</v>
      </c>
      <c r="AR27" s="129" t="s">
        <v>11</v>
      </c>
      <c r="AS27" s="129" t="s">
        <v>11</v>
      </c>
      <c r="AT27" s="129" t="s">
        <v>11</v>
      </c>
      <c r="AU27" s="129" t="s">
        <v>11</v>
      </c>
      <c r="AV27" s="129" t="s">
        <v>11</v>
      </c>
      <c r="AW27" s="129" t="s">
        <v>11</v>
      </c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9"/>
      <c r="BI27" s="239"/>
      <c r="BJ27" s="239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4256</v>
      </c>
      <c r="B28" s="24" t="s">
        <v>133</v>
      </c>
      <c r="C28" s="24"/>
      <c r="D28" s="6"/>
      <c r="E28" s="6"/>
      <c r="F28" s="16"/>
      <c r="G28" s="16"/>
      <c r="H28" s="40"/>
      <c r="I28" s="22" t="s">
        <v>167</v>
      </c>
      <c r="J28" s="145" t="s">
        <v>149</v>
      </c>
      <c r="K28" s="134" t="s">
        <v>168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COUNT(MATCH(AD28:OFFSET(AD28,0,$T$59-1),BL:BL,0))</f>
        <v>0</v>
      </c>
      <c r="Y28" s="48">
        <f t="array" aca="1" ref="Y28" ca="1">COUNT(MATCH(AD28:OFFSET(AD28,0,$T$59-1),BM:BM,0))</f>
        <v>0</v>
      </c>
      <c r="Z28" s="49">
        <f t="array" aca="1" ref="Z28" ca="1">COUNT(MATCH(AC28:OFFSET(AD28,0,$T$59-1),BQ:BQ,0))</f>
        <v>0</v>
      </c>
      <c r="AA28" s="50">
        <f t="array" aca="1" ref="AA28" ca="1">COUNT(MATCH(AC28:OFFSET(AD28,0,$T$59-1),BP:BP,0))</f>
        <v>0</v>
      </c>
      <c r="AB28" s="51">
        <f t="array" aca="1" ref="AB28" ca="1">COUNTIF(AD28:OFFSET(AD28,0,$T$59-1),"LOA")</f>
        <v>0</v>
      </c>
      <c r="AC28" s="119">
        <f t="array" aca="1" ref="AC28" ca="1">COUNT(MATCH(AD28:OFFSET(AD28,0,$T$59-1),BN:BN,0))</f>
        <v>0</v>
      </c>
      <c r="AD28" s="129"/>
      <c r="AE28" s="238"/>
      <c r="AF28" s="238"/>
      <c r="AG28" s="238"/>
      <c r="AH28" s="238"/>
      <c r="AI28" s="238"/>
      <c r="AJ28" s="238"/>
      <c r="AK28" s="238"/>
      <c r="AL28" s="238"/>
      <c r="AM28" s="240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239"/>
      <c r="BJ28" s="239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95">
      <c r="A29" s="14">
        <v>4845</v>
      </c>
      <c r="B29" s="24" t="s">
        <v>133</v>
      </c>
      <c r="C29" s="24"/>
      <c r="D29" s="6"/>
      <c r="E29" s="6"/>
      <c r="F29" s="16"/>
      <c r="G29" s="16"/>
      <c r="H29" s="40"/>
      <c r="I29" s="22" t="s">
        <v>169</v>
      </c>
      <c r="J29" s="145" t="s">
        <v>135</v>
      </c>
      <c r="K29" s="134" t="s">
        <v>136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COUNT(MATCH(AD29:OFFSET(AD29,0,$T$59-1),BL:BL,0))</f>
        <v>5</v>
      </c>
      <c r="Y29" s="48">
        <f t="array" aca="1" ref="Y29" ca="1">COUNT(MATCH(AD29:OFFSET(AD29,0,$T$59-1),BM:BM,0))</f>
        <v>0</v>
      </c>
      <c r="Z29" s="49">
        <f t="array" aca="1" ref="Z29" ca="1">COUNT(MATCH(AC29:OFFSET(AD29,0,$T$59-1),BQ:BQ,0))</f>
        <v>5</v>
      </c>
      <c r="AA29" s="50">
        <f t="array" aca="1" ref="AA29" ca="1">COUNT(MATCH(AC29:OFFSET(AD29,0,$T$59-1),BP:BP,0))</f>
        <v>0</v>
      </c>
      <c r="AB29" s="51">
        <f t="array" aca="1" ref="AB29" ca="1">COUNTIF(AD29:OFFSET(AD29,0,$T$59-1),"LOA")</f>
        <v>0</v>
      </c>
      <c r="AC29" s="119">
        <f t="array" aca="1" ref="AC29" ca="1">COUNT(MATCH(AD29:OFFSET(AD29,0,$T$59-1),BN:BN,0))</f>
        <v>0</v>
      </c>
      <c r="AD29" s="129" t="s">
        <v>11</v>
      </c>
      <c r="AE29" s="129" t="s">
        <v>11</v>
      </c>
      <c r="AF29" s="129" t="s">
        <v>11</v>
      </c>
      <c r="AG29" s="129" t="s">
        <v>11</v>
      </c>
      <c r="AH29" s="129" t="s">
        <v>11</v>
      </c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239"/>
      <c r="BJ29" s="239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4842</v>
      </c>
      <c r="B30" s="24" t="s">
        <v>133</v>
      </c>
      <c r="C30" s="24"/>
      <c r="D30" s="6"/>
      <c r="E30" s="6"/>
      <c r="F30" s="16"/>
      <c r="G30" s="16"/>
      <c r="H30" s="40"/>
      <c r="I30" s="22" t="s">
        <v>170</v>
      </c>
      <c r="J30" s="145" t="s">
        <v>135</v>
      </c>
      <c r="K30" s="134" t="s">
        <v>136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COUNT(MATCH(AD30:OFFSET(AD30,0,$T$59-1),BL:BL,0))</f>
        <v>0</v>
      </c>
      <c r="Y30" s="48">
        <f t="array" aca="1" ref="Y30" ca="1">COUNT(MATCH(AD30:OFFSET(AD30,0,$T$59-1),BM:BM,0))</f>
        <v>0</v>
      </c>
      <c r="Z30" s="49">
        <f t="array" aca="1" ref="Z30" ca="1">COUNT(MATCH(AC30:OFFSET(AD30,0,$T$59-1),BQ:BQ,0))</f>
        <v>0</v>
      </c>
      <c r="AA30" s="50">
        <f t="array" aca="1" ref="AA30" ca="1">COUNT(MATCH(AC30:OFFSET(AD30,0,$T$59-1),BP:BP,0))</f>
        <v>0</v>
      </c>
      <c r="AB30" s="51">
        <f t="array" aca="1" ref="AB30" ca="1">COUNTIF(AD30:OFFSET(AD30,0,$T$59-1),"LOA")</f>
        <v>0</v>
      </c>
      <c r="AC30" s="119">
        <f t="array" aca="1" ref="AC30" ca="1">COUNT(MATCH(AD30:OFFSET(AD30,0,$T$59-1),BN:BN,0))</f>
        <v>0</v>
      </c>
      <c r="AD30" s="129"/>
      <c r="AE30" s="129"/>
      <c r="AF30" s="129"/>
      <c r="AG30" s="129"/>
      <c r="AH30" s="129"/>
      <c r="AI30" s="129"/>
      <c r="AJ30" s="238"/>
      <c r="AK30" s="238"/>
      <c r="AL30" s="238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239"/>
      <c r="BJ30" s="239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95">
      <c r="A31" s="14">
        <v>4242</v>
      </c>
      <c r="B31" s="24" t="s">
        <v>133</v>
      </c>
      <c r="C31" s="24"/>
      <c r="D31" s="6"/>
      <c r="E31" s="6"/>
      <c r="F31" s="16"/>
      <c r="G31" s="16"/>
      <c r="H31" s="40"/>
      <c r="I31" s="22" t="s">
        <v>171</v>
      </c>
      <c r="J31" s="145" t="s">
        <v>135</v>
      </c>
      <c r="K31" s="134" t="s">
        <v>136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COUNT(MATCH(AD31:OFFSET(AD31,0,$T$59-1),BL:BL,0))</f>
        <v>0</v>
      </c>
      <c r="Y31" s="48">
        <f t="array" aca="1" ref="Y31" ca="1">COUNT(MATCH(AD31:OFFSET(AD31,0,$T$59-1),BM:BM,0))</f>
        <v>0</v>
      </c>
      <c r="Z31" s="49">
        <f t="array" aca="1" ref="Z31" ca="1">COUNT(MATCH(AC31:OFFSET(AD31,0,$T$59-1),BQ:BQ,0))</f>
        <v>0</v>
      </c>
      <c r="AA31" s="50">
        <f t="array" aca="1" ref="AA31" ca="1">COUNT(MATCH(AC31:OFFSET(AD31,0,$T$59-1),BP:BP,0))</f>
        <v>0</v>
      </c>
      <c r="AB31" s="51">
        <f t="array" aca="1" ref="AB31" ca="1">COUNTIF(AD31:OFFSET(AD31,0,$T$59-1),"LOA")</f>
        <v>0</v>
      </c>
      <c r="AC31" s="119">
        <f t="array" aca="1" ref="AC31" ca="1">COUNT(MATCH(AD31:OFFSET(AD31,0,$T$59-1),BN:BN,0))</f>
        <v>0</v>
      </c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9"/>
      <c r="AT31" s="129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9"/>
      <c r="BH31" s="129"/>
      <c r="BI31" s="239"/>
      <c r="BJ31" s="239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4241</v>
      </c>
      <c r="B32" s="24" t="s">
        <v>133</v>
      </c>
      <c r="C32" s="24"/>
      <c r="D32" s="6"/>
      <c r="E32" s="6"/>
      <c r="F32" s="16"/>
      <c r="G32" s="16"/>
      <c r="H32" s="40"/>
      <c r="I32" s="22" t="s">
        <v>172</v>
      </c>
      <c r="J32" s="145" t="s">
        <v>135</v>
      </c>
      <c r="K32" s="134" t="s">
        <v>136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COUNT(MATCH(AD32:OFFSET(AD32,0,$T$59-1),BL:BL,0))</f>
        <v>0</v>
      </c>
      <c r="Y32" s="48">
        <f t="array" aca="1" ref="Y32" ca="1">COUNT(MATCH(AD32:OFFSET(AD32,0,$T$59-1),BM:BM,0))</f>
        <v>0</v>
      </c>
      <c r="Z32" s="49">
        <f t="array" aca="1" ref="Z32" ca="1">COUNT(MATCH(AC32:OFFSET(AD32,0,$T$59-1),BQ:BQ,0))</f>
        <v>0</v>
      </c>
      <c r="AA32" s="50">
        <f t="array" aca="1" ref="AA32" ca="1">COUNT(MATCH(AC32:OFFSET(AD32,0,$T$59-1),BP:BP,0))</f>
        <v>0</v>
      </c>
      <c r="AB32" s="51">
        <f t="array" aca="1" ref="AB32" ca="1">COUNTIF(AD32:OFFSET(AD32,0,$T$59-1),"LOA")</f>
        <v>0</v>
      </c>
      <c r="AC32" s="119">
        <f t="array" aca="1" ref="AC32" ca="1">COUNT(MATCH(AD32:OFFSET(AD32,0,$T$59-1),BN:BN,0))</f>
        <v>0</v>
      </c>
      <c r="AD32" s="129"/>
      <c r="AE32" s="238"/>
      <c r="AF32" s="238"/>
      <c r="AG32" s="238"/>
      <c r="AH32" s="238"/>
      <c r="AI32" s="238"/>
      <c r="AJ32" s="238"/>
      <c r="AK32" s="238"/>
      <c r="AL32" s="238"/>
      <c r="AM32" s="240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239"/>
      <c r="BJ32" s="239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4812</v>
      </c>
      <c r="B33" s="24" t="s">
        <v>133</v>
      </c>
      <c r="C33" s="24"/>
      <c r="D33" s="6"/>
      <c r="E33" s="6"/>
      <c r="F33" s="16"/>
      <c r="G33" s="16"/>
      <c r="H33" s="40"/>
      <c r="I33" s="22" t="s">
        <v>173</v>
      </c>
      <c r="J33" s="145" t="s">
        <v>135</v>
      </c>
      <c r="K33" s="134" t="s">
        <v>136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COUNT(MATCH(AD33:OFFSET(AD33,0,$T$59-1),BL:BL,0))</f>
        <v>0</v>
      </c>
      <c r="Y33" s="48">
        <f t="array" aca="1" ref="Y33" ca="1">COUNT(MATCH(AD33:OFFSET(AD33,0,$T$59-1),BM:BM,0))</f>
        <v>0</v>
      </c>
      <c r="Z33" s="49">
        <f t="array" aca="1" ref="Z33" ca="1">COUNT(MATCH(AC33:OFFSET(AD33,0,$T$59-1),BQ:BQ,0))</f>
        <v>0</v>
      </c>
      <c r="AA33" s="50">
        <f t="array" aca="1" ref="AA33" ca="1">COUNT(MATCH(AC33:OFFSET(AD33,0,$T$59-1),BP:BP,0))</f>
        <v>0</v>
      </c>
      <c r="AB33" s="51">
        <f t="array" aca="1" ref="AB33" ca="1">COUNTIF(AD33:OFFSET(AD33,0,$T$59-1),"LOA")</f>
        <v>0</v>
      </c>
      <c r="AC33" s="119">
        <f t="array" aca="1" ref="AC33" ca="1">COUNT(MATCH(AD33:OFFSET(AD33,0,$T$59-1),BN:BN,0))</f>
        <v>0</v>
      </c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9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9"/>
      <c r="BH33" s="129"/>
      <c r="BI33" s="239"/>
      <c r="BJ33" s="239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75">
      <c r="A34" s="14">
        <v>4823</v>
      </c>
      <c r="B34" s="24" t="s">
        <v>133</v>
      </c>
      <c r="C34" s="24"/>
      <c r="D34" s="6"/>
      <c r="E34" s="6"/>
      <c r="F34" s="16"/>
      <c r="G34" s="16"/>
      <c r="H34" s="40"/>
      <c r="I34" s="22" t="s">
        <v>174</v>
      </c>
      <c r="J34" s="145" t="s">
        <v>135</v>
      </c>
      <c r="K34" s="134" t="s">
        <v>136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COUNT(MATCH(AD34:OFFSET(AD34,0,$T$59-1),BL:BL,0))</f>
        <v>0</v>
      </c>
      <c r="Y34" s="48">
        <f t="array" aca="1" ref="Y34" ca="1">COUNT(MATCH(AD34:OFFSET(AD34,0,$T$59-1),BM:BM,0))</f>
        <v>0</v>
      </c>
      <c r="Z34" s="49">
        <f t="array" aca="1" ref="Z34" ca="1">COUNT(MATCH(AC34:OFFSET(AD34,0,$T$59-1),BQ:BQ,0))</f>
        <v>0</v>
      </c>
      <c r="AA34" s="50">
        <f t="array" aca="1" ref="AA34" ca="1">COUNT(MATCH(AC34:OFFSET(AD34,0,$T$59-1),BP:BP,0))</f>
        <v>0</v>
      </c>
      <c r="AB34" s="51">
        <f t="array" aca="1" ref="AB34" ca="1">COUNTIF(AD34:OFFSET(AD34,0,$T$59-1),"LOA")</f>
        <v>0</v>
      </c>
      <c r="AC34" s="119">
        <f t="array" aca="1" ref="AC34" ca="1">COUNT(MATCH(AD34:OFFSET(AD34,0,$T$59-1),BN:BN,0))</f>
        <v>0</v>
      </c>
      <c r="AD34" s="129"/>
      <c r="AE34" s="238"/>
      <c r="AF34" s="238"/>
      <c r="AG34" s="238"/>
      <c r="AH34" s="238"/>
      <c r="AI34" s="238"/>
      <c r="AJ34" s="238"/>
      <c r="AK34" s="238"/>
      <c r="AL34" s="238"/>
      <c r="AM34" s="240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239"/>
      <c r="BJ34" s="239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75">
      <c r="A35" s="14">
        <v>4821</v>
      </c>
      <c r="B35" s="24" t="s">
        <v>133</v>
      </c>
      <c r="C35" s="24"/>
      <c r="D35" s="6"/>
      <c r="E35" s="6"/>
      <c r="F35" s="16"/>
      <c r="G35" s="16"/>
      <c r="H35" s="40"/>
      <c r="I35" s="22" t="s">
        <v>175</v>
      </c>
      <c r="J35" s="145" t="s">
        <v>135</v>
      </c>
      <c r="K35" s="134" t="s">
        <v>136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COUNT(MATCH(AD35:OFFSET(AD35,0,$T$59-1),BL:BL,0))</f>
        <v>0</v>
      </c>
      <c r="Y35" s="48">
        <f t="array" aca="1" ref="Y35" ca="1">COUNT(MATCH(AD35:OFFSET(AD35,0,$T$59-1),BM:BM,0))</f>
        <v>0</v>
      </c>
      <c r="Z35" s="49">
        <f t="array" aca="1" ref="Z35" ca="1">COUNT(MATCH(AC35:OFFSET(AD35,0,$T$59-1),BQ:BQ,0))</f>
        <v>0</v>
      </c>
      <c r="AA35" s="50">
        <f t="array" aca="1" ref="AA35" ca="1">COUNT(MATCH(AC35:OFFSET(AD35,0,$T$59-1),BP:BP,0))</f>
        <v>0</v>
      </c>
      <c r="AB35" s="51">
        <f t="array" aca="1" ref="AB35" ca="1">COUNTIF(AD35:OFFSET(AD35,0,$T$59-1),"LOA")</f>
        <v>0</v>
      </c>
      <c r="AC35" s="119">
        <f t="array" aca="1" ref="AC35" ca="1">COUNT(MATCH(AD35:OFFSET(AD35,0,$T$59-1),BN:BN,0))</f>
        <v>0</v>
      </c>
      <c r="AD35" s="129"/>
      <c r="AE35" s="238"/>
      <c r="AF35" s="238"/>
      <c r="AG35" s="238"/>
      <c r="AH35" s="238"/>
      <c r="AI35" s="238"/>
      <c r="AJ35" s="238"/>
      <c r="AK35" s="238"/>
      <c r="AL35" s="238"/>
      <c r="AM35" s="240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239"/>
      <c r="BJ35" s="239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95">
      <c r="A36" s="14">
        <v>4831</v>
      </c>
      <c r="B36" s="24" t="s">
        <v>133</v>
      </c>
      <c r="C36" s="24"/>
      <c r="D36" s="6"/>
      <c r="E36" s="6"/>
      <c r="F36" s="16"/>
      <c r="G36" s="16"/>
      <c r="H36" s="40"/>
      <c r="I36" s="22" t="s">
        <v>176</v>
      </c>
      <c r="J36" s="145" t="s">
        <v>135</v>
      </c>
      <c r="K36" s="134" t="s">
        <v>136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COUNT(MATCH(AD36:OFFSET(AD36,0,$T$59-1),BL:BL,0))</f>
        <v>0</v>
      </c>
      <c r="Y36" s="48">
        <f t="array" aca="1" ref="Y36" ca="1">COUNT(MATCH(AD36:OFFSET(AD36,0,$T$59-1),BM:BM,0))</f>
        <v>0</v>
      </c>
      <c r="Z36" s="49">
        <f t="array" aca="1" ref="Z36" ca="1">COUNT(MATCH(AC36:OFFSET(AD36,0,$T$59-1),BQ:BQ,0))</f>
        <v>0</v>
      </c>
      <c r="AA36" s="50">
        <f t="array" aca="1" ref="AA36" ca="1">COUNT(MATCH(AC36:OFFSET(AD36,0,$T$59-1),BP:BP,0))</f>
        <v>0</v>
      </c>
      <c r="AB36" s="51">
        <f t="array" aca="1" ref="AB36" ca="1">COUNTIF(AD36:OFFSET(AD36,0,$T$59-1),"LOA")</f>
        <v>0</v>
      </c>
      <c r="AC36" s="119">
        <f t="array" aca="1" ref="AC36" ca="1">COUNT(MATCH(AD36:OFFSET(AD36,0,$T$59-1),BN:BN,0))</f>
        <v>0</v>
      </c>
      <c r="AD36" s="129"/>
      <c r="AE36" s="122"/>
      <c r="AF36" s="122"/>
      <c r="AG36" s="122"/>
      <c r="AH36" s="122"/>
      <c r="AI36" s="122"/>
      <c r="AJ36" s="122"/>
      <c r="AK36" s="122"/>
      <c r="AL36" s="122"/>
      <c r="AM36" s="122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239"/>
      <c r="BJ36" s="239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4830</v>
      </c>
      <c r="B37" s="24" t="s">
        <v>133</v>
      </c>
      <c r="C37" s="24"/>
      <c r="D37" s="6"/>
      <c r="E37" s="6"/>
      <c r="F37" s="16"/>
      <c r="G37" s="16"/>
      <c r="H37" s="40"/>
      <c r="I37" s="22" t="s">
        <v>177</v>
      </c>
      <c r="J37" s="145" t="s">
        <v>135</v>
      </c>
      <c r="K37" s="134" t="s">
        <v>136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COUNT(MATCH(AD37:OFFSET(AD37,0,$T$59-1),BL:BL,0))</f>
        <v>0</v>
      </c>
      <c r="Y37" s="48">
        <f t="array" aca="1" ref="Y37" ca="1">COUNT(MATCH(AD37:OFFSET(AD37,0,$T$59-1),BM:BM,0))</f>
        <v>0</v>
      </c>
      <c r="Z37" s="49">
        <f t="array" aca="1" ref="Z37" ca="1">COUNT(MATCH(AC37:OFFSET(AD37,0,$T$59-1),BQ:BQ,0))</f>
        <v>0</v>
      </c>
      <c r="AA37" s="50">
        <f t="array" aca="1" ref="AA37" ca="1">COUNT(MATCH(AC37:OFFSET(AD37,0,$T$59-1),BP:BP,0))</f>
        <v>0</v>
      </c>
      <c r="AB37" s="51">
        <f t="array" aca="1" ref="AB37" ca="1">COUNTIF(AD37:OFFSET(AD37,0,$T$59-1),"LOA")</f>
        <v>0</v>
      </c>
      <c r="AC37" s="119">
        <f t="array" aca="1" ref="AC37" ca="1">COUNT(MATCH(AD37:OFFSET(AD37,0,$T$59-1),BN:BN,0))</f>
        <v>0</v>
      </c>
      <c r="AD37" s="129"/>
      <c r="AE37" s="238"/>
      <c r="AF37" s="238"/>
      <c r="AG37" s="238"/>
      <c r="AH37" s="238"/>
      <c r="AI37" s="238"/>
      <c r="AJ37" s="238"/>
      <c r="AK37" s="238"/>
      <c r="AL37" s="238"/>
      <c r="AM37" s="240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239"/>
      <c r="BJ37" s="239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95">
      <c r="A38" s="14">
        <v>4940</v>
      </c>
      <c r="B38" s="24" t="s">
        <v>133</v>
      </c>
      <c r="C38" s="24"/>
      <c r="D38" s="6"/>
      <c r="E38" s="6"/>
      <c r="F38" s="16"/>
      <c r="G38" s="16"/>
      <c r="H38" s="40"/>
      <c r="I38" s="22" t="s">
        <v>178</v>
      </c>
      <c r="J38" s="145" t="s">
        <v>135</v>
      </c>
      <c r="K38" s="134" t="s">
        <v>136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COUNT(MATCH(AD38:OFFSET(AD38,0,$T$59-1),BL:BL,0))</f>
        <v>6</v>
      </c>
      <c r="Y38" s="48">
        <f t="array" aca="1" ref="Y38" ca="1">COUNT(MATCH(AD38:OFFSET(AD38,0,$T$59-1),BM:BM,0))</f>
        <v>0</v>
      </c>
      <c r="Z38" s="49">
        <f t="array" aca="1" ref="Z38" ca="1">COUNT(MATCH(AC38:OFFSET(AD38,0,$T$59-1),BQ:BQ,0))</f>
        <v>6</v>
      </c>
      <c r="AA38" s="50">
        <f t="array" aca="1" ref="AA38" ca="1">COUNT(MATCH(AC38:OFFSET(AD38,0,$T$59-1),BP:BP,0))</f>
        <v>0</v>
      </c>
      <c r="AB38" s="51">
        <f t="array" aca="1" ref="AB38" ca="1">COUNTIF(AD38:OFFSET(AD38,0,$T$59-1),"LOA")</f>
        <v>0</v>
      </c>
      <c r="AC38" s="119">
        <f t="array" aca="1" ref="AC38" ca="1">COUNT(MATCH(AD38:OFFSET(AD38,0,$T$59-1),BN:BN,0))</f>
        <v>0</v>
      </c>
      <c r="AD38" s="129" t="s">
        <v>11</v>
      </c>
      <c r="AE38" s="129" t="s">
        <v>11</v>
      </c>
      <c r="AF38" s="129" t="s">
        <v>11</v>
      </c>
      <c r="AG38" s="129" t="s">
        <v>11</v>
      </c>
      <c r="AH38" s="129" t="s">
        <v>11</v>
      </c>
      <c r="AI38" s="129" t="s">
        <v>11</v>
      </c>
      <c r="AJ38" s="267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239"/>
      <c r="BJ38" s="239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21">
        <v>4977</v>
      </c>
      <c r="B39" s="24" t="s">
        <v>133</v>
      </c>
      <c r="C39" s="24"/>
      <c r="D39" s="6"/>
      <c r="E39" s="6"/>
      <c r="F39" s="16"/>
      <c r="G39" s="16"/>
      <c r="H39" s="40"/>
      <c r="I39" s="22" t="s">
        <v>179</v>
      </c>
      <c r="J39" s="8" t="s">
        <v>139</v>
      </c>
      <c r="K39" s="134" t="s">
        <v>136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COUNT(MATCH(AD39:OFFSET(AD39,0,$T$59-1),BL:BL,0))</f>
        <v>0</v>
      </c>
      <c r="Y39" s="48">
        <f t="array" aca="1" ref="Y39" ca="1">COUNT(MATCH(AD39:OFFSET(AD39,0,$T$59-1),BM:BM,0))</f>
        <v>0</v>
      </c>
      <c r="Z39" s="49">
        <f t="array" aca="1" ref="Z39" ca="1">COUNT(MATCH(AC39:OFFSET(AD39,0,$T$59-1),BQ:BQ,0))</f>
        <v>0</v>
      </c>
      <c r="AA39" s="50">
        <f t="array" aca="1" ref="AA39" ca="1">COUNT(MATCH(AC39:OFFSET(AD39,0,$T$59-1),BP:BP,0))</f>
        <v>0</v>
      </c>
      <c r="AB39" s="51">
        <f t="array" aca="1" ref="AB39" ca="1">COUNTIF(AD39:OFFSET(AD39,0,$T$59-1),"LOA")</f>
        <v>0</v>
      </c>
      <c r="AC39" s="119">
        <f t="array" aca="1" ref="AC39" ca="1">COUNT(MATCH(AD39:OFFSET(AD39,0,$T$59-1),BN:BN,0))</f>
        <v>0</v>
      </c>
      <c r="AD39" s="129"/>
      <c r="AE39" s="129"/>
      <c r="AF39" s="122"/>
      <c r="AG39" s="122"/>
      <c r="AH39" s="122"/>
      <c r="AI39" s="122"/>
      <c r="AJ39" s="122"/>
      <c r="AK39" s="122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239"/>
      <c r="BJ39" s="239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75">
      <c r="A40" s="121">
        <v>4945</v>
      </c>
      <c r="B40" s="24" t="s">
        <v>133</v>
      </c>
      <c r="C40" s="24"/>
      <c r="D40" s="6"/>
      <c r="E40" s="6"/>
      <c r="F40" s="16"/>
      <c r="G40" s="16"/>
      <c r="H40" s="40"/>
      <c r="I40" s="22" t="s">
        <v>180</v>
      </c>
      <c r="J40" s="8" t="s">
        <v>139</v>
      </c>
      <c r="K40" s="134" t="s">
        <v>136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COUNT(MATCH(AD40:OFFSET(AD40,0,$T$59-1),BL:BL,0))</f>
        <v>0</v>
      </c>
      <c r="Y40" s="48">
        <f t="array" aca="1" ref="Y40" ca="1">COUNT(MATCH(AD40:OFFSET(AD40,0,$T$59-1),BM:BM,0))</f>
        <v>0</v>
      </c>
      <c r="Z40" s="49">
        <f t="array" aca="1" ref="Z40" ca="1">COUNT(MATCH(AC40:OFFSET(AD40,0,$T$59-1),BQ:BQ,0))</f>
        <v>0</v>
      </c>
      <c r="AA40" s="50">
        <f t="array" aca="1" ref="AA40" ca="1">COUNT(MATCH(AC40:OFFSET(AD40,0,$T$59-1),BP:BP,0))</f>
        <v>0</v>
      </c>
      <c r="AB40" s="51">
        <f t="array" aca="1" ref="AB40" ca="1">COUNTIF(AD40:OFFSET(AD40,0,$T$59-1),"LOA")</f>
        <v>0</v>
      </c>
      <c r="AC40" s="119">
        <f t="array" aca="1" ref="AC40" ca="1">COUNT(MATCH(AD40:OFFSET(AD40,0,$T$59-1),BN:BN,0))</f>
        <v>0</v>
      </c>
      <c r="AD40" s="129"/>
      <c r="AE40" s="129"/>
      <c r="AF40" s="129"/>
      <c r="AG40" s="238"/>
      <c r="AH40" s="129"/>
      <c r="AI40" s="129"/>
      <c r="AJ40" s="129"/>
      <c r="AK40" s="238"/>
      <c r="AL40" s="238"/>
      <c r="AM40" s="240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239"/>
      <c r="BJ40" s="239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144">
        <v>269</v>
      </c>
      <c r="B41" s="24" t="s">
        <v>133</v>
      </c>
      <c r="C41" s="24"/>
      <c r="D41" s="16"/>
      <c r="E41" s="6"/>
      <c r="F41" s="16"/>
      <c r="G41" s="16"/>
      <c r="H41" s="54"/>
      <c r="I41" s="22" t="s">
        <v>181</v>
      </c>
      <c r="J41" s="145" t="s">
        <v>135</v>
      </c>
      <c r="K41" s="134" t="s">
        <v>136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COUNT(MATCH(AD41:OFFSET(AD41,0,$T$59-1),BL:BL,0))</f>
        <v>0</v>
      </c>
      <c r="Y41" s="48">
        <f t="array" aca="1" ref="Y41" ca="1">COUNT(MATCH(AD41:OFFSET(AD41,0,$T$59-1),BM:BM,0))</f>
        <v>0</v>
      </c>
      <c r="Z41" s="49">
        <f t="array" aca="1" ref="Z41" ca="1">COUNT(MATCH(AC41:OFFSET(AD41,0,$T$59-1),BQ:BQ,0))</f>
        <v>0</v>
      </c>
      <c r="AA41" s="50">
        <f t="array" aca="1" ref="AA41" ca="1">COUNT(MATCH(AC41:OFFSET(AD41,0,$T$59-1),BP:BP,0))</f>
        <v>0</v>
      </c>
      <c r="AB41" s="51">
        <f t="array" aca="1" ref="AB41" ca="1">COUNTIF(AD41:OFFSET(AD41,0,$T$59-1),"LOA")</f>
        <v>0</v>
      </c>
      <c r="AC41" s="119">
        <f t="array" aca="1" ref="AC41" ca="1">COUNT(MATCH(AD41:OFFSET(AD41,0,$T$59-1),BN:BN,0))</f>
        <v>0</v>
      </c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239"/>
      <c r="BJ41" s="239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75">
      <c r="A42" s="144">
        <v>4057</v>
      </c>
      <c r="B42" s="24" t="s">
        <v>133</v>
      </c>
      <c r="C42" s="24"/>
      <c r="D42" s="16"/>
      <c r="E42" s="6"/>
      <c r="F42" s="16"/>
      <c r="G42" s="16"/>
      <c r="H42" s="54"/>
      <c r="I42" s="22" t="s">
        <v>182</v>
      </c>
      <c r="J42" s="145" t="s">
        <v>135</v>
      </c>
      <c r="K42" s="134" t="s">
        <v>136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COUNT(MATCH(AD42:OFFSET(AD42,0,$T$59-1),BL:BL,0))</f>
        <v>11</v>
      </c>
      <c r="Y42" s="48">
        <f t="array" aca="1" ref="Y42" ca="1">COUNT(MATCH(AD42:OFFSET(AD42,0,$T$59-1),BM:BM,0))</f>
        <v>0</v>
      </c>
      <c r="Z42" s="49">
        <f t="array" aca="1" ref="Z42" ca="1">COUNT(MATCH(AC42:OFFSET(AD42,0,$T$59-1),BQ:BQ,0))</f>
        <v>5</v>
      </c>
      <c r="AA42" s="50">
        <f t="array" aca="1" ref="AA42" ca="1">COUNT(MATCH(AC42:OFFSET(AD42,0,$T$59-1),BP:BP,0))</f>
        <v>0</v>
      </c>
      <c r="AB42" s="51">
        <f t="array" aca="1" ref="AB42" ca="1">COUNTIF(AD42:OFFSET(AD42,0,$T$59-1),"LOA")</f>
        <v>0</v>
      </c>
      <c r="AC42" s="119">
        <f t="array" aca="1" ref="AC42" ca="1">COUNT(MATCH(AD42:OFFSET(AD42,0,$T$59-1),BN:BN,0))</f>
        <v>0</v>
      </c>
      <c r="AD42" s="129" t="s">
        <v>11</v>
      </c>
      <c r="AE42" s="129" t="s">
        <v>11</v>
      </c>
      <c r="AF42" s="129" t="s">
        <v>11</v>
      </c>
      <c r="AG42" s="129" t="s">
        <v>11</v>
      </c>
      <c r="AH42" s="129" t="s">
        <v>11</v>
      </c>
      <c r="AI42" s="129" t="s">
        <v>34</v>
      </c>
      <c r="AJ42" s="129" t="s">
        <v>34</v>
      </c>
      <c r="AK42" s="129"/>
      <c r="AL42" s="129"/>
      <c r="AM42" s="129"/>
      <c r="AN42" s="129" t="s">
        <v>34</v>
      </c>
      <c r="AO42" s="129" t="s">
        <v>34</v>
      </c>
      <c r="AP42" s="129" t="s">
        <v>34</v>
      </c>
      <c r="AQ42" s="129" t="s">
        <v>34</v>
      </c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239"/>
      <c r="BJ42" s="239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8.95">
      <c r="A43" s="144">
        <v>1662</v>
      </c>
      <c r="B43" s="144" t="s">
        <v>183</v>
      </c>
      <c r="C43" s="152"/>
      <c r="D43" s="15"/>
      <c r="E43" s="153"/>
      <c r="F43" s="15"/>
      <c r="G43" s="15"/>
      <c r="H43" s="154"/>
      <c r="I43" s="22" t="s">
        <v>184</v>
      </c>
      <c r="J43" s="145" t="s">
        <v>135</v>
      </c>
      <c r="K43" s="134" t="s">
        <v>168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COUNT(MATCH(AD43:OFFSET(AD43,0,$T$59-1),BL:BL,0))</f>
        <v>20</v>
      </c>
      <c r="Y43" s="48">
        <f t="array" aca="1" ref="Y43" ca="1">COUNT(MATCH(AD43:OFFSET(AD43,0,$T$59-1),BM:BM,0))</f>
        <v>0</v>
      </c>
      <c r="Z43" s="49">
        <f t="array" aca="1" ref="Z43" ca="1">COUNT(MATCH(AC43:OFFSET(AD43,0,$T$59-1),BQ:BQ,0))</f>
        <v>11</v>
      </c>
      <c r="AA43" s="50">
        <f t="array" aca="1" ref="AA43" ca="1">COUNT(MATCH(AC43:OFFSET(AD43,0,$T$59-1),BP:BP,0))</f>
        <v>0</v>
      </c>
      <c r="AB43" s="51">
        <f t="array" aca="1" ref="AB43" ca="1">COUNTIF(AD43:OFFSET(AD43,0,$T$59-1),"LOA")</f>
        <v>0</v>
      </c>
      <c r="AC43" s="119">
        <f t="array" aca="1" ref="AC43" ca="1">COUNT(MATCH(AD43:OFFSET(AD43,0,$T$59-1),BN:BN,0))</f>
        <v>0</v>
      </c>
      <c r="AD43" s="129" t="s">
        <v>34</v>
      </c>
      <c r="AE43" s="129" t="s">
        <v>34</v>
      </c>
      <c r="AF43" s="129" t="s">
        <v>34</v>
      </c>
      <c r="AG43" s="129" t="s">
        <v>34</v>
      </c>
      <c r="AH43" s="129" t="s">
        <v>34</v>
      </c>
      <c r="AI43" s="129" t="s">
        <v>34</v>
      </c>
      <c r="AJ43" s="129" t="s">
        <v>34</v>
      </c>
      <c r="AK43" s="129" t="s">
        <v>11</v>
      </c>
      <c r="AL43" s="129" t="s">
        <v>11</v>
      </c>
      <c r="AM43" s="129" t="s">
        <v>11</v>
      </c>
      <c r="AN43" s="129" t="s">
        <v>11</v>
      </c>
      <c r="AO43" s="129" t="s">
        <v>11</v>
      </c>
      <c r="AP43" s="129" t="s">
        <v>11</v>
      </c>
      <c r="AQ43" s="129" t="s">
        <v>34</v>
      </c>
      <c r="AR43" s="129" t="s">
        <v>34</v>
      </c>
      <c r="AS43" s="129" t="s">
        <v>11</v>
      </c>
      <c r="AT43" s="129" t="s">
        <v>11</v>
      </c>
      <c r="AU43" s="129" t="s">
        <v>11</v>
      </c>
      <c r="AV43" s="129" t="s">
        <v>11</v>
      </c>
      <c r="AW43" s="129" t="s">
        <v>11</v>
      </c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239"/>
      <c r="BJ43" s="239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144">
        <v>2198</v>
      </c>
      <c r="B44" s="144" t="s">
        <v>133</v>
      </c>
      <c r="C44" s="152"/>
      <c r="D44" s="15"/>
      <c r="E44" s="153"/>
      <c r="F44" s="15"/>
      <c r="G44" s="15"/>
      <c r="H44" s="154"/>
      <c r="I44" s="22" t="s">
        <v>185</v>
      </c>
      <c r="J44" s="145" t="s">
        <v>135</v>
      </c>
      <c r="K44" s="134" t="s">
        <v>136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COUNT(MATCH(AD44:OFFSET(AD44,0,$T$59-1),BL:BL,0))</f>
        <v>0</v>
      </c>
      <c r="Y44" s="48">
        <f t="array" aca="1" ref="Y44" ca="1">COUNT(MATCH(AD44:OFFSET(AD44,0,$T$59-1),BM:BM,0))</f>
        <v>0</v>
      </c>
      <c r="Z44" s="49">
        <f t="array" aca="1" ref="Z44" ca="1">COUNT(MATCH(AC44:OFFSET(AD44,0,$T$59-1),BQ:BQ,0))</f>
        <v>0</v>
      </c>
      <c r="AA44" s="50">
        <f t="array" aca="1" ref="AA44" ca="1">COUNT(MATCH(AC44:OFFSET(AD44,0,$T$59-1),BP:BP,0))</f>
        <v>0</v>
      </c>
      <c r="AB44" s="51">
        <f t="array" aca="1" ref="AB44" ca="1">COUNTIF(AD44:OFFSET(AD44,0,$T$59-1),"LOA")</f>
        <v>0</v>
      </c>
      <c r="AC44" s="119">
        <f t="array" aca="1" ref="AC44" ca="1">COUNT(MATCH(AD44:OFFSET(AD44,0,$T$59-1),BN:BN,0))</f>
        <v>0</v>
      </c>
      <c r="AD44" s="129"/>
      <c r="AE44" s="122"/>
      <c r="AF44" s="122"/>
      <c r="AG44" s="122"/>
      <c r="AH44" s="122"/>
      <c r="AI44" s="122"/>
      <c r="AJ44" s="122"/>
      <c r="AK44" s="122"/>
      <c r="AL44" s="122"/>
      <c r="AM44" s="122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239"/>
      <c r="BJ44" s="239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8.75">
      <c r="A45" s="144">
        <v>5426</v>
      </c>
      <c r="B45" s="144" t="s">
        <v>133</v>
      </c>
      <c r="C45" s="152"/>
      <c r="D45" s="15"/>
      <c r="E45" s="153"/>
      <c r="F45" s="15"/>
      <c r="G45" s="15"/>
      <c r="H45" s="154"/>
      <c r="I45" s="22" t="s">
        <v>186</v>
      </c>
      <c r="J45" s="145" t="s">
        <v>135</v>
      </c>
      <c r="K45" s="134" t="s">
        <v>187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COUNT(MATCH(AD45:OFFSET(AD45,0,$T$59-1),BL:BL,0))</f>
        <v>0</v>
      </c>
      <c r="Y45" s="48">
        <f t="array" aca="1" ref="Y45" ca="1">COUNT(MATCH(AD45:OFFSET(AD45,0,$T$59-1),BM:BM,0))</f>
        <v>0</v>
      </c>
      <c r="Z45" s="49">
        <f t="array" aca="1" ref="Z45" ca="1">COUNT(MATCH(AC45:OFFSET(AD45,0,$T$59-1),BQ:BQ,0))</f>
        <v>0</v>
      </c>
      <c r="AA45" s="50">
        <f t="array" aca="1" ref="AA45" ca="1">COUNT(MATCH(AC45:OFFSET(AD45,0,$T$59-1),BP:BP,0))</f>
        <v>0</v>
      </c>
      <c r="AB45" s="51">
        <f t="array" aca="1" ref="AB45" ca="1">COUNTIF(AD45:OFFSET(AD45,0,$T$59-1),"LOA")</f>
        <v>0</v>
      </c>
      <c r="AC45" s="119">
        <f t="array" aca="1" ref="AC45" ca="1">COUNT(MATCH(AD45:OFFSET(AD45,0,$T$59-1),BN:BN,0))</f>
        <v>0</v>
      </c>
      <c r="AD45" s="129"/>
      <c r="AE45" s="238"/>
      <c r="AF45" s="238"/>
      <c r="AG45" s="238"/>
      <c r="AH45" s="238"/>
      <c r="AI45" s="238"/>
      <c r="AJ45" s="238"/>
      <c r="AK45" s="238"/>
      <c r="AL45" s="238"/>
      <c r="AM45" s="240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239"/>
      <c r="BJ45" s="239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144">
        <v>1825</v>
      </c>
      <c r="B46" s="144" t="s">
        <v>133</v>
      </c>
      <c r="C46" s="152"/>
      <c r="D46" s="15"/>
      <c r="E46" s="153"/>
      <c r="F46" s="15"/>
      <c r="G46" s="15"/>
      <c r="H46" s="154"/>
      <c r="I46" s="22" t="s">
        <v>188</v>
      </c>
      <c r="J46" s="145" t="s">
        <v>135</v>
      </c>
      <c r="K46" s="134" t="s">
        <v>140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COUNT(MATCH(AD46:OFFSET(AD46,0,$T$59-1),BL:BL,0))</f>
        <v>7</v>
      </c>
      <c r="Y46" s="48">
        <f t="array" aca="1" ref="Y46" ca="1">COUNT(MATCH(AD46:OFFSET(AD46,0,$T$59-1),BM:BM,0))</f>
        <v>0</v>
      </c>
      <c r="Z46" s="49">
        <f t="array" aca="1" ref="Z46" ca="1">COUNT(MATCH(AC46:OFFSET(AD46,0,$T$59-1),BQ:BQ,0))</f>
        <v>6</v>
      </c>
      <c r="AA46" s="50">
        <f t="array" aca="1" ref="AA46" ca="1">COUNT(MATCH(AC46:OFFSET(AD46,0,$T$59-1),BP:BP,0))</f>
        <v>0</v>
      </c>
      <c r="AB46" s="51">
        <f t="array" aca="1" ref="AB46" ca="1">COUNTIF(AD46:OFFSET(AD46,0,$T$59-1),"LOA")</f>
        <v>0</v>
      </c>
      <c r="AC46" s="119">
        <f t="array" aca="1" ref="AC46" ca="1">COUNT(MATCH(AD46:OFFSET(AD46,0,$T$59-1),BN:BN,0))</f>
        <v>0</v>
      </c>
      <c r="AD46" s="129" t="s">
        <v>11</v>
      </c>
      <c r="AE46" s="129" t="s">
        <v>11</v>
      </c>
      <c r="AF46" s="129" t="s">
        <v>11</v>
      </c>
      <c r="AG46" s="129" t="s">
        <v>11</v>
      </c>
      <c r="AH46" s="129" t="s">
        <v>11</v>
      </c>
      <c r="AI46" s="129" t="s">
        <v>11</v>
      </c>
      <c r="AJ46" s="129" t="s">
        <v>34</v>
      </c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239"/>
      <c r="BJ46" s="239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8.95">
      <c r="A47" s="144">
        <v>2188</v>
      </c>
      <c r="B47" s="144" t="s">
        <v>133</v>
      </c>
      <c r="C47" s="152"/>
      <c r="D47" s="15"/>
      <c r="E47" s="153"/>
      <c r="F47" s="15"/>
      <c r="G47" s="15"/>
      <c r="H47" s="154"/>
      <c r="I47" s="22" t="s">
        <v>189</v>
      </c>
      <c r="J47" s="145" t="s">
        <v>149</v>
      </c>
      <c r="K47" s="134"/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190</v>
      </c>
      <c r="V47" s="23">
        <v>0</v>
      </c>
      <c r="W47" s="25">
        <v>0</v>
      </c>
      <c r="X47" s="47">
        <f t="array" aca="1" ref="X47" ca="1">COUNT(MATCH(AD47:OFFSET(AD47,0,$T$59-1),BL:BL,0))</f>
        <v>0</v>
      </c>
      <c r="Y47" s="48">
        <f t="array" aca="1" ref="Y47" ca="1">COUNT(MATCH(AD47:OFFSET(AD47,0,$T$59-1),BM:BM,0))</f>
        <v>0</v>
      </c>
      <c r="Z47" s="49">
        <f t="array" aca="1" ref="Z47" ca="1">COUNT(MATCH(AC47:OFFSET(AD47,0,$T$59-1),BQ:BQ,0))</f>
        <v>0</v>
      </c>
      <c r="AA47" s="50">
        <f t="array" aca="1" ref="AA47" ca="1">COUNT(MATCH(AC47:OFFSET(AD47,0,$T$59-1),BP:BP,0))</f>
        <v>0</v>
      </c>
      <c r="AB47" s="51">
        <f t="array" aca="1" ref="AB47" ca="1">COUNTIF(AD47:OFFSET(AD47,0,$T$59-1),"LOA")</f>
        <v>0</v>
      </c>
      <c r="AC47" s="119">
        <f t="array" aca="1" ref="AC47" ca="1">COUNT(MATCH(AD47:OFFSET(AD47,0,$T$59-1),BN:BN,0))</f>
        <v>0</v>
      </c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239"/>
      <c r="BJ47" s="239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8.95">
      <c r="A48" s="144">
        <v>4066</v>
      </c>
      <c r="B48" s="144" t="s">
        <v>191</v>
      </c>
      <c r="C48" s="152"/>
      <c r="D48" s="15"/>
      <c r="E48" s="153"/>
      <c r="F48" s="15"/>
      <c r="G48" s="15"/>
      <c r="H48" s="154"/>
      <c r="I48" s="22" t="s">
        <v>192</v>
      </c>
      <c r="J48" s="145" t="s">
        <v>135</v>
      </c>
      <c r="K48" s="134"/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151</v>
      </c>
      <c r="V48" s="23">
        <v>0</v>
      </c>
      <c r="W48" s="25">
        <v>0</v>
      </c>
      <c r="X48" s="47">
        <f t="array" aca="1" ref="X48" ca="1">COUNT(MATCH(AD48:OFFSET(AD48,0,$T$59-1),BL:BL,0))</f>
        <v>0</v>
      </c>
      <c r="Y48" s="48">
        <f t="array" aca="1" ref="Y48" ca="1">COUNT(MATCH(AD48:OFFSET(AD48,0,$T$59-1),BM:BM,0))</f>
        <v>0</v>
      </c>
      <c r="Z48" s="49">
        <f t="array" aca="1" ref="Z48" ca="1">COUNT(MATCH(AC48:OFFSET(AD48,0,$T$59-1),BQ:BQ,0))</f>
        <v>0</v>
      </c>
      <c r="AA48" s="50">
        <f t="array" aca="1" ref="AA48" ca="1">COUNT(MATCH(AC48:OFFSET(AD48,0,$T$59-1),BP:BP,0))</f>
        <v>0</v>
      </c>
      <c r="AB48" s="51">
        <f t="array" aca="1" ref="AB48" ca="1">COUNTIF(AD48:OFFSET(AD48,0,$T$59-1),"LOA")</f>
        <v>0</v>
      </c>
      <c r="AC48" s="119">
        <f t="array" aca="1" ref="AC48" ca="1">COUNT(MATCH(AD48:OFFSET(AD48,0,$T$59-1),BN:BN,0))</f>
        <v>0</v>
      </c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239"/>
      <c r="BJ48" s="239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8.95">
      <c r="A49" s="144">
        <v>963</v>
      </c>
      <c r="B49" s="144" t="s">
        <v>133</v>
      </c>
      <c r="C49" s="152"/>
      <c r="D49" s="15"/>
      <c r="E49" s="153"/>
      <c r="F49" s="15"/>
      <c r="G49" s="15"/>
      <c r="H49" s="154"/>
      <c r="I49" s="22" t="s">
        <v>193</v>
      </c>
      <c r="J49" s="145" t="s">
        <v>135</v>
      </c>
      <c r="K49" s="134"/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194</v>
      </c>
      <c r="V49" s="23">
        <v>0</v>
      </c>
      <c r="W49" s="25">
        <v>0</v>
      </c>
      <c r="X49" s="47">
        <f t="array" aca="1" ref="X49" ca="1">COUNT(MATCH(AD49:OFFSET(AD49,0,$T$59-1),BL:BL,0))</f>
        <v>0</v>
      </c>
      <c r="Y49" s="48">
        <f t="array" aca="1" ref="Y49" ca="1">COUNT(MATCH(AD49:OFFSET(AD49,0,$T$59-1),BM:BM,0))</f>
        <v>0</v>
      </c>
      <c r="Z49" s="49">
        <f t="array" aca="1" ref="Z49" ca="1">COUNT(MATCH(AC49:OFFSET(AD49,0,$T$59-1),BQ:BQ,0))</f>
        <v>0</v>
      </c>
      <c r="AA49" s="50">
        <f t="array" aca="1" ref="AA49" ca="1">COUNT(MATCH(AC49:OFFSET(AD49,0,$T$59-1),BP:BP,0))</f>
        <v>0</v>
      </c>
      <c r="AB49" s="51">
        <f t="array" aca="1" ref="AB49" ca="1">COUNTIF(AD49:OFFSET(AD49,0,$T$59-1),"LOA")</f>
        <v>0</v>
      </c>
      <c r="AC49" s="119">
        <f t="array" aca="1" ref="AC49" ca="1">COUNT(MATCH(AD49:OFFSET(AD49,0,$T$59-1),BN:BN,0))</f>
        <v>0</v>
      </c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239"/>
      <c r="BJ49" s="239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8.75">
      <c r="A50" s="144" t="s">
        <v>195</v>
      </c>
      <c r="B50" s="144" t="s">
        <v>196</v>
      </c>
      <c r="C50" s="24"/>
      <c r="D50" s="16"/>
      <c r="E50" s="6"/>
      <c r="F50" s="16"/>
      <c r="G50" s="16"/>
      <c r="H50" s="54"/>
      <c r="I50" s="52" t="s">
        <v>197</v>
      </c>
      <c r="J50" s="145" t="s">
        <v>149</v>
      </c>
      <c r="K50" s="134" t="s">
        <v>187</v>
      </c>
      <c r="L50" s="25">
        <v>0</v>
      </c>
      <c r="M50" s="17"/>
      <c r="N50" s="19"/>
      <c r="O50" s="18"/>
      <c r="P50" s="16"/>
      <c r="Q50" s="6"/>
      <c r="R50" s="6"/>
      <c r="S50" s="6"/>
      <c r="T50" s="25">
        <v>0</v>
      </c>
      <c r="U50" s="24" t="s">
        <v>98</v>
      </c>
      <c r="V50" s="23">
        <v>0</v>
      </c>
      <c r="W50" s="25">
        <v>0</v>
      </c>
      <c r="X50" s="47">
        <f t="array" aca="1" ref="X50" ca="1">COUNT(MATCH(AD50:OFFSET(AD50,0,$T$59-1),BL:BL,0))</f>
        <v>0</v>
      </c>
      <c r="Y50" s="48">
        <f t="array" aca="1" ref="Y50" ca="1">COUNT(MATCH(AD50:OFFSET(AD50,0,$T$59-1),BM:BM,0))</f>
        <v>0</v>
      </c>
      <c r="Z50" s="49">
        <f t="array" aca="1" ref="Z50" ca="1">COUNT(MATCH(AC50:OFFSET(AD50,0,$T$59-1),BQ:BQ,0))</f>
        <v>0</v>
      </c>
      <c r="AA50" s="50">
        <f t="array" aca="1" ref="AA50" ca="1">COUNT(MATCH(AC50:OFFSET(AD50,0,$T$59-1),BP:BP,0))</f>
        <v>0</v>
      </c>
      <c r="AB50" s="51">
        <f t="array" aca="1" ref="AB50" ca="1">COUNTIF(AD50:OFFSET(AD50,0,$T$59-1),"LOA")</f>
        <v>0</v>
      </c>
      <c r="AC50" s="119">
        <f t="array" aca="1" ref="AC50" ca="1">COUNT(MATCH(AD50:OFFSET(AD50,0,$T$59-1),BN:BN,0))</f>
        <v>0</v>
      </c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239"/>
      <c r="BJ50" s="239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8.75">
      <c r="A51" s="144" t="s">
        <v>198</v>
      </c>
      <c r="B51" s="144"/>
      <c r="C51" s="24"/>
      <c r="D51" s="16"/>
      <c r="E51" s="6"/>
      <c r="F51" s="16"/>
      <c r="G51" s="16"/>
      <c r="H51" s="54"/>
      <c r="I51" s="52" t="s">
        <v>199</v>
      </c>
      <c r="J51" s="145" t="s">
        <v>149</v>
      </c>
      <c r="K51" s="134" t="s">
        <v>187</v>
      </c>
      <c r="L51" s="25"/>
      <c r="M51" s="17"/>
      <c r="N51" s="19"/>
      <c r="O51" s="18"/>
      <c r="P51" s="16"/>
      <c r="Q51" s="6"/>
      <c r="R51" s="6"/>
      <c r="S51" s="6"/>
      <c r="T51" s="25"/>
      <c r="U51" s="24"/>
      <c r="V51" s="23"/>
      <c r="W51" s="25"/>
      <c r="X51" s="47"/>
      <c r="Y51" s="48"/>
      <c r="Z51" s="49"/>
      <c r="AA51" s="50"/>
      <c r="AB51" s="51"/>
      <c r="AC51" s="119"/>
      <c r="AD51" s="129"/>
      <c r="AE51" s="238"/>
      <c r="AF51" s="238"/>
      <c r="AG51" s="238"/>
      <c r="AH51" s="238"/>
      <c r="AI51" s="238"/>
      <c r="AJ51" s="238"/>
      <c r="AK51" s="238"/>
      <c r="AL51" s="240"/>
      <c r="AM51" s="240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239"/>
      <c r="BJ51" s="239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8.75">
      <c r="A52" s="144"/>
      <c r="B52" s="24"/>
      <c r="C52" s="24"/>
      <c r="D52" s="16"/>
      <c r="E52" s="6"/>
      <c r="F52" s="16"/>
      <c r="G52" s="16"/>
      <c r="H52" s="54"/>
      <c r="I52" s="22"/>
      <c r="J52" s="26"/>
      <c r="K52" s="134"/>
      <c r="L52" s="25"/>
      <c r="M52" s="17"/>
      <c r="N52" s="19"/>
      <c r="O52" s="18"/>
      <c r="P52" s="16"/>
      <c r="Q52" s="6"/>
      <c r="R52" s="6"/>
      <c r="S52" s="6"/>
      <c r="T52" s="25"/>
      <c r="U52" s="24"/>
      <c r="V52" s="23"/>
      <c r="W52" s="25"/>
      <c r="X52" s="23"/>
      <c r="Y52" s="23"/>
      <c r="Z52" s="23"/>
      <c r="AA52" s="23"/>
      <c r="AB52" s="56"/>
      <c r="AC52" s="23"/>
      <c r="AD52" s="129"/>
      <c r="AE52" s="129"/>
      <c r="AF52" s="122"/>
      <c r="AG52" s="122"/>
      <c r="AH52" s="122"/>
      <c r="AI52" s="122"/>
      <c r="AJ52" s="122"/>
      <c r="AK52" s="122"/>
      <c r="AL52" s="129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29"/>
      <c r="AZ52" s="129"/>
      <c r="BA52" s="129"/>
      <c r="BB52" s="129"/>
      <c r="BC52" s="129"/>
      <c r="BD52" s="129"/>
      <c r="BE52" s="129"/>
      <c r="BF52" s="129"/>
      <c r="BG52" s="129"/>
      <c r="BH52" s="143"/>
      <c r="BI52" s="239"/>
      <c r="BJ52" s="239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8.95">
      <c r="A53" s="144"/>
      <c r="B53" s="24"/>
      <c r="C53" s="24"/>
      <c r="D53" s="16"/>
      <c r="E53" s="6"/>
      <c r="F53" s="16"/>
      <c r="G53" s="16"/>
      <c r="H53" s="54"/>
      <c r="I53" s="22"/>
      <c r="J53" s="26"/>
      <c r="K53" s="134"/>
      <c r="L53" s="25"/>
      <c r="M53" s="17"/>
      <c r="N53" s="19"/>
      <c r="O53" s="18"/>
      <c r="P53" s="16"/>
      <c r="Q53" s="6"/>
      <c r="R53" s="6"/>
      <c r="S53" s="6"/>
      <c r="T53" s="25"/>
      <c r="U53" s="24"/>
      <c r="V53" s="23"/>
      <c r="W53" s="25"/>
      <c r="X53" s="23"/>
      <c r="Y53" s="23"/>
      <c r="Z53" s="23"/>
      <c r="AA53" s="23"/>
      <c r="AB53" s="56"/>
      <c r="AC53" s="23"/>
      <c r="AD53" s="129"/>
      <c r="AE53" s="129"/>
      <c r="AF53" s="122"/>
      <c r="AG53" s="122"/>
      <c r="AH53" s="122"/>
      <c r="AI53" s="122"/>
      <c r="AJ53" s="122"/>
      <c r="AK53" s="122"/>
      <c r="AL53" s="129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29"/>
      <c r="AZ53" s="129"/>
      <c r="BA53" s="129"/>
      <c r="BB53" s="129"/>
      <c r="BC53" s="129"/>
      <c r="BD53" s="129"/>
      <c r="BE53" s="129"/>
      <c r="BF53" s="129"/>
      <c r="BG53" s="129"/>
      <c r="BH53" s="143"/>
      <c r="BI53" s="239"/>
      <c r="BJ53" s="239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8.95">
      <c r="A54" s="14"/>
      <c r="B54" s="24"/>
      <c r="C54" s="24"/>
      <c r="D54" s="16"/>
      <c r="E54" s="6"/>
      <c r="F54" s="16"/>
      <c r="G54" s="16"/>
      <c r="H54" s="54"/>
      <c r="I54" s="22"/>
      <c r="J54" s="26"/>
      <c r="K54" s="26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23"/>
      <c r="Y54" s="23"/>
      <c r="Z54" s="23"/>
      <c r="AA54" s="23"/>
      <c r="AB54" s="56"/>
      <c r="AC54" s="23"/>
      <c r="AD54" s="122"/>
      <c r="AE54" s="129"/>
      <c r="AF54" s="122"/>
      <c r="AG54" s="122"/>
      <c r="AH54" s="122"/>
      <c r="AI54" s="53"/>
      <c r="AJ54" s="53"/>
      <c r="AK54" s="53"/>
      <c r="AL54" s="129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129"/>
      <c r="AX54" s="129"/>
      <c r="AY54" s="129"/>
      <c r="AZ54" s="129"/>
      <c r="BA54" s="129"/>
      <c r="BB54" s="129"/>
      <c r="BC54" s="129"/>
      <c r="BD54" s="129"/>
      <c r="BE54" s="129"/>
      <c r="BF54" s="122"/>
      <c r="BG54" s="122"/>
      <c r="BH54" s="122"/>
      <c r="BI54" s="239"/>
      <c r="BJ54" s="239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8.95">
      <c r="A55" s="38"/>
      <c r="B55" s="57"/>
      <c r="C55" s="57"/>
      <c r="D55" s="38"/>
      <c r="E55" s="38"/>
      <c r="F55" s="38"/>
      <c r="G55" s="38"/>
      <c r="H55" s="58"/>
      <c r="I55" s="22"/>
      <c r="J55" s="37"/>
      <c r="K55" s="37"/>
      <c r="L55" s="59"/>
      <c r="M55" s="7"/>
      <c r="N55" s="21"/>
      <c r="O55" s="18"/>
      <c r="P55" s="16"/>
      <c r="Q55" s="38"/>
      <c r="R55" s="38"/>
      <c r="S55" s="60"/>
      <c r="T55" s="61"/>
      <c r="U55" s="62"/>
      <c r="V55" s="38"/>
      <c r="W55" s="63"/>
      <c r="X55" s="60"/>
      <c r="Y55" s="60"/>
      <c r="Z55" s="60"/>
      <c r="AA55" s="60"/>
      <c r="AB55" s="60"/>
      <c r="AC55" s="60"/>
      <c r="AD55" s="237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129"/>
      <c r="AX55" s="129"/>
      <c r="AY55" s="129"/>
      <c r="AZ55" s="129"/>
      <c r="BA55" s="129"/>
      <c r="BB55" s="129"/>
      <c r="BC55" s="129"/>
      <c r="BD55" s="129"/>
      <c r="BE55" s="129"/>
      <c r="BF55" s="75"/>
      <c r="BG55" s="75"/>
      <c r="BH55" s="75"/>
      <c r="BI55" s="239"/>
      <c r="BJ55" s="239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8.95">
      <c r="A56" s="38"/>
      <c r="B56" s="57"/>
      <c r="C56" s="57"/>
      <c r="D56" s="38"/>
      <c r="E56" s="38"/>
      <c r="F56" s="38"/>
      <c r="G56" s="38"/>
      <c r="H56" s="58"/>
      <c r="I56" s="22"/>
      <c r="J56" s="37"/>
      <c r="K56" s="37"/>
      <c r="L56" s="59"/>
      <c r="M56" s="7"/>
      <c r="N56" s="21"/>
      <c r="O56" s="18"/>
      <c r="P56" s="16"/>
      <c r="Q56" s="38"/>
      <c r="R56" s="38"/>
      <c r="S56" s="64"/>
      <c r="T56" s="65"/>
      <c r="U56" s="62"/>
      <c r="V56" s="38"/>
      <c r="W56" s="63"/>
      <c r="X56" s="292" t="s">
        <v>200</v>
      </c>
      <c r="Y56" s="293"/>
      <c r="Z56" s="293"/>
      <c r="AA56" s="293"/>
      <c r="AB56" s="293"/>
      <c r="AC56" s="294"/>
      <c r="AD56" s="236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129"/>
      <c r="AW56" s="129"/>
      <c r="AX56" s="129"/>
      <c r="AY56" s="129"/>
      <c r="AZ56" s="129"/>
      <c r="BA56" s="75"/>
      <c r="BB56" s="129"/>
      <c r="BC56" s="129"/>
      <c r="BD56" s="129"/>
      <c r="BE56" s="129"/>
      <c r="BF56" s="129"/>
      <c r="BG56" s="75"/>
      <c r="BH56" s="75"/>
      <c r="BI56" s="239"/>
      <c r="BJ56" s="239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21.95" thickBot="1">
      <c r="A57" s="38"/>
      <c r="B57" s="57"/>
      <c r="C57" s="57"/>
      <c r="D57" s="38"/>
      <c r="E57" s="38"/>
      <c r="F57" s="38"/>
      <c r="G57" s="38"/>
      <c r="H57" s="58"/>
      <c r="I57" s="22"/>
      <c r="J57" s="75"/>
      <c r="K57" s="75"/>
      <c r="L57" s="59"/>
      <c r="M57" s="7"/>
      <c r="N57" s="21"/>
      <c r="O57" s="18"/>
      <c r="P57" s="16"/>
      <c r="Q57" s="38"/>
      <c r="R57" s="38"/>
      <c r="S57" s="64"/>
      <c r="T57" s="65"/>
      <c r="U57" s="66"/>
      <c r="V57" s="67"/>
      <c r="W57" s="68"/>
      <c r="X57" s="69">
        <f t="shared" ref="X57:AC57" ca="1" si="3">SUBTOTAL(109,X3:X54)</f>
        <v>205</v>
      </c>
      <c r="Y57" s="70">
        <f t="shared" ca="1" si="3"/>
        <v>0</v>
      </c>
      <c r="Z57" s="71">
        <f t="shared" ca="1" si="3"/>
        <v>113</v>
      </c>
      <c r="AA57" s="72">
        <f t="shared" ca="1" si="3"/>
        <v>0</v>
      </c>
      <c r="AB57" s="27">
        <f t="shared" ca="1" si="3"/>
        <v>0</v>
      </c>
      <c r="AC57" s="73">
        <f t="shared" ca="1" si="3"/>
        <v>0</v>
      </c>
      <c r="AD57" s="74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75"/>
      <c r="BI57" s="239"/>
      <c r="BJ57" s="239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8.95">
      <c r="A58" s="38"/>
      <c r="B58" s="57"/>
      <c r="C58" s="57"/>
      <c r="D58" s="38"/>
      <c r="E58" s="38"/>
      <c r="F58" s="38"/>
      <c r="G58" s="38"/>
      <c r="H58" s="58"/>
      <c r="I58" s="22"/>
      <c r="J58" s="75"/>
      <c r="K58" s="75"/>
      <c r="L58" s="59"/>
      <c r="M58" s="7"/>
      <c r="N58" s="21"/>
      <c r="O58" s="18"/>
      <c r="P58" s="16"/>
      <c r="Q58" s="38"/>
      <c r="R58" s="38"/>
      <c r="S58" s="64"/>
      <c r="T58" s="131" t="s">
        <v>201</v>
      </c>
      <c r="U58" s="331"/>
      <c r="V58" s="128"/>
      <c r="W58" s="332"/>
      <c r="X58" s="295" t="s">
        <v>202</v>
      </c>
      <c r="Y58" s="296"/>
      <c r="Z58" s="296"/>
      <c r="AA58" s="296"/>
      <c r="AB58" s="296"/>
      <c r="AC58" s="297"/>
      <c r="AD58" s="74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129"/>
      <c r="BC58" s="129"/>
      <c r="BD58" s="129"/>
      <c r="BE58" s="129"/>
      <c r="BF58" s="129"/>
      <c r="BG58" s="129"/>
      <c r="BH58" s="75"/>
      <c r="BI58" s="239"/>
      <c r="BJ58" s="239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21.95" thickBot="1">
      <c r="A59" s="38"/>
      <c r="B59" s="57"/>
      <c r="C59" s="57"/>
      <c r="D59" s="38"/>
      <c r="E59" s="38"/>
      <c r="F59" s="38"/>
      <c r="G59" s="38"/>
      <c r="H59" s="58"/>
      <c r="I59" s="22"/>
      <c r="J59" s="75"/>
      <c r="K59" s="75"/>
      <c r="L59" s="59"/>
      <c r="M59" s="7"/>
      <c r="N59" s="21"/>
      <c r="O59" s="18"/>
      <c r="P59" s="16"/>
      <c r="Q59" s="38"/>
      <c r="R59" s="38"/>
      <c r="S59" s="64"/>
      <c r="T59" s="333">
        <v>31</v>
      </c>
      <c r="U59" s="334"/>
      <c r="V59" s="335"/>
      <c r="W59" s="336"/>
      <c r="X59" s="76">
        <f t="shared" ref="X59:AC59" ca="1" si="4">X57/$T$59</f>
        <v>6.612903225806452</v>
      </c>
      <c r="Y59" s="77">
        <f t="shared" ca="1" si="4"/>
        <v>0</v>
      </c>
      <c r="Z59" s="77">
        <f t="shared" ca="1" si="4"/>
        <v>3.6451612903225805</v>
      </c>
      <c r="AA59" s="78">
        <f t="shared" ca="1" si="4"/>
        <v>0</v>
      </c>
      <c r="AB59" s="28">
        <f t="shared" ca="1" si="4"/>
        <v>0</v>
      </c>
      <c r="AC59" s="79">
        <f t="shared" ca="1" si="4"/>
        <v>0</v>
      </c>
      <c r="AD59" s="74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129"/>
      <c r="BC59" s="129"/>
      <c r="BD59" s="129"/>
      <c r="BE59" s="129"/>
      <c r="BF59" s="129"/>
      <c r="BG59" s="129"/>
      <c r="BH59" s="75"/>
      <c r="BI59" s="239"/>
      <c r="BJ59" s="239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18.95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2"/>
      <c r="V60" s="38"/>
      <c r="W60" s="63"/>
      <c r="X60" s="139" t="s">
        <v>203</v>
      </c>
      <c r="Y60" s="341"/>
      <c r="Z60" s="341"/>
      <c r="AA60" s="341"/>
      <c r="AB60" s="341"/>
      <c r="AC60" s="342"/>
      <c r="AD60" s="74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129"/>
      <c r="BC60" s="129"/>
      <c r="BD60" s="129"/>
      <c r="BE60" s="75"/>
      <c r="BF60" s="75"/>
      <c r="BG60" s="75"/>
      <c r="BH60" s="75"/>
      <c r="BI60" s="239"/>
      <c r="BJ60" s="239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21.95" thickBot="1">
      <c r="A61" s="38"/>
      <c r="B61" s="57"/>
      <c r="C61" s="57"/>
      <c r="D61" s="38"/>
      <c r="E61" s="38"/>
      <c r="F61" s="38"/>
      <c r="G61" s="38"/>
      <c r="H61" s="58"/>
      <c r="I61" s="17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65"/>
      <c r="U61" s="66"/>
      <c r="V61" s="67"/>
      <c r="W61" s="68"/>
      <c r="X61" s="69">
        <f t="shared" ref="X61:AC61" ca="1" si="5">COUNTIF(X3:X40,"&gt;0")</f>
        <v>16</v>
      </c>
      <c r="Y61" s="80">
        <f t="shared" ca="1" si="5"/>
        <v>0</v>
      </c>
      <c r="Z61" s="80">
        <f t="shared" ca="1" si="5"/>
        <v>13</v>
      </c>
      <c r="AA61" s="72">
        <f t="shared" ca="1" si="5"/>
        <v>0</v>
      </c>
      <c r="AB61" s="27">
        <f t="shared" ca="1" si="5"/>
        <v>0</v>
      </c>
      <c r="AC61" s="73">
        <f t="shared" ca="1" si="5"/>
        <v>0</v>
      </c>
      <c r="AD61" s="74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239"/>
      <c r="BJ61" s="239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1.95" thickBot="1">
      <c r="A62" s="38"/>
      <c r="B62" s="57"/>
      <c r="C62" s="57"/>
      <c r="D62" s="38"/>
      <c r="E62" s="38"/>
      <c r="F62" s="38"/>
      <c r="G62" s="38"/>
      <c r="H62" s="58"/>
      <c r="I62" s="17"/>
      <c r="J62" s="75"/>
      <c r="K62" s="75"/>
      <c r="L62" s="59"/>
      <c r="M62" s="7"/>
      <c r="N62" s="21"/>
      <c r="O62" s="18"/>
      <c r="P62" s="16"/>
      <c r="Q62" s="38"/>
      <c r="R62" s="38"/>
      <c r="S62" s="60"/>
      <c r="T62" s="61"/>
      <c r="U62" s="138" t="s">
        <v>204</v>
      </c>
      <c r="V62" s="38"/>
      <c r="W62" s="63"/>
      <c r="X62" s="137" t="s">
        <v>205</v>
      </c>
      <c r="Y62" s="343"/>
      <c r="Z62" s="343"/>
      <c r="AA62" s="343"/>
      <c r="AB62" s="343"/>
      <c r="AC62" s="344"/>
      <c r="AD62" s="74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239"/>
      <c r="BJ62" s="239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21.95" thickBot="1">
      <c r="A63" s="38"/>
      <c r="B63" s="57"/>
      <c r="C63" s="57"/>
      <c r="D63" s="38"/>
      <c r="E63" s="38"/>
      <c r="F63" s="38"/>
      <c r="G63" s="38"/>
      <c r="H63" s="58"/>
      <c r="I63" s="17"/>
      <c r="J63" s="75"/>
      <c r="K63" s="75"/>
      <c r="L63" s="59"/>
      <c r="M63" s="7"/>
      <c r="N63" s="21"/>
      <c r="O63" s="18"/>
      <c r="P63" s="16"/>
      <c r="Q63" s="38"/>
      <c r="R63" s="38"/>
      <c r="S63" s="82" t="s">
        <v>206</v>
      </c>
      <c r="T63" s="83">
        <f>SUBTOTAL(101,T3:T54)</f>
        <v>0</v>
      </c>
      <c r="U63" s="84">
        <f>W63-T63</f>
        <v>0</v>
      </c>
      <c r="V63" s="85"/>
      <c r="W63" s="84">
        <f>SUBTOTAL(101,W3:W54)</f>
        <v>0</v>
      </c>
      <c r="X63" s="345">
        <f ca="1">SUBTOTAL(102,X3:X54)</f>
        <v>48</v>
      </c>
      <c r="Y63" s="346"/>
      <c r="Z63" s="346"/>
      <c r="AA63" s="346"/>
      <c r="AB63" s="346"/>
      <c r="AC63" s="347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7" thickBot="1">
      <c r="A64" s="36"/>
      <c r="B64" s="135" t="s">
        <v>207</v>
      </c>
      <c r="C64" s="87" t="s">
        <v>49</v>
      </c>
      <c r="D64" s="4"/>
      <c r="E64" s="4"/>
      <c r="F64" s="4"/>
      <c r="G64" s="4"/>
      <c r="H64" s="88"/>
      <c r="I64" s="136">
        <f>COUNTBLANK(J3:J40)</f>
        <v>0</v>
      </c>
      <c r="J64" s="37"/>
      <c r="K64" s="37"/>
      <c r="L64" s="89"/>
      <c r="M64" s="89"/>
      <c r="N64" s="90"/>
      <c r="O64" s="90"/>
      <c r="P64" s="91"/>
      <c r="Q64" s="3" t="s">
        <v>208</v>
      </c>
      <c r="R64" s="3"/>
      <c r="S64" s="82" t="s">
        <v>209</v>
      </c>
      <c r="T64" s="83">
        <f>AVERAGEIF(T3:T40,"&lt;2")</f>
        <v>0</v>
      </c>
      <c r="U64" s="84">
        <f>W64-T64</f>
        <v>0</v>
      </c>
      <c r="V64" s="85"/>
      <c r="W64" s="84">
        <f>AVERAGEIF(W3:W54,"&lt;=0")</f>
        <v>0</v>
      </c>
      <c r="X64" s="92">
        <v>2</v>
      </c>
      <c r="Y64" s="93" t="s">
        <v>210</v>
      </c>
      <c r="Z64" s="94"/>
      <c r="AA64" s="94"/>
      <c r="AB64" s="94"/>
      <c r="AC64" s="298" t="s">
        <v>125</v>
      </c>
      <c r="AD64" s="37" cm="1">
        <f t="array" ref="AD64">COUNT(MATCH(AD3:AD54,$BL:$BL,0))</f>
        <v>14</v>
      </c>
      <c r="AE64" s="37" cm="1">
        <f t="array" ref="AE64">COUNT(MATCH(AE3:AE54,$BL:$BL,0))</f>
        <v>16</v>
      </c>
      <c r="AF64" s="37" cm="1">
        <f t="array" ref="AF64">COUNT(MATCH(AF3:AF54,$BL:$BL,0))</f>
        <v>19</v>
      </c>
      <c r="AG64" s="37" cm="1">
        <f t="array" ref="AG64">COUNT(MATCH(AG3:AG54,$BL:$BL,0))</f>
        <v>19</v>
      </c>
      <c r="AH64" s="37" cm="1">
        <f t="array" ref="AH64">COUNT(MATCH(AH3:AH54,$BL:$BL,0))</f>
        <v>17</v>
      </c>
      <c r="AI64" s="37" cm="1">
        <f t="array" ref="AI64">COUNT(MATCH(AI3:AI54,$BL:$BL,0))</f>
        <v>15</v>
      </c>
      <c r="AJ64" s="37" cm="1">
        <f t="array" ref="AJ64">COUNT(MATCH(AJ3:AJ54,$BL:$BL,0))</f>
        <v>10</v>
      </c>
      <c r="AK64" s="37" cm="1">
        <f t="array" ref="AK64">COUNT(MATCH(AK3:AK54,$BL:$BL,0))</f>
        <v>6</v>
      </c>
      <c r="AL64" s="37" cm="1">
        <f t="array" ref="AL64">COUNT(MATCH(AL3:AL54,$BL:$BL,0))</f>
        <v>8</v>
      </c>
      <c r="AM64" s="37" cm="1">
        <f t="array" ref="AM64">COUNT(MATCH(AM3:AM54,$BL:$BL,0))</f>
        <v>8</v>
      </c>
      <c r="AN64" s="37" cm="1">
        <f t="array" ref="AN64">COUNT(MATCH(AN3:AN54,$BL:$BL,0))</f>
        <v>10</v>
      </c>
      <c r="AO64" s="37" cm="1">
        <f t="array" ref="AO64">COUNT(MATCH(AO3:AO54,$BL:$BL,0))</f>
        <v>9</v>
      </c>
      <c r="AP64" s="37" cm="1">
        <f t="array" ref="AP64">COUNT(MATCH(AP3:AP54,$BL:$BL,0))</f>
        <v>9</v>
      </c>
      <c r="AQ64" s="37" cm="1">
        <f t="array" ref="AQ64">COUNT(MATCH(AQ3:AQ54,$BL:$BL,0))</f>
        <v>8</v>
      </c>
      <c r="AR64" s="37" cm="1">
        <f t="array" ref="AR64">COUNT(MATCH(AR3:AR54,$BL:$BL,0))</f>
        <v>6</v>
      </c>
      <c r="AS64" s="37" cm="1">
        <f t="array" ref="AS64">COUNT(MATCH(AS3:AS54,$BL:$BL,0))</f>
        <v>7</v>
      </c>
      <c r="AT64" s="37" cm="1">
        <f t="array" ref="AT64">COUNT(MATCH(AT3:AT54,$BL:$BL,0))</f>
        <v>6</v>
      </c>
      <c r="AU64" s="37" cm="1">
        <f t="array" ref="AU64">COUNT(MATCH(AU3:AU54,$BL:$BL,0))</f>
        <v>6</v>
      </c>
      <c r="AV64" s="37" cm="1">
        <f t="array" ref="AV64">COUNT(MATCH(AV3:AV54,$BL:$BL,0))</f>
        <v>6</v>
      </c>
      <c r="AW64" s="37" cm="1">
        <f t="array" ref="AW64">COUNT(MATCH(AW3:AW54,$BL:$BL,0))</f>
        <v>6</v>
      </c>
      <c r="AX64" s="37" cm="1">
        <f t="array" ref="AX64">COUNT(MATCH(AX3:AX54,$BL:$BL,0))</f>
        <v>0</v>
      </c>
      <c r="AY64" s="37" cm="1">
        <f t="array" ref="AY64">COUNT(MATCH(AY3:AY54,$BL:$BL,0))</f>
        <v>0</v>
      </c>
      <c r="AZ64" s="37" cm="1">
        <f t="array" ref="AZ64">COUNT(MATCH(AZ3:AZ54,$BL:$BL,0))</f>
        <v>0</v>
      </c>
      <c r="BA64" s="37" cm="1">
        <f t="array" ref="BA64">COUNT(MATCH(BA3:BA54,$BL:$BL,0))</f>
        <v>0</v>
      </c>
      <c r="BB64" s="37" cm="1">
        <f t="array" ref="BB64">COUNT(MATCH(BB3:BB54,$BL:$BL,0))</f>
        <v>0</v>
      </c>
      <c r="BC64" s="37" cm="1">
        <f t="array" ref="BC64">COUNT(MATCH(BC3:BC54,$BL:$BL,0))</f>
        <v>0</v>
      </c>
      <c r="BD64" s="37" cm="1">
        <f t="array" ref="BD64">COUNT(MATCH(BD3:BD54,$BL:$BL,0))</f>
        <v>0</v>
      </c>
      <c r="BE64" s="37" cm="1">
        <f t="array" ref="BE64">COUNT(MATCH(BE3:BE54,$BL:$BL,0))</f>
        <v>0</v>
      </c>
      <c r="BF64" s="37" cm="1">
        <f t="array" ref="BF64">COUNT(MATCH(BF3:BF54,$BL:$BL,0))</f>
        <v>0</v>
      </c>
      <c r="BG64" s="37" cm="1">
        <f t="array" ref="BG64">COUNT(MATCH(BG3:BG54,$BL:$BL,0))</f>
        <v>0</v>
      </c>
      <c r="BH64" s="37" cm="1">
        <f t="array" ref="BH64">COUNT(MATCH(BH3:BH54,$BL:$BL,0))</f>
        <v>0</v>
      </c>
      <c r="BI64" s="95" t="s">
        <v>125</v>
      </c>
      <c r="BJ64" s="36"/>
      <c r="BK64" s="36"/>
      <c r="BL64" s="96" t="s">
        <v>211</v>
      </c>
      <c r="BM64" s="96" t="s">
        <v>91</v>
      </c>
      <c r="BN64" s="96" t="s">
        <v>93</v>
      </c>
      <c r="BO64" s="96"/>
      <c r="BP64" s="97" t="s">
        <v>29</v>
      </c>
      <c r="BQ64" s="58" t="s">
        <v>85</v>
      </c>
      <c r="BR64" s="36"/>
      <c r="BS64" s="36"/>
    </row>
    <row r="65" spans="1:71" ht="27" thickBot="1">
      <c r="A65" s="36"/>
      <c r="B65" s="135"/>
      <c r="C65" s="87" t="s">
        <v>212</v>
      </c>
      <c r="D65" s="4"/>
      <c r="E65" s="4"/>
      <c r="F65" s="4"/>
      <c r="G65" s="4"/>
      <c r="H65" s="88"/>
      <c r="I65" s="36"/>
      <c r="J65" s="36"/>
      <c r="K65" s="36"/>
      <c r="L65" s="98"/>
      <c r="M65" s="98"/>
      <c r="N65" s="99"/>
      <c r="O65" s="99"/>
      <c r="P65" s="100"/>
      <c r="Q65" s="3" t="s">
        <v>213</v>
      </c>
      <c r="R65" s="36"/>
      <c r="S65" s="82" t="s">
        <v>214</v>
      </c>
      <c r="T65" s="83">
        <f>COUNTIF(T3:T54,"&lt;0")</f>
        <v>0</v>
      </c>
      <c r="U65" s="84">
        <f>W65-T65</f>
        <v>0</v>
      </c>
      <c r="V65" s="85"/>
      <c r="W65" s="84">
        <f>COUNTIF(W3:W54,"&lt;0")</f>
        <v>0</v>
      </c>
      <c r="X65" s="101">
        <v>-1</v>
      </c>
      <c r="Y65" s="102" t="s">
        <v>210</v>
      </c>
      <c r="Z65" s="94"/>
      <c r="AA65" s="94"/>
      <c r="AB65" s="94"/>
      <c r="AC65" s="95" t="s">
        <v>126</v>
      </c>
      <c r="AD65" s="37" cm="1">
        <f t="array" ref="AD65">COUNT(MATCH(AD3:AD54,$BM:$BM,0))</f>
        <v>0</v>
      </c>
      <c r="AE65" s="37" cm="1">
        <f t="array" ref="AE65">COUNT(MATCH(AE3:AE54,$BM:$BM,0))</f>
        <v>0</v>
      </c>
      <c r="AF65" s="37" cm="1">
        <f t="array" ref="AF65">COUNT(MATCH(AF3:AF54,$BM:$BM,0))</f>
        <v>0</v>
      </c>
      <c r="AG65" s="37" cm="1">
        <f t="array" ref="AG65">COUNT(MATCH(AG3:AG54,$BM:$BM,0))</f>
        <v>0</v>
      </c>
      <c r="AH65" s="37" cm="1">
        <f t="array" ref="AH65">COUNT(MATCH(AH3:AH54,$BM:$BM,0))</f>
        <v>0</v>
      </c>
      <c r="AI65" s="37" cm="1">
        <f t="array" ref="AI65">COUNT(MATCH(AI3:AI54,$BM:$BM,0))</f>
        <v>0</v>
      </c>
      <c r="AJ65" s="37" cm="1">
        <f t="array" ref="AJ65">COUNT(MATCH(AJ3:AJ54,$BM:$BM,0))</f>
        <v>0</v>
      </c>
      <c r="AK65" s="37" cm="1">
        <f t="array" ref="AK65">COUNT(MATCH(AK3:AK54,$BM:$BM,0))</f>
        <v>0</v>
      </c>
      <c r="AL65" s="37" cm="1">
        <f t="array" ref="AL65">COUNT(MATCH(AL3:AL54,$BM:$BM,0))</f>
        <v>0</v>
      </c>
      <c r="AM65" s="37" cm="1">
        <f t="array" ref="AM65">COUNT(MATCH(AM3:AM54,$BM:$BM,0))</f>
        <v>0</v>
      </c>
      <c r="AN65" s="37" cm="1">
        <f t="array" ref="AN65">COUNT(MATCH(AN3:AN54,$BM:$BM,0))</f>
        <v>0</v>
      </c>
      <c r="AO65" s="37" cm="1">
        <f t="array" ref="AO65">COUNT(MATCH(AO3:AO54,$BM:$BM,0))</f>
        <v>0</v>
      </c>
      <c r="AP65" s="37" cm="1">
        <f t="array" ref="AP65">COUNT(MATCH(AP3:AP54,$BM:$BM,0))</f>
        <v>0</v>
      </c>
      <c r="AQ65" s="37" cm="1">
        <f t="array" ref="AQ65">COUNT(MATCH(AQ3:AQ54,$BM:$BM,0))</f>
        <v>0</v>
      </c>
      <c r="AR65" s="37" cm="1">
        <f t="array" ref="AR65">COUNT(MATCH(AR3:AR54,$BM:$BM,0))</f>
        <v>0</v>
      </c>
      <c r="AS65" s="37" cm="1">
        <f t="array" ref="AS65">COUNT(MATCH(AS3:AS54,$BM:$BM,0))</f>
        <v>0</v>
      </c>
      <c r="AT65" s="37" cm="1">
        <f t="array" ref="AT65">COUNT(MATCH(AT3:AT54,$BM:$BM,0))</f>
        <v>0</v>
      </c>
      <c r="AU65" s="37" cm="1">
        <f t="array" ref="AU65">COUNT(MATCH(AU3:AU54,$BM:$BM,0))</f>
        <v>0</v>
      </c>
      <c r="AV65" s="37" cm="1">
        <f t="array" ref="AV65">COUNT(MATCH(AV3:AV54,$BM:$BM,0))</f>
        <v>0</v>
      </c>
      <c r="AW65" s="37" cm="1">
        <f t="array" ref="AW65">COUNT(MATCH(AW3:AW54,$BM:$BM,0))</f>
        <v>0</v>
      </c>
      <c r="AX65" s="37" cm="1">
        <f t="array" ref="AX65">COUNT(MATCH(AX3:AX54,$BM:$BM,0))</f>
        <v>0</v>
      </c>
      <c r="AY65" s="37" cm="1">
        <f t="array" ref="AY65">COUNT(MATCH(AY3:AY54,$BM:$BM,0))</f>
        <v>0</v>
      </c>
      <c r="AZ65" s="37" cm="1">
        <f t="array" ref="AZ65">COUNT(MATCH(AZ3:AZ54,$BM:$BM,0))</f>
        <v>0</v>
      </c>
      <c r="BA65" s="37" cm="1">
        <f t="array" ref="BA65">COUNT(MATCH(BA3:BA54,$BM:$BM,0))</f>
        <v>0</v>
      </c>
      <c r="BB65" s="37" cm="1">
        <f t="array" ref="BB65">COUNT(MATCH(BB3:BB54,$BM:$BM,0))</f>
        <v>0</v>
      </c>
      <c r="BC65" s="37" cm="1">
        <f t="array" ref="BC65">COUNT(MATCH(BC3:BC54,$BM:$BM,0))</f>
        <v>0</v>
      </c>
      <c r="BD65" s="37" cm="1">
        <f t="array" ref="BD65">COUNT(MATCH(BD3:BD54,$BM:$BM,0))</f>
        <v>0</v>
      </c>
      <c r="BE65" s="37" cm="1">
        <f t="array" ref="BE65">COUNT(MATCH(BE3:BE54,$BM:$BM,0))</f>
        <v>0</v>
      </c>
      <c r="BF65" s="37" cm="1">
        <f t="array" ref="BF65">COUNT(MATCH(BF3:BF54,$BM:$BM,0))</f>
        <v>0</v>
      </c>
      <c r="BG65" s="37" cm="1">
        <f t="array" ref="BG65">COUNT(MATCH(BG3:BG54,$BM:$BM,0))</f>
        <v>0</v>
      </c>
      <c r="BH65" s="37" cm="1">
        <f t="array" ref="BH65">COUNT(MATCH(BH3:BH54,$BM:$BM,0))</f>
        <v>0</v>
      </c>
      <c r="BI65" s="95" t="s">
        <v>126</v>
      </c>
      <c r="BJ65" s="36"/>
      <c r="BK65" s="36"/>
      <c r="BL65" s="96" t="s">
        <v>32</v>
      </c>
      <c r="BM65" s="34" t="s">
        <v>44</v>
      </c>
      <c r="BN65" s="96" t="s">
        <v>58</v>
      </c>
      <c r="BO65" s="96"/>
      <c r="BP65" s="96" t="s">
        <v>21</v>
      </c>
      <c r="BQ65" s="36" t="s">
        <v>14</v>
      </c>
      <c r="BR65" s="36"/>
      <c r="BS65" s="36"/>
    </row>
    <row r="66" spans="1:71" ht="21.95" thickBot="1">
      <c r="A66" s="36"/>
      <c r="B66" s="86"/>
      <c r="C66" s="87"/>
      <c r="D66" s="5"/>
      <c r="E66" s="5"/>
      <c r="F66" s="5"/>
      <c r="G66" s="5"/>
      <c r="H66" s="103"/>
      <c r="I66" s="36"/>
      <c r="J66" s="36"/>
      <c r="K66" s="36"/>
      <c r="L66" s="36"/>
      <c r="M66" s="36"/>
      <c r="N66" s="104"/>
      <c r="O66" s="105"/>
      <c r="P66" s="86"/>
      <c r="Q66" s="36"/>
      <c r="R66" s="36"/>
      <c r="S66" s="82" t="s">
        <v>215</v>
      </c>
      <c r="T66" s="83" t="e">
        <f>AVERAGEIF(T3:T44,"&gt;0")</f>
        <v>#DIV/0!</v>
      </c>
      <c r="U66" s="84" t="e">
        <f>W66-T66</f>
        <v>#DIV/0!</v>
      </c>
      <c r="V66" s="85"/>
      <c r="W66" s="83">
        <f>AVERAGEIF(W3:W54,"&gt;-1")</f>
        <v>0</v>
      </c>
      <c r="X66" s="101">
        <v>-2</v>
      </c>
      <c r="Y66" s="102" t="s">
        <v>210</v>
      </c>
      <c r="Z66" s="106"/>
      <c r="AA66" s="106"/>
      <c r="AB66" s="106"/>
      <c r="AC66" s="51" t="s">
        <v>131</v>
      </c>
      <c r="AD66" s="51" cm="1">
        <f t="array" ref="AD66">COUNT(MATCH(AD3:AD40,$BN:$BN,0))</f>
        <v>0</v>
      </c>
      <c r="AE66" s="51" cm="1">
        <f t="array" ref="AE66">COUNT(MATCH(AE3:AE40,$BN:$BN,0))</f>
        <v>0</v>
      </c>
      <c r="AF66" s="51" cm="1">
        <f t="array" ref="AF66">COUNT(MATCH(AF3:AF40,$BN:$BN,0))</f>
        <v>0</v>
      </c>
      <c r="AG66" s="51" cm="1">
        <f t="array" ref="AG66">COUNT(MATCH(AG3:AG40,$BN:$BN,0))</f>
        <v>0</v>
      </c>
      <c r="AH66" s="51" cm="1">
        <f t="array" ref="AH66">COUNT(MATCH(AH3:AH40,$BN:$BN,0))</f>
        <v>0</v>
      </c>
      <c r="AI66" s="51" cm="1">
        <f t="array" ref="AI66">COUNT(MATCH(AI3:AI40,$BN:$BN,0))</f>
        <v>0</v>
      </c>
      <c r="AJ66" s="51" cm="1">
        <f t="array" ref="AJ66">COUNT(MATCH(AJ3:AJ40,$BN:$BN,0))</f>
        <v>0</v>
      </c>
      <c r="AK66" s="51" cm="1">
        <f t="array" ref="AK66">COUNT(MATCH(AK3:AK40,$BN:$BN,0))</f>
        <v>0</v>
      </c>
      <c r="AL66" s="51" cm="1">
        <f t="array" ref="AL66">COUNT(MATCH(AL3:AL40,$BN:$BN,0))</f>
        <v>0</v>
      </c>
      <c r="AM66" s="51" cm="1">
        <f t="array" ref="AM66">COUNT(MATCH(AM3:AM40,$BN:$BN,0))</f>
        <v>0</v>
      </c>
      <c r="AN66" s="51" cm="1">
        <f t="array" ref="AN66">COUNT(MATCH(AN3:AN40,$BN:$BN,0))</f>
        <v>0</v>
      </c>
      <c r="AO66" s="51" cm="1">
        <f t="array" ref="AO66">COUNT(MATCH(AO3:AO40,$BN:$BN,0))</f>
        <v>0</v>
      </c>
      <c r="AP66" s="51" cm="1">
        <f t="array" ref="AP66">COUNT(MATCH(AP3:AP40,$BN:$BN,0))</f>
        <v>0</v>
      </c>
      <c r="AQ66" s="51" cm="1">
        <f t="array" ref="AQ66">COUNT(MATCH(AQ3:AQ40,$BN:$BN,0))</f>
        <v>0</v>
      </c>
      <c r="AR66" s="51" cm="1">
        <f t="array" ref="AR66">COUNT(MATCH(AR3:AR40,$BN:$BN,0))</f>
        <v>0</v>
      </c>
      <c r="AS66" s="51" cm="1">
        <f t="array" ref="AS66">COUNT(MATCH(AS3:AS40,$BN:$BN,0))</f>
        <v>0</v>
      </c>
      <c r="AT66" s="51" cm="1">
        <f t="array" ref="AT66">COUNT(MATCH(AT3:AT40,$BN:$BN,0))</f>
        <v>0</v>
      </c>
      <c r="AU66" s="51" cm="1">
        <f t="array" ref="AU66">COUNT(MATCH(AU3:AU40,$BN:$BN,0))</f>
        <v>0</v>
      </c>
      <c r="AV66" s="51" cm="1">
        <f t="array" ref="AV66">COUNT(MATCH(AV3:AV40,$BN:$BN,0))</f>
        <v>0</v>
      </c>
      <c r="AW66" s="51" cm="1">
        <f t="array" ref="AW66">COUNT(MATCH(AW3:AW40,$BN:$BN,0))</f>
        <v>0</v>
      </c>
      <c r="AX66" s="51" cm="1">
        <f t="array" ref="AX66">COUNT(MATCH(AX3:AX40,$BN:$BN,0))</f>
        <v>0</v>
      </c>
      <c r="AY66" s="51" cm="1">
        <f t="array" ref="AY66">COUNT(MATCH(AY3:AY40,$BN:$BN,0))</f>
        <v>0</v>
      </c>
      <c r="AZ66" s="51" cm="1">
        <f t="array" ref="AZ66">COUNT(MATCH(AZ3:AZ40,$BN:$BN,0))</f>
        <v>0</v>
      </c>
      <c r="BA66" s="51" cm="1">
        <f t="array" ref="BA66">COUNT(MATCH(BA3:BA40,$BN:$BN,0))</f>
        <v>0</v>
      </c>
      <c r="BB66" s="51" cm="1">
        <f t="array" ref="BB66">COUNT(MATCH(BB3:BB40,$BN:$BN,0))</f>
        <v>0</v>
      </c>
      <c r="BC66" s="51" cm="1">
        <f t="array" ref="BC66">COUNT(MATCH(BC3:BC40,$BN:$BN,0))</f>
        <v>0</v>
      </c>
      <c r="BD66" s="51" cm="1">
        <f t="array" ref="BD66">COUNT(MATCH(BD3:BD40,$BN:$BN,0))</f>
        <v>0</v>
      </c>
      <c r="BE66" s="51" cm="1">
        <f t="array" ref="BE66">COUNT(MATCH(BE3:BE40,$BN:$BN,0))</f>
        <v>0</v>
      </c>
      <c r="BF66" s="51" cm="1">
        <f t="array" ref="BF66">COUNT(MATCH(BF3:BF40,$BN:$BN,0))</f>
        <v>0</v>
      </c>
      <c r="BG66" s="51" cm="1">
        <f t="array" ref="BG66">COUNT(MATCH(BG3:BG40,$BN:$BN,0))</f>
        <v>0</v>
      </c>
      <c r="BH66" s="51" cm="1">
        <f t="array" ref="BH66">COUNT(MATCH(BH3:BH40,$BN:$BN,0))</f>
        <v>0</v>
      </c>
      <c r="BI66" s="51" t="s">
        <v>131</v>
      </c>
      <c r="BJ66" s="36"/>
      <c r="BK66" s="36"/>
      <c r="BL66" s="96" t="s">
        <v>34</v>
      </c>
      <c r="BM66" s="34" t="s">
        <v>42</v>
      </c>
      <c r="BN66" s="96" t="s">
        <v>46</v>
      </c>
      <c r="BO66" s="96" t="s">
        <v>8</v>
      </c>
      <c r="BP66" s="96" t="s">
        <v>23</v>
      </c>
      <c r="BQ66" s="34" t="s">
        <v>216</v>
      </c>
      <c r="BR66" s="36"/>
      <c r="BS66" s="36"/>
    </row>
    <row r="67" spans="1:71" ht="21.95" thickBot="1">
      <c r="A67" s="36"/>
      <c r="B67" s="86"/>
      <c r="C67" s="87"/>
      <c r="D67" s="5"/>
      <c r="E67" s="5"/>
      <c r="F67" s="5"/>
      <c r="G67" s="5"/>
      <c r="H67" s="103"/>
      <c r="I67" s="36"/>
      <c r="J67" s="36"/>
      <c r="K67" s="36"/>
      <c r="L67" s="36"/>
      <c r="M67" s="36"/>
      <c r="N67" s="104"/>
      <c r="O67" s="105"/>
      <c r="P67" s="86"/>
      <c r="Q67" s="36"/>
      <c r="R67" s="36"/>
      <c r="S67" s="29" t="s">
        <v>217</v>
      </c>
      <c r="T67" s="319">
        <f>COUNTIF(AD3:BH40,"LOA")/T59</f>
        <v>0</v>
      </c>
      <c r="U67" s="320"/>
      <c r="V67" s="320"/>
      <c r="W67" s="321"/>
      <c r="X67" s="101" t="e">
        <f>#REF!</f>
        <v>#REF!</v>
      </c>
      <c r="Y67" s="102" t="s">
        <v>210</v>
      </c>
      <c r="Z67" s="94"/>
      <c r="AA67" s="94"/>
      <c r="AB67" s="94"/>
      <c r="AC67" s="30" t="s">
        <v>132</v>
      </c>
      <c r="AD67" s="31" cm="1">
        <f t="array" ref="AD67">COUNT(MATCH(AD3:AD54,$BP:$BP,0))</f>
        <v>0</v>
      </c>
      <c r="AE67" s="31" cm="1">
        <f t="array" ref="AE67">COUNT(MATCH(AE3:AE54,$BP:$BP,0))</f>
        <v>0</v>
      </c>
      <c r="AF67" s="31" cm="1">
        <f t="array" ref="AF67">COUNT(MATCH(AF3:AF54,$BP:$BP,0))</f>
        <v>0</v>
      </c>
      <c r="AG67" s="31" cm="1">
        <f t="array" ref="AG67">COUNT(MATCH(AG3:AG54,$BP:$BP,0))</f>
        <v>0</v>
      </c>
      <c r="AH67" s="31" cm="1">
        <f t="array" ref="AH67">COUNT(MATCH(AH3:AH54,$BP:$BP,0))</f>
        <v>0</v>
      </c>
      <c r="AI67" s="31" cm="1">
        <f t="array" ref="AI67">COUNT(MATCH(AI3:AI54,$BP:$BP,0))</f>
        <v>0</v>
      </c>
      <c r="AJ67" s="31" cm="1">
        <f t="array" ref="AJ67">COUNT(MATCH(AJ3:AJ54,$BP:$BP,0))</f>
        <v>0</v>
      </c>
      <c r="AK67" s="31" cm="1">
        <f t="array" ref="AK67">COUNT(MATCH(AK3:AK54,$BP:$BP,0))</f>
        <v>0</v>
      </c>
      <c r="AL67" s="31" cm="1">
        <f t="array" ref="AL67">COUNT(MATCH(AL3:AL54,$BP:$BP,0))</f>
        <v>0</v>
      </c>
      <c r="AM67" s="31" cm="1">
        <f t="array" ref="AM67">COUNT(MATCH(AM3:AM54,$BP:$BP,0))</f>
        <v>0</v>
      </c>
      <c r="AN67" s="31" cm="1">
        <f t="array" ref="AN67">COUNT(MATCH(AN3:AN54,$BP:$BP,0))</f>
        <v>0</v>
      </c>
      <c r="AO67" s="31" cm="1">
        <f t="array" ref="AO67">COUNT(MATCH(AO3:AO54,$BP:$BP,0))</f>
        <v>0</v>
      </c>
      <c r="AP67" s="31" cm="1">
        <f t="array" ref="AP67">COUNT(MATCH(AP3:AP54,$BP:$BP,0))</f>
        <v>0</v>
      </c>
      <c r="AQ67" s="31" cm="1">
        <f t="array" ref="AQ67">COUNT(MATCH(AQ3:AQ54,$BP:$BP,0))</f>
        <v>0</v>
      </c>
      <c r="AR67" s="31" cm="1">
        <f t="array" ref="AR67">COUNT(MATCH(AR3:AR54,$BP:$BP,0))</f>
        <v>0</v>
      </c>
      <c r="AS67" s="31" cm="1">
        <f t="array" ref="AS67">COUNT(MATCH(AS3:AS54,$BP:$BP,0))</f>
        <v>0</v>
      </c>
      <c r="AT67" s="31" cm="1">
        <f t="array" ref="AT67">COUNT(MATCH(AT3:AT54,$BP:$BP,0))</f>
        <v>0</v>
      </c>
      <c r="AU67" s="31" cm="1">
        <f t="array" ref="AU67">COUNT(MATCH(AU3:AU54,$BP:$BP,0))</f>
        <v>0</v>
      </c>
      <c r="AV67" s="31" cm="1">
        <f t="array" ref="AV67">COUNT(MATCH(AV3:AV54,$BP:$BP,0))</f>
        <v>0</v>
      </c>
      <c r="AW67" s="31" cm="1">
        <f t="array" ref="AW67">COUNT(MATCH(AW3:AW54,$BP:$BP,0))</f>
        <v>0</v>
      </c>
      <c r="AX67" s="31" cm="1">
        <f t="array" ref="AX67">COUNT(MATCH(AX3:AX54,$BP:$BP,0))</f>
        <v>0</v>
      </c>
      <c r="AY67" s="31" cm="1">
        <f t="array" ref="AY67">COUNT(MATCH(AY3:AY54,$BP:$BP,0))</f>
        <v>0</v>
      </c>
      <c r="AZ67" s="31" cm="1">
        <f t="array" ref="AZ67">COUNT(MATCH(AZ3:AZ54,$BP:$BP,0))</f>
        <v>0</v>
      </c>
      <c r="BA67" s="31" cm="1">
        <f t="array" ref="BA67">COUNT(MATCH(BA3:BA54,$BP:$BP,0))</f>
        <v>0</v>
      </c>
      <c r="BB67" s="31" cm="1">
        <f t="array" ref="BB67">COUNT(MATCH(BB3:BB54,$BP:$BP,0))</f>
        <v>0</v>
      </c>
      <c r="BC67" s="31" cm="1">
        <f t="array" ref="BC67">COUNT(MATCH(BC3:BC54,$BP:$BP,0))</f>
        <v>0</v>
      </c>
      <c r="BD67" s="31" cm="1">
        <f t="array" ref="BD67">COUNT(MATCH(BD3:BD54,$BP:$BP,0))</f>
        <v>0</v>
      </c>
      <c r="BE67" s="31" cm="1">
        <f t="array" ref="BE67">COUNT(MATCH(BE3:BE54,$BP:$BP,0))</f>
        <v>0</v>
      </c>
      <c r="BF67" s="31" cm="1">
        <f t="array" ref="BF67">COUNT(MATCH(BF3:BF54,$BP:$BP,0))</f>
        <v>0</v>
      </c>
      <c r="BG67" s="31" cm="1">
        <f t="array" ref="BG67">COUNT(MATCH(BG3:BG54,$BP:$BP,0))</f>
        <v>0</v>
      </c>
      <c r="BH67" s="31" cm="1">
        <f t="array" ref="BH67">COUNT(MATCH(BH3:BH54,$BP:$BP,0))</f>
        <v>0</v>
      </c>
      <c r="BI67" s="30" t="s">
        <v>132</v>
      </c>
      <c r="BJ67" s="36"/>
      <c r="BK67" s="36"/>
      <c r="BL67" s="96" t="s">
        <v>218</v>
      </c>
      <c r="BM67" s="34"/>
      <c r="BN67" s="96" t="s">
        <v>54</v>
      </c>
      <c r="BO67" s="96" t="s">
        <v>16</v>
      </c>
      <c r="BP67" s="96" t="s">
        <v>85</v>
      </c>
      <c r="BQ67" s="34"/>
      <c r="BR67" s="36"/>
      <c r="BS67" s="36"/>
    </row>
    <row r="68" spans="1:71" ht="24.95" thickBot="1">
      <c r="A68" s="36"/>
      <c r="B68" s="86"/>
      <c r="C68" s="87"/>
      <c r="D68" s="5"/>
      <c r="E68" s="5"/>
      <c r="F68" s="5"/>
      <c r="G68" s="5"/>
      <c r="H68" s="103"/>
      <c r="I68" s="36"/>
      <c r="J68" s="36"/>
      <c r="K68" s="36"/>
      <c r="L68" s="36"/>
      <c r="M68" s="36"/>
      <c r="N68" s="104"/>
      <c r="O68" s="105"/>
      <c r="P68" s="86"/>
      <c r="Q68" s="36"/>
      <c r="R68" s="36"/>
      <c r="S68" s="107"/>
      <c r="T68" s="108"/>
      <c r="U68" s="32" t="s">
        <v>219</v>
      </c>
      <c r="V68" s="109"/>
      <c r="W68" s="108"/>
      <c r="X68" s="108"/>
      <c r="Y68" s="110"/>
      <c r="Z68" s="94"/>
      <c r="AA68" s="94"/>
      <c r="AB68" s="94"/>
      <c r="AC68" s="111" t="s">
        <v>81</v>
      </c>
      <c r="AD68" s="111" cm="1">
        <f t="array" ref="AD68">COUNT(MATCH(AD3:AD54,$BO:$BO,0))</f>
        <v>13</v>
      </c>
      <c r="AE68" s="111" cm="1">
        <f t="array" ref="AE68">COUNT(MATCH(AE3:AE54,$BO:$BO,0))</f>
        <v>13</v>
      </c>
      <c r="AF68" s="111" cm="1">
        <f t="array" ref="AF68">COUNT(MATCH(AF3:AF54,$BO:$BO,0))</f>
        <v>14</v>
      </c>
      <c r="AG68" s="111" cm="1">
        <f t="array" ref="AG68">COUNT(MATCH(AG3:AG54,$BO:$BO,0))</f>
        <v>14</v>
      </c>
      <c r="AH68" s="111" cm="1">
        <f t="array" ref="AH68">COUNT(MATCH(AH3:AH54,$BO:$BO,0))</f>
        <v>11</v>
      </c>
      <c r="AI68" s="111" cm="1">
        <f t="array" ref="AI68">COUNT(MATCH(AI3:AI54,$BO:$BO,0))</f>
        <v>9</v>
      </c>
      <c r="AJ68" s="111" cm="1">
        <f t="array" ref="AJ68">COUNT(MATCH(AJ3:AJ54,$BO:$BO,0))</f>
        <v>2</v>
      </c>
      <c r="AK68" s="111" cm="1">
        <f t="array" ref="AK68">COUNT(MATCH(AK3:AK54,$BO:$BO,0))</f>
        <v>5</v>
      </c>
      <c r="AL68" s="111" cm="1">
        <f t="array" ref="AL68">COUNT(MATCH(AL3:AL54,$BO:$BO,0))</f>
        <v>5</v>
      </c>
      <c r="AM68" s="111" cm="1">
        <f t="array" ref="AM68">COUNT(MATCH(AM3:AM54,$BO:$BO,0))</f>
        <v>4</v>
      </c>
      <c r="AN68" s="111" cm="1">
        <f t="array" ref="AN68">COUNT(MATCH(AN3:AN54,$BO:$BO,0))</f>
        <v>3</v>
      </c>
      <c r="AO68" s="111" cm="1">
        <f t="array" ref="AO68">COUNT(MATCH(AO3:AO54,$BO:$BO,0))</f>
        <v>3</v>
      </c>
      <c r="AP68" s="111" cm="1">
        <f t="array" ref="AP68">COUNT(MATCH(AP3:AP54,$BO:$BO,0))</f>
        <v>3</v>
      </c>
      <c r="AQ68" s="111" cm="1">
        <f t="array" ref="AQ68">COUNT(MATCH(AQ3:AQ54,$BO:$BO,0))</f>
        <v>1</v>
      </c>
      <c r="AR68" s="111" cm="1">
        <f t="array" ref="AR68">COUNT(MATCH(AR3:AR54,$BO:$BO,0))</f>
        <v>2</v>
      </c>
      <c r="AS68" s="111" cm="1">
        <f t="array" ref="AS68">COUNT(MATCH(AS3:AS54,$BO:$BO,0))</f>
        <v>3</v>
      </c>
      <c r="AT68" s="111" cm="1">
        <f t="array" ref="AT68">COUNT(MATCH(AT3:AT54,$BO:$BO,0))</f>
        <v>2</v>
      </c>
      <c r="AU68" s="111" cm="1">
        <f t="array" ref="AU68">COUNT(MATCH(AU3:AU54,$BO:$BO,0))</f>
        <v>2</v>
      </c>
      <c r="AV68" s="111" cm="1">
        <f t="array" ref="AV68">COUNT(MATCH(AV3:AV54,$BO:$BO,0))</f>
        <v>2</v>
      </c>
      <c r="AW68" s="111" cm="1">
        <f t="array" ref="AW68">COUNT(MATCH(AW3:AW54,$BO:$BO,0))</f>
        <v>2</v>
      </c>
      <c r="AX68" s="111" cm="1">
        <f t="array" ref="AX68">COUNT(MATCH(AX3:AX54,$BO:$BO,0))</f>
        <v>0</v>
      </c>
      <c r="AY68" s="111" cm="1">
        <f t="array" ref="AY68">COUNT(MATCH(AY3:AY54,$BO:$BO,0))</f>
        <v>0</v>
      </c>
      <c r="AZ68" s="111" cm="1">
        <f t="array" ref="AZ68">COUNT(MATCH(AZ3:AZ54,$BO:$BO,0))</f>
        <v>0</v>
      </c>
      <c r="BA68" s="111" cm="1">
        <f t="array" ref="BA68">COUNT(MATCH(BA3:BA54,$BO:$BO,0))</f>
        <v>0</v>
      </c>
      <c r="BB68" s="111" cm="1">
        <f t="array" ref="BB68">COUNT(MATCH(BB3:BB54,$BO:$BO,0))</f>
        <v>0</v>
      </c>
      <c r="BC68" s="111" cm="1">
        <f t="array" ref="BC68">COUNT(MATCH(BC3:BC54,$BO:$BO,0))</f>
        <v>0</v>
      </c>
      <c r="BD68" s="111" cm="1">
        <f t="array" ref="BD68">COUNT(MATCH(BD3:BD54,$BO:$BO,0))</f>
        <v>0</v>
      </c>
      <c r="BE68" s="111" cm="1">
        <f t="array" ref="BE68">COUNT(MATCH(BE3:BE54,$BO:$BO,0))</f>
        <v>0</v>
      </c>
      <c r="BF68" s="111" cm="1">
        <f t="array" ref="BF68">COUNT(MATCH(BF3:BF54,$BO:$BO,0))</f>
        <v>0</v>
      </c>
      <c r="BG68" s="111" cm="1">
        <f t="array" ref="BG68">COUNT(MATCH(BG3:BG54,$BO:$BO,0))</f>
        <v>0</v>
      </c>
      <c r="BH68" s="111" cm="1">
        <f t="array" ref="BH68">COUNT(MATCH(BH3:BH54,$BO:$BO,0))</f>
        <v>0</v>
      </c>
      <c r="BI68" s="111" t="s">
        <v>81</v>
      </c>
      <c r="BJ68" s="36"/>
      <c r="BK68" s="36"/>
      <c r="BL68" s="96" t="s">
        <v>220</v>
      </c>
      <c r="BM68" s="34"/>
      <c r="BN68" s="96" t="s">
        <v>36</v>
      </c>
      <c r="BO68" s="96" t="s">
        <v>11</v>
      </c>
      <c r="BP68" s="96" t="s">
        <v>87</v>
      </c>
      <c r="BQ68" s="34"/>
      <c r="BR68" s="36"/>
      <c r="BS68" s="36"/>
    </row>
    <row r="69" spans="1:71" ht="26.1">
      <c r="A69" s="36"/>
      <c r="B69" s="112"/>
      <c r="C69" s="86"/>
      <c r="D69" s="36"/>
      <c r="E69" s="36"/>
      <c r="F69" s="36"/>
      <c r="G69" s="36"/>
      <c r="H69" s="34"/>
      <c r="I69" s="36"/>
      <c r="J69" s="36"/>
      <c r="K69" s="36"/>
      <c r="L69" s="36"/>
      <c r="M69" s="36"/>
      <c r="N69" s="104"/>
      <c r="O69" s="105"/>
      <c r="P69" s="86"/>
      <c r="Q69" s="36"/>
      <c r="R69" s="3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113" t="s">
        <v>221</v>
      </c>
      <c r="AD69" s="113">
        <f>AD64-AD67-AD68</f>
        <v>1</v>
      </c>
      <c r="AE69" s="113">
        <f t="shared" ref="AE69:BH69" si="6">AE64-AE67-AE68</f>
        <v>3</v>
      </c>
      <c r="AF69" s="113">
        <f t="shared" si="6"/>
        <v>5</v>
      </c>
      <c r="AG69" s="113">
        <f t="shared" si="6"/>
        <v>5</v>
      </c>
      <c r="AH69" s="113">
        <f t="shared" si="6"/>
        <v>6</v>
      </c>
      <c r="AI69" s="113">
        <f t="shared" si="6"/>
        <v>6</v>
      </c>
      <c r="AJ69" s="113">
        <f t="shared" si="6"/>
        <v>8</v>
      </c>
      <c r="AK69" s="113">
        <f t="shared" si="6"/>
        <v>1</v>
      </c>
      <c r="AL69" s="113">
        <f t="shared" si="6"/>
        <v>3</v>
      </c>
      <c r="AM69" s="113">
        <f t="shared" si="6"/>
        <v>4</v>
      </c>
      <c r="AN69" s="113">
        <f t="shared" si="6"/>
        <v>7</v>
      </c>
      <c r="AO69" s="113">
        <f t="shared" si="6"/>
        <v>6</v>
      </c>
      <c r="AP69" s="113">
        <f t="shared" si="6"/>
        <v>6</v>
      </c>
      <c r="AQ69" s="113">
        <f t="shared" si="6"/>
        <v>7</v>
      </c>
      <c r="AR69" s="113">
        <f t="shared" si="6"/>
        <v>4</v>
      </c>
      <c r="AS69" s="113">
        <f t="shared" si="6"/>
        <v>4</v>
      </c>
      <c r="AT69" s="113">
        <f t="shared" si="6"/>
        <v>4</v>
      </c>
      <c r="AU69" s="113">
        <f t="shared" si="6"/>
        <v>4</v>
      </c>
      <c r="AV69" s="113">
        <f t="shared" si="6"/>
        <v>4</v>
      </c>
      <c r="AW69" s="113">
        <f t="shared" si="6"/>
        <v>4</v>
      </c>
      <c r="AX69" s="113">
        <f t="shared" si="6"/>
        <v>0</v>
      </c>
      <c r="AY69" s="113">
        <f t="shared" si="6"/>
        <v>0</v>
      </c>
      <c r="AZ69" s="113">
        <f t="shared" si="6"/>
        <v>0</v>
      </c>
      <c r="BA69" s="113">
        <f t="shared" si="6"/>
        <v>0</v>
      </c>
      <c r="BB69" s="113">
        <f t="shared" si="6"/>
        <v>0</v>
      </c>
      <c r="BC69" s="113">
        <f t="shared" si="6"/>
        <v>0</v>
      </c>
      <c r="BD69" s="113">
        <f t="shared" si="6"/>
        <v>0</v>
      </c>
      <c r="BE69" s="113">
        <f t="shared" si="6"/>
        <v>0</v>
      </c>
      <c r="BF69" s="113">
        <f t="shared" si="6"/>
        <v>0</v>
      </c>
      <c r="BG69" s="113">
        <f t="shared" si="6"/>
        <v>0</v>
      </c>
      <c r="BH69" s="113">
        <f t="shared" si="6"/>
        <v>0</v>
      </c>
      <c r="BI69" s="113" t="s">
        <v>221</v>
      </c>
      <c r="BJ69" s="36"/>
      <c r="BK69" s="36"/>
      <c r="BL69" s="96" t="s">
        <v>222</v>
      </c>
      <c r="BM69" s="34"/>
      <c r="BN69" s="96" t="s">
        <v>40</v>
      </c>
      <c r="BO69" s="96" t="s">
        <v>14</v>
      </c>
      <c r="BP69" s="96" t="s">
        <v>89</v>
      </c>
      <c r="BQ69" s="34"/>
      <c r="BR69" s="36"/>
      <c r="BS69" s="36"/>
    </row>
    <row r="70" spans="1:71" ht="18.95">
      <c r="A70" s="36"/>
      <c r="B70" s="3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114" t="s">
        <v>223</v>
      </c>
      <c r="T70" s="94"/>
      <c r="U70" s="36"/>
      <c r="V70" s="36"/>
      <c r="W70" s="94"/>
      <c r="X70" s="94"/>
      <c r="Y70" s="94"/>
      <c r="Z70" s="94"/>
      <c r="AA70" s="94"/>
      <c r="AB70" s="94"/>
      <c r="AC70" s="141" t="s">
        <v>224</v>
      </c>
      <c r="AD70" s="142">
        <f>AD1</f>
        <v>44470</v>
      </c>
      <c r="AE70" s="142">
        <f t="shared" ref="AE70:BH70" si="7">AE1</f>
        <v>44471</v>
      </c>
      <c r="AF70" s="142">
        <f t="shared" si="7"/>
        <v>44472</v>
      </c>
      <c r="AG70" s="142">
        <f t="shared" si="7"/>
        <v>44473</v>
      </c>
      <c r="AH70" s="142">
        <f t="shared" si="7"/>
        <v>44474</v>
      </c>
      <c r="AI70" s="142">
        <f t="shared" si="7"/>
        <v>44475</v>
      </c>
      <c r="AJ70" s="142">
        <f t="shared" si="7"/>
        <v>44476</v>
      </c>
      <c r="AK70" s="142">
        <f t="shared" si="7"/>
        <v>44477</v>
      </c>
      <c r="AL70" s="142">
        <f t="shared" si="7"/>
        <v>44478</v>
      </c>
      <c r="AM70" s="142">
        <f t="shared" si="7"/>
        <v>44479</v>
      </c>
      <c r="AN70" s="142">
        <f t="shared" si="7"/>
        <v>44480</v>
      </c>
      <c r="AO70" s="142">
        <f t="shared" si="7"/>
        <v>44481</v>
      </c>
      <c r="AP70" s="142">
        <f t="shared" si="7"/>
        <v>44482</v>
      </c>
      <c r="AQ70" s="142">
        <f t="shared" si="7"/>
        <v>44483</v>
      </c>
      <c r="AR70" s="142">
        <f t="shared" si="7"/>
        <v>44484</v>
      </c>
      <c r="AS70" s="142">
        <f t="shared" si="7"/>
        <v>44485</v>
      </c>
      <c r="AT70" s="142">
        <f t="shared" si="7"/>
        <v>44486</v>
      </c>
      <c r="AU70" s="142">
        <f t="shared" si="7"/>
        <v>44487</v>
      </c>
      <c r="AV70" s="142">
        <f t="shared" si="7"/>
        <v>44488</v>
      </c>
      <c r="AW70" s="142">
        <f t="shared" si="7"/>
        <v>44489</v>
      </c>
      <c r="AX70" s="142">
        <f t="shared" si="7"/>
        <v>44490</v>
      </c>
      <c r="AY70" s="142">
        <f t="shared" si="7"/>
        <v>44491</v>
      </c>
      <c r="AZ70" s="142">
        <f t="shared" si="7"/>
        <v>44492</v>
      </c>
      <c r="BA70" s="142">
        <f t="shared" si="7"/>
        <v>44493</v>
      </c>
      <c r="BB70" s="142">
        <f t="shared" si="7"/>
        <v>44494</v>
      </c>
      <c r="BC70" s="142">
        <f t="shared" si="7"/>
        <v>44495</v>
      </c>
      <c r="BD70" s="142">
        <f t="shared" si="7"/>
        <v>44496</v>
      </c>
      <c r="BE70" s="142">
        <f t="shared" si="7"/>
        <v>44497</v>
      </c>
      <c r="BF70" s="142">
        <f t="shared" si="7"/>
        <v>44498</v>
      </c>
      <c r="BG70" s="142">
        <f t="shared" si="7"/>
        <v>44499</v>
      </c>
      <c r="BH70" s="142">
        <f t="shared" si="7"/>
        <v>44500</v>
      </c>
      <c r="BI70" s="36"/>
      <c r="BJ70" s="36"/>
      <c r="BK70" s="36"/>
      <c r="BL70" s="96" t="s">
        <v>18</v>
      </c>
      <c r="BM70" s="34"/>
      <c r="BN70" s="34" t="s">
        <v>62</v>
      </c>
      <c r="BO70" s="34"/>
      <c r="BP70" s="34"/>
      <c r="BQ70" s="34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114" t="s">
        <v>225</v>
      </c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96" t="s">
        <v>21</v>
      </c>
      <c r="BM71" s="34"/>
      <c r="BN71" s="34" t="s">
        <v>226</v>
      </c>
      <c r="BO71" s="34"/>
      <c r="BP71" s="34" t="s">
        <v>96</v>
      </c>
      <c r="BQ71" s="34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114" t="s">
        <v>227</v>
      </c>
      <c r="T72" s="115"/>
      <c r="U72" s="86"/>
      <c r="V72" s="36"/>
      <c r="W72" s="94"/>
      <c r="X72" s="94"/>
      <c r="Y72" s="94"/>
      <c r="Z72" s="94"/>
      <c r="AA72" s="94"/>
      <c r="AB72" s="352" t="s">
        <v>228</v>
      </c>
      <c r="AC72" s="353"/>
      <c r="AD72" s="353"/>
      <c r="AE72" s="35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96" t="s">
        <v>229</v>
      </c>
      <c r="BM72" s="34"/>
      <c r="BN72" s="34"/>
      <c r="BO72" s="34"/>
      <c r="BP72" s="96" t="s">
        <v>38</v>
      </c>
      <c r="BQ72" s="34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230</v>
      </c>
      <c r="T73" s="115"/>
      <c r="U73" s="86"/>
      <c r="V73" s="36"/>
      <c r="W73" s="94"/>
      <c r="X73" s="94"/>
      <c r="Y73" s="94"/>
      <c r="Z73" s="94"/>
      <c r="AA73" s="94"/>
      <c r="AB73" s="355" t="s">
        <v>231</v>
      </c>
      <c r="AC73" s="356"/>
      <c r="AD73" s="37">
        <f>SUM(AD69:BH69)</f>
        <v>92</v>
      </c>
      <c r="AE73" s="37">
        <f>AD73*8</f>
        <v>736</v>
      </c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96" t="s">
        <v>29</v>
      </c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355" t="s">
        <v>232</v>
      </c>
      <c r="AC74" s="356"/>
      <c r="AD74" s="37">
        <f>SUM(AD68:BH68)</f>
        <v>113</v>
      </c>
      <c r="AE74" s="37">
        <f>AD74*12</f>
        <v>1356</v>
      </c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117" t="s">
        <v>18</v>
      </c>
      <c r="BM74" s="34"/>
      <c r="BN74" s="34"/>
      <c r="BO74" s="34"/>
      <c r="BP74" s="34"/>
      <c r="BQ74" s="34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94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357" t="s">
        <v>233</v>
      </c>
      <c r="AC75" s="358"/>
      <c r="AD75" s="359"/>
      <c r="AE75" s="140">
        <f>AE74+AE73</f>
        <v>2092</v>
      </c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117" t="s">
        <v>96</v>
      </c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117" t="s">
        <v>89</v>
      </c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8</v>
      </c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8</v>
      </c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11</v>
      </c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234</v>
      </c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299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8.9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8.9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8.9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8.9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8.9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8.9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8.9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8.9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8.9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8.9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8.9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8.9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8.9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8.9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</sheetData>
  <autoFilter ref="A1:BH51" xr:uid="{7EB51D9D-690B-400A-93CF-817C2E465506}"/>
  <mergeCells count="4">
    <mergeCell ref="AB72:AE72"/>
    <mergeCell ref="AB73:AC73"/>
    <mergeCell ref="AB74:AC74"/>
    <mergeCell ref="AB75:AD75"/>
  </mergeCells>
  <phoneticPr fontId="24" type="noConversion"/>
  <conditionalFormatting sqref="BH52:BH53 AE52:AE54 AN40:AP40 AY12:BE13 AZ20:BE20 AY26:BE26 AY32:BE32 AY34:BE36 AY40:BE40 AY45:BE45 BC39:BF39 BF49:BH49 AY50:BG50 BC37:BE37 AY28:BE28 AZ44:BF44 AY10:BE10 BD16:BE16 BG20 BG39:BG41 BG47 BH9 BH14:BH15 BD24:BH24 BE7:BH7 AN12:AN14 AD6:AD18 AD34:AD40 AY30:BF30 BC51:BG51 BG10 BG12:BG13 BG16 AY18:BH18 BG26 BG28 BG30:BG37 BG43:BG45 AE17 AF16:AG18 AE8:AI8 AE15:AI15 AE38:AI38 AE6:AM6 BH39:BH45 AD42:AI42 AO42:AR42">
    <cfRule type="containsText" dxfId="986" priority="4788" operator="containsText" text="TD">
      <formula>NOT(ISERROR(SEARCH("TD",AD6)))</formula>
    </cfRule>
    <cfRule type="containsText" dxfId="985" priority="4791" operator="containsText" text="TD">
      <formula>NOT(ISERROR(SEARCH("TD",AD6)))</formula>
    </cfRule>
    <cfRule type="containsText" dxfId="984" priority="4792" operator="containsText" text="TB2">
      <formula>NOT(ISERROR(SEARCH("TB2",AD6)))</formula>
    </cfRule>
    <cfRule type="containsText" dxfId="983" priority="4793" operator="containsText" text="TB1">
      <formula>NOT(ISERROR(SEARCH("TB1",AD6)))</formula>
    </cfRule>
    <cfRule type="containsText" dxfId="982" priority="4794" operator="containsText" text="KB">
      <formula>NOT(ISERROR(SEARCH("KB",AD6)))</formula>
    </cfRule>
    <cfRule type="containsText" dxfId="981" priority="4795" operator="containsText" text="D">
      <formula>NOT(ISERROR(SEARCH("D",AD6)))</formula>
    </cfRule>
  </conditionalFormatting>
  <conditionalFormatting sqref="BH52:BH53 AE52:AE54 AN40:AP40 AY12:BE13 AZ20:BE20 AY26:BE26 AY32:BE32 AY34:BE36 AY40:BE40 AY45:BE45 BC39:BF39 BF49:BH49 AY50:BG50 BC37:BE37 AY28:BE28 AZ44:BF44 AY10:BE10 BD16:BE16 BG20 BG39:BG41 BG47 BH9 BH14:BH15 BD24:BH24 BE7:BH7 AN12:AN14 AD6:AD18 AD34:AD40 AY30:BF30 BC51:BG51 BG10 BG12:BG13 BG16 AY18:BH18 BG26 BG28 BG30:BG37 BG43:BG45 AE17 AF16:AG18 AE8:AI8 AE15:AI15 AE38:AI38 AE6:AM6 BH39:BH45 AD42:AI42 AO42:AR42">
    <cfRule type="containsText" dxfId="980" priority="4789" operator="containsText" text="TD">
      <formula>NOT(ISERROR(SEARCH("TD",AD6)))</formula>
    </cfRule>
    <cfRule type="cellIs" dxfId="979" priority="4790" operator="equal">
      <formula>"KB"</formula>
    </cfRule>
  </conditionalFormatting>
  <conditionalFormatting sqref="AM52:AX53">
    <cfRule type="containsText" dxfId="978" priority="4625" operator="containsText" text="TD">
      <formula>NOT(ISERROR(SEARCH("TD",AM52)))</formula>
    </cfRule>
    <cfRule type="containsText" dxfId="977" priority="4628" operator="containsText" text="TD">
      <formula>NOT(ISERROR(SEARCH("TD",AM52)))</formula>
    </cfRule>
    <cfRule type="containsText" dxfId="976" priority="4629" operator="containsText" text="TB2">
      <formula>NOT(ISERROR(SEARCH("TB2",AM52)))</formula>
    </cfRule>
    <cfRule type="containsText" dxfId="975" priority="4630" operator="containsText" text="TB1">
      <formula>NOT(ISERROR(SEARCH("TB1",AM52)))</formula>
    </cfRule>
    <cfRule type="containsText" dxfId="974" priority="4631" operator="containsText" text="KB">
      <formula>NOT(ISERROR(SEARCH("KB",AM52)))</formula>
    </cfRule>
    <cfRule type="containsText" dxfId="973" priority="4632" operator="containsText" text="D">
      <formula>NOT(ISERROR(SEARCH("D",AM52)))</formula>
    </cfRule>
  </conditionalFormatting>
  <conditionalFormatting sqref="AM52:AX53">
    <cfRule type="containsText" dxfId="972" priority="4626" operator="containsText" text="TD">
      <formula>NOT(ISERROR(SEARCH("TD",AM52)))</formula>
    </cfRule>
    <cfRule type="cellIs" dxfId="971" priority="4627" operator="equal">
      <formula>"KB"</formula>
    </cfRule>
  </conditionalFormatting>
  <conditionalFormatting sqref="AW54">
    <cfRule type="containsText" dxfId="970" priority="4145" operator="containsText" text="TD">
      <formula>NOT(ISERROR(SEARCH("TD",AW54)))</formula>
    </cfRule>
    <cfRule type="containsText" dxfId="969" priority="4148" operator="containsText" text="TD">
      <formula>NOT(ISERROR(SEARCH("TD",AW54)))</formula>
    </cfRule>
    <cfRule type="containsText" dxfId="968" priority="4149" operator="containsText" text="TB2">
      <formula>NOT(ISERROR(SEARCH("TB2",AW54)))</formula>
    </cfRule>
    <cfRule type="containsText" dxfId="967" priority="4150" operator="containsText" text="TB1">
      <formula>NOT(ISERROR(SEARCH("TB1",AW54)))</formula>
    </cfRule>
    <cfRule type="containsText" dxfId="966" priority="4151" operator="containsText" text="KB">
      <formula>NOT(ISERROR(SEARCH("KB",AW54)))</formula>
    </cfRule>
    <cfRule type="containsText" dxfId="965" priority="4152" operator="containsText" text="D">
      <formula>NOT(ISERROR(SEARCH("D",AW54)))</formula>
    </cfRule>
  </conditionalFormatting>
  <conditionalFormatting sqref="AW54">
    <cfRule type="containsText" dxfId="964" priority="4146" operator="containsText" text="TD">
      <formula>NOT(ISERROR(SEARCH("TD",AW54)))</formula>
    </cfRule>
    <cfRule type="cellIs" dxfId="963" priority="4147" operator="equal">
      <formula>"KB"</formula>
    </cfRule>
  </conditionalFormatting>
  <conditionalFormatting sqref="AX54:BA54 BC54:BD54">
    <cfRule type="containsText" dxfId="962" priority="4137" operator="containsText" text="TD">
      <formula>NOT(ISERROR(SEARCH("TD",AX54)))</formula>
    </cfRule>
    <cfRule type="containsText" dxfId="961" priority="4140" operator="containsText" text="TD">
      <formula>NOT(ISERROR(SEARCH("TD",AX54)))</formula>
    </cfRule>
    <cfRule type="containsText" dxfId="960" priority="4141" operator="containsText" text="TB2">
      <formula>NOT(ISERROR(SEARCH("TB2",AX54)))</formula>
    </cfRule>
    <cfRule type="containsText" dxfId="959" priority="4142" operator="containsText" text="TB1">
      <formula>NOT(ISERROR(SEARCH("TB1",AX54)))</formula>
    </cfRule>
    <cfRule type="containsText" dxfId="958" priority="4143" operator="containsText" text="KB">
      <formula>NOT(ISERROR(SEARCH("KB",AX54)))</formula>
    </cfRule>
    <cfRule type="containsText" dxfId="957" priority="4144" operator="containsText" text="D">
      <formula>NOT(ISERROR(SEARCH("D",AX54)))</formula>
    </cfRule>
  </conditionalFormatting>
  <conditionalFormatting sqref="AX54:BA54 BC54:BD54">
    <cfRule type="containsText" dxfId="956" priority="4138" operator="containsText" text="TD">
      <formula>NOT(ISERROR(SEARCH("TD",AX54)))</formula>
    </cfRule>
    <cfRule type="cellIs" dxfId="955" priority="4139" operator="equal">
      <formula>"KB"</formula>
    </cfRule>
  </conditionalFormatting>
  <conditionalFormatting sqref="AW55:BD55">
    <cfRule type="containsText" dxfId="954" priority="4129" operator="containsText" text="TD">
      <formula>NOT(ISERROR(SEARCH("TD",AW55)))</formula>
    </cfRule>
    <cfRule type="containsText" dxfId="953" priority="4132" operator="containsText" text="TD">
      <formula>NOT(ISERROR(SEARCH("TD",AW55)))</formula>
    </cfRule>
    <cfRule type="containsText" dxfId="952" priority="4133" operator="containsText" text="TB2">
      <formula>NOT(ISERROR(SEARCH("TB2",AW55)))</formula>
    </cfRule>
    <cfRule type="containsText" dxfId="951" priority="4134" operator="containsText" text="TB1">
      <formula>NOT(ISERROR(SEARCH("TB1",AW55)))</formula>
    </cfRule>
    <cfRule type="containsText" dxfId="950" priority="4135" operator="containsText" text="KB">
      <formula>NOT(ISERROR(SEARCH("KB",AW55)))</formula>
    </cfRule>
    <cfRule type="containsText" dxfId="949" priority="4136" operator="containsText" text="D">
      <formula>NOT(ISERROR(SEARCH("D",AW55)))</formula>
    </cfRule>
  </conditionalFormatting>
  <conditionalFormatting sqref="AW55:BD55">
    <cfRule type="containsText" dxfId="948" priority="4130" operator="containsText" text="TD">
      <formula>NOT(ISERROR(SEARCH("TD",AW55)))</formula>
    </cfRule>
    <cfRule type="cellIs" dxfId="947" priority="4131" operator="equal">
      <formula>"KB"</formula>
    </cfRule>
  </conditionalFormatting>
  <conditionalFormatting sqref="AV57:BG57">
    <cfRule type="containsText" dxfId="946" priority="4121" operator="containsText" text="TD">
      <formula>NOT(ISERROR(SEARCH("TD",AV57)))</formula>
    </cfRule>
    <cfRule type="containsText" dxfId="945" priority="4124" operator="containsText" text="TD">
      <formula>NOT(ISERROR(SEARCH("TD",AV57)))</formula>
    </cfRule>
    <cfRule type="containsText" dxfId="944" priority="4125" operator="containsText" text="TB2">
      <formula>NOT(ISERROR(SEARCH("TB2",AV57)))</formula>
    </cfRule>
    <cfRule type="containsText" dxfId="943" priority="4126" operator="containsText" text="TB1">
      <formula>NOT(ISERROR(SEARCH("TB1",AV57)))</formula>
    </cfRule>
    <cfRule type="containsText" dxfId="942" priority="4127" operator="containsText" text="KB">
      <formula>NOT(ISERROR(SEARCH("KB",AV57)))</formula>
    </cfRule>
    <cfRule type="containsText" dxfId="941" priority="4128" operator="containsText" text="D">
      <formula>NOT(ISERROR(SEARCH("D",AV57)))</formula>
    </cfRule>
  </conditionalFormatting>
  <conditionalFormatting sqref="AV57:BG57">
    <cfRule type="containsText" dxfId="940" priority="4122" operator="containsText" text="TD">
      <formula>NOT(ISERROR(SEARCH("TD",AV57)))</formula>
    </cfRule>
    <cfRule type="cellIs" dxfId="939" priority="4123" operator="equal">
      <formula>"KB"</formula>
    </cfRule>
  </conditionalFormatting>
  <conditionalFormatting sqref="AV56:AZ56">
    <cfRule type="containsText" dxfId="938" priority="4113" operator="containsText" text="TD">
      <formula>NOT(ISERROR(SEARCH("TD",AV56)))</formula>
    </cfRule>
    <cfRule type="containsText" dxfId="937" priority="4116" operator="containsText" text="TD">
      <formula>NOT(ISERROR(SEARCH("TD",AV56)))</formula>
    </cfRule>
    <cfRule type="containsText" dxfId="936" priority="4117" operator="containsText" text="TB2">
      <formula>NOT(ISERROR(SEARCH("TB2",AV56)))</formula>
    </cfRule>
    <cfRule type="containsText" dxfId="935" priority="4118" operator="containsText" text="TB1">
      <formula>NOT(ISERROR(SEARCH("TB1",AV56)))</formula>
    </cfRule>
    <cfRule type="containsText" dxfId="934" priority="4119" operator="containsText" text="KB">
      <formula>NOT(ISERROR(SEARCH("KB",AV56)))</formula>
    </cfRule>
    <cfRule type="containsText" dxfId="933" priority="4120" operator="containsText" text="D">
      <formula>NOT(ISERROR(SEARCH("D",AV56)))</formula>
    </cfRule>
  </conditionalFormatting>
  <conditionalFormatting sqref="AV56:AZ56">
    <cfRule type="containsText" dxfId="932" priority="4114" operator="containsText" text="TD">
      <formula>NOT(ISERROR(SEARCH("TD",AV56)))</formula>
    </cfRule>
    <cfRule type="cellIs" dxfId="931" priority="4115" operator="equal">
      <formula>"KB"</formula>
    </cfRule>
  </conditionalFormatting>
  <conditionalFormatting sqref="BB56:BF56">
    <cfRule type="containsText" dxfId="930" priority="4105" operator="containsText" text="TD">
      <formula>NOT(ISERROR(SEARCH("TD",BB56)))</formula>
    </cfRule>
    <cfRule type="containsText" dxfId="929" priority="4108" operator="containsText" text="TD">
      <formula>NOT(ISERROR(SEARCH("TD",BB56)))</formula>
    </cfRule>
    <cfRule type="containsText" dxfId="928" priority="4109" operator="containsText" text="TB2">
      <formula>NOT(ISERROR(SEARCH("TB2",BB56)))</formula>
    </cfRule>
    <cfRule type="containsText" dxfId="927" priority="4110" operator="containsText" text="TB1">
      <formula>NOT(ISERROR(SEARCH("TB1",BB56)))</formula>
    </cfRule>
    <cfRule type="containsText" dxfId="926" priority="4111" operator="containsText" text="KB">
      <formula>NOT(ISERROR(SEARCH("KB",BB56)))</formula>
    </cfRule>
    <cfRule type="containsText" dxfId="925" priority="4112" operator="containsText" text="D">
      <formula>NOT(ISERROR(SEARCH("D",BB56)))</formula>
    </cfRule>
  </conditionalFormatting>
  <conditionalFormatting sqref="BB56:BF56">
    <cfRule type="containsText" dxfId="924" priority="4106" operator="containsText" text="TD">
      <formula>NOT(ISERROR(SEARCH("TD",BB56)))</formula>
    </cfRule>
    <cfRule type="cellIs" dxfId="923" priority="4107" operator="equal">
      <formula>"KB"</formula>
    </cfRule>
  </conditionalFormatting>
  <conditionalFormatting sqref="BB58:BC60 BD58:BG59">
    <cfRule type="containsText" dxfId="922" priority="4097" operator="containsText" text="TD">
      <formula>NOT(ISERROR(SEARCH("TD",BB58)))</formula>
    </cfRule>
    <cfRule type="containsText" dxfId="921" priority="4100" operator="containsText" text="TD">
      <formula>NOT(ISERROR(SEARCH("TD",BB58)))</formula>
    </cfRule>
    <cfRule type="containsText" dxfId="920" priority="4101" operator="containsText" text="TB2">
      <formula>NOT(ISERROR(SEARCH("TB2",BB58)))</formula>
    </cfRule>
    <cfRule type="containsText" dxfId="919" priority="4102" operator="containsText" text="TB1">
      <formula>NOT(ISERROR(SEARCH("TB1",BB58)))</formula>
    </cfRule>
    <cfRule type="containsText" dxfId="918" priority="4103" operator="containsText" text="KB">
      <formula>NOT(ISERROR(SEARCH("KB",BB58)))</formula>
    </cfRule>
    <cfRule type="containsText" dxfId="917" priority="4104" operator="containsText" text="D">
      <formula>NOT(ISERROR(SEARCH("D",BB58)))</formula>
    </cfRule>
  </conditionalFormatting>
  <conditionalFormatting sqref="BB58:BC60 BD58:BG59">
    <cfRule type="containsText" dxfId="916" priority="4098" operator="containsText" text="TD">
      <formula>NOT(ISERROR(SEARCH("TD",BB58)))</formula>
    </cfRule>
    <cfRule type="cellIs" dxfId="915" priority="4099" operator="equal">
      <formula>"KB"</formula>
    </cfRule>
  </conditionalFormatting>
  <conditionalFormatting sqref="BD60">
    <cfRule type="containsText" dxfId="914" priority="4081" operator="containsText" text="TD">
      <formula>NOT(ISERROR(SEARCH("TD",BD60)))</formula>
    </cfRule>
    <cfRule type="containsText" dxfId="913" priority="4084" operator="containsText" text="TD">
      <formula>NOT(ISERROR(SEARCH("TD",BD60)))</formula>
    </cfRule>
    <cfRule type="containsText" dxfId="912" priority="4085" operator="containsText" text="TB2">
      <formula>NOT(ISERROR(SEARCH("TB2",BD60)))</formula>
    </cfRule>
    <cfRule type="containsText" dxfId="911" priority="4086" operator="containsText" text="TB1">
      <formula>NOT(ISERROR(SEARCH("TB1",BD60)))</formula>
    </cfRule>
    <cfRule type="containsText" dxfId="910" priority="4087" operator="containsText" text="KB">
      <formula>NOT(ISERROR(SEARCH("KB",BD60)))</formula>
    </cfRule>
    <cfRule type="containsText" dxfId="909" priority="4088" operator="containsText" text="D">
      <formula>NOT(ISERROR(SEARCH("D",BD60)))</formula>
    </cfRule>
  </conditionalFormatting>
  <conditionalFormatting sqref="BD60">
    <cfRule type="containsText" dxfId="908" priority="4082" operator="containsText" text="TD">
      <formula>NOT(ISERROR(SEARCH("TD",BD60)))</formula>
    </cfRule>
    <cfRule type="cellIs" dxfId="907" priority="4083" operator="equal">
      <formula>"KB"</formula>
    </cfRule>
  </conditionalFormatting>
  <conditionalFormatting sqref="BE54:BE55">
    <cfRule type="containsText" dxfId="906" priority="4057" operator="containsText" text="TD">
      <formula>NOT(ISERROR(SEARCH("TD",BE54)))</formula>
    </cfRule>
    <cfRule type="containsText" dxfId="905" priority="4060" operator="containsText" text="TD">
      <formula>NOT(ISERROR(SEARCH("TD",BE54)))</formula>
    </cfRule>
    <cfRule type="containsText" dxfId="904" priority="4061" operator="containsText" text="TB2">
      <formula>NOT(ISERROR(SEARCH("TB2",BE54)))</formula>
    </cfRule>
    <cfRule type="containsText" dxfId="903" priority="4062" operator="containsText" text="TB1">
      <formula>NOT(ISERROR(SEARCH("TB1",BE54)))</formula>
    </cfRule>
    <cfRule type="containsText" dxfId="902" priority="4063" operator="containsText" text="KB">
      <formula>NOT(ISERROR(SEARCH("KB",BE54)))</formula>
    </cfRule>
    <cfRule type="containsText" dxfId="901" priority="4064" operator="containsText" text="D">
      <formula>NOT(ISERROR(SEARCH("D",BE54)))</formula>
    </cfRule>
  </conditionalFormatting>
  <conditionalFormatting sqref="BE54:BE55">
    <cfRule type="containsText" dxfId="900" priority="4058" operator="containsText" text="TD">
      <formula>NOT(ISERROR(SEARCH("TD",BE54)))</formula>
    </cfRule>
    <cfRule type="cellIs" dxfId="899" priority="4059" operator="equal">
      <formula>"KB"</formula>
    </cfRule>
  </conditionalFormatting>
  <conditionalFormatting sqref="AY52:BA53 BC52:BG53">
    <cfRule type="containsText" dxfId="898" priority="4001" operator="containsText" text="TD">
      <formula>NOT(ISERROR(SEARCH("TD",AY52)))</formula>
    </cfRule>
    <cfRule type="containsText" dxfId="897" priority="4004" operator="containsText" text="TD">
      <formula>NOT(ISERROR(SEARCH("TD",AY52)))</formula>
    </cfRule>
    <cfRule type="containsText" dxfId="896" priority="4005" operator="containsText" text="TB2">
      <formula>NOT(ISERROR(SEARCH("TB2",AY52)))</formula>
    </cfRule>
    <cfRule type="containsText" dxfId="895" priority="4006" operator="containsText" text="TB1">
      <formula>NOT(ISERROR(SEARCH("TB1",AY52)))</formula>
    </cfRule>
    <cfRule type="containsText" dxfId="894" priority="4007" operator="containsText" text="KB">
      <formula>NOT(ISERROR(SEARCH("KB",AY52)))</formula>
    </cfRule>
    <cfRule type="containsText" dxfId="893" priority="4008" operator="containsText" text="D">
      <formula>NOT(ISERROR(SEARCH("D",AY52)))</formula>
    </cfRule>
  </conditionalFormatting>
  <conditionalFormatting sqref="AY52:BA53 BC52:BG53">
    <cfRule type="containsText" dxfId="892" priority="4002" operator="containsText" text="TD">
      <formula>NOT(ISERROR(SEARCH("TD",AY52)))</formula>
    </cfRule>
    <cfRule type="cellIs" dxfId="891" priority="4003" operator="equal">
      <formula>"KB"</formula>
    </cfRule>
  </conditionalFormatting>
  <conditionalFormatting sqref="AZ3:BA3 AU10 AU22 AU26 AU32 AU34:AU36 AU40 AU45 AU51 AU12:AU13 AU28">
    <cfRule type="containsText" dxfId="890" priority="3961" operator="containsText" text="TD">
      <formula>NOT(ISERROR(SEARCH("TD",AU3)))</formula>
    </cfRule>
    <cfRule type="containsText" dxfId="889" priority="3964" operator="containsText" text="TD">
      <formula>NOT(ISERROR(SEARCH("TD",AU3)))</formula>
    </cfRule>
    <cfRule type="containsText" dxfId="888" priority="3965" operator="containsText" text="TB2">
      <formula>NOT(ISERROR(SEARCH("TB2",AU3)))</formula>
    </cfRule>
    <cfRule type="containsText" dxfId="887" priority="3966" operator="containsText" text="TB1">
      <formula>NOT(ISERROR(SEARCH("TB1",AU3)))</formula>
    </cfRule>
    <cfRule type="containsText" dxfId="886" priority="3967" operator="containsText" text="KB">
      <formula>NOT(ISERROR(SEARCH("KB",AU3)))</formula>
    </cfRule>
    <cfRule type="containsText" dxfId="885" priority="3968" operator="containsText" text="D">
      <formula>NOT(ISERROR(SEARCH("D",AU3)))</formula>
    </cfRule>
  </conditionalFormatting>
  <conditionalFormatting sqref="AZ3:BA3 AU10 AU22 AU26 AU32 AU34:AU36 AU40 AU45 AU51 AU12:AU13 AU28">
    <cfRule type="containsText" dxfId="884" priority="3962" operator="containsText" text="TD">
      <formula>NOT(ISERROR(SEARCH("TD",AU3)))</formula>
    </cfRule>
    <cfRule type="cellIs" dxfId="883" priority="3963" operator="equal">
      <formula>"KB"</formula>
    </cfRule>
  </conditionalFormatting>
  <conditionalFormatting sqref="AL52:AL54">
    <cfRule type="containsText" dxfId="882" priority="3009" operator="containsText" text="TD">
      <formula>NOT(ISERROR(SEARCH("TD",AL52)))</formula>
    </cfRule>
    <cfRule type="containsText" dxfId="881" priority="3012" operator="containsText" text="TD">
      <formula>NOT(ISERROR(SEARCH("TD",AL52)))</formula>
    </cfRule>
    <cfRule type="containsText" dxfId="880" priority="3013" operator="containsText" text="TB2">
      <formula>NOT(ISERROR(SEARCH("TB2",AL52)))</formula>
    </cfRule>
    <cfRule type="containsText" dxfId="879" priority="3014" operator="containsText" text="TB1">
      <formula>NOT(ISERROR(SEARCH("TB1",AL52)))</formula>
    </cfRule>
    <cfRule type="containsText" dxfId="878" priority="3015" operator="containsText" text="KB">
      <formula>NOT(ISERROR(SEARCH("KB",AL52)))</formula>
    </cfRule>
    <cfRule type="containsText" dxfId="877" priority="3016" operator="containsText" text="D">
      <formula>NOT(ISERROR(SEARCH("D",AL52)))</formula>
    </cfRule>
  </conditionalFormatting>
  <conditionalFormatting sqref="AL52:AL54">
    <cfRule type="containsText" dxfId="876" priority="3010" operator="containsText" text="TD">
      <formula>NOT(ISERROR(SEARCH("TD",AL52)))</formula>
    </cfRule>
    <cfRule type="cellIs" dxfId="875" priority="3011" operator="equal">
      <formula>"KB"</formula>
    </cfRule>
  </conditionalFormatting>
  <conditionalFormatting sqref="BH50:BH51">
    <cfRule type="containsText" dxfId="874" priority="2577" operator="containsText" text="TD">
      <formula>NOT(ISERROR(SEARCH("TD",BH50)))</formula>
    </cfRule>
    <cfRule type="containsText" dxfId="873" priority="2580" operator="containsText" text="TD">
      <formula>NOT(ISERROR(SEARCH("TD",BH50)))</formula>
    </cfRule>
    <cfRule type="containsText" dxfId="872" priority="2581" operator="containsText" text="TB2">
      <formula>NOT(ISERROR(SEARCH("TB2",BH50)))</formula>
    </cfRule>
    <cfRule type="containsText" dxfId="871" priority="2582" operator="containsText" text="TB1">
      <formula>NOT(ISERROR(SEARCH("TB1",BH50)))</formula>
    </cfRule>
    <cfRule type="containsText" dxfId="870" priority="2583" operator="containsText" text="KB">
      <formula>NOT(ISERROR(SEARCH("KB",BH50)))</formula>
    </cfRule>
    <cfRule type="containsText" dxfId="869" priority="2584" operator="containsText" text="D">
      <formula>NOT(ISERROR(SEARCH("D",BH50)))</formula>
    </cfRule>
  </conditionalFormatting>
  <conditionalFormatting sqref="BH50:BH51">
    <cfRule type="containsText" dxfId="868" priority="2578" operator="containsText" text="TD">
      <formula>NOT(ISERROR(SEARCH("TD",BH50)))</formula>
    </cfRule>
    <cfRule type="cellIs" dxfId="867" priority="2579" operator="equal">
      <formula>"KB"</formula>
    </cfRule>
  </conditionalFormatting>
  <conditionalFormatting sqref="AO22:AP22 AO32:AP32 AO34:AP37 AO44:AP45 AO51:AP51 AO26:AP26 AQ40 AO12:AP13 AO10:AP10 AO28:AP28 AV18 AU16:AV16 AO30:AR30 AS20 AS26 AS30:AS37 AS47 AU30:AV30 AT48:BH48 AS10 AS12:AS13 AO16:AS17 AS22 AS28 AS39:AS41 AS43:AS45 AS49:AS51 AX5:AZ5 AP8:BG8 AX9:BG9 AT14:BG14 AT17:BG17 AX4:BA4 AT43:AW43">
    <cfRule type="containsText" dxfId="866" priority="2441" operator="containsText" text="TD">
      <formula>NOT(ISERROR(SEARCH("TD",AO4)))</formula>
    </cfRule>
    <cfRule type="containsText" dxfId="865" priority="2444" operator="containsText" text="TD">
      <formula>NOT(ISERROR(SEARCH("TD",AO4)))</formula>
    </cfRule>
    <cfRule type="containsText" dxfId="864" priority="2445" operator="containsText" text="TB2">
      <formula>NOT(ISERROR(SEARCH("TB2",AO4)))</formula>
    </cfRule>
    <cfRule type="containsText" dxfId="863" priority="2446" operator="containsText" text="TB1">
      <formula>NOT(ISERROR(SEARCH("TB1",AO4)))</formula>
    </cfRule>
    <cfRule type="containsText" dxfId="862" priority="2447" operator="containsText" text="KB">
      <formula>NOT(ISERROR(SEARCH("KB",AO4)))</formula>
    </cfRule>
    <cfRule type="containsText" dxfId="861" priority="2448" operator="containsText" text="D">
      <formula>NOT(ISERROR(SEARCH("D",AO4)))</formula>
    </cfRule>
  </conditionalFormatting>
  <conditionalFormatting sqref="AO22:AP22 AO32:AP32 AO34:AP37 AO44:AP45 AO51:AP51 AO26:AP26 AQ40 AO12:AP13 AO10:AP10 AO28:AP28 AV18 AU16:AV16 AO30:AR30 AS20 AS26 AS30:AS37 AS47 AU30:AV30 AT48:BH48 AS10 AS12:AS13 AO16:AS17 AS22 AS28 AS39:AS41 AS43:AS45 AS49:AS51 AX5:AZ5 AP8:BG8 AX9:BG9 AT14:BG14 AT17:BG17 AX4:BA4 AT43:AW43">
    <cfRule type="containsText" dxfId="860" priority="2442" operator="containsText" text="TD">
      <formula>NOT(ISERROR(SEARCH("TD",AO4)))</formula>
    </cfRule>
    <cfRule type="cellIs" dxfId="859" priority="2443" operator="equal">
      <formula>"KB"</formula>
    </cfRule>
  </conditionalFormatting>
  <conditionalFormatting sqref="AQ26:AR26 AQ32:AR32 AQ44:AR45 AQ51:AR51 AT40 AQ10:AR10 AQ22:AR22 AW30:AX30 AQ12:AR13 AW18 AQ28:AR28 BA41:BF41 AQ34:AR37 AU44:AY44 AU37:BB37 AX43:BF43 AT34:AT37 AT51 BH17 BB21:BH21">
    <cfRule type="containsText" dxfId="858" priority="2417" operator="containsText" text="TD">
      <formula>NOT(ISERROR(SEARCH("TD",AQ10)))</formula>
    </cfRule>
    <cfRule type="containsText" dxfId="857" priority="2420" operator="containsText" text="TD">
      <formula>NOT(ISERROR(SEARCH("TD",AQ10)))</formula>
    </cfRule>
    <cfRule type="containsText" dxfId="856" priority="2421" operator="containsText" text="TB2">
      <formula>NOT(ISERROR(SEARCH("TB2",AQ10)))</formula>
    </cfRule>
    <cfRule type="containsText" dxfId="855" priority="2422" operator="containsText" text="TB1">
      <formula>NOT(ISERROR(SEARCH("TB1",AQ10)))</formula>
    </cfRule>
    <cfRule type="containsText" dxfId="854" priority="2423" operator="containsText" text="KB">
      <formula>NOT(ISERROR(SEARCH("KB",AQ10)))</formula>
    </cfRule>
    <cfRule type="containsText" dxfId="853" priority="2424" operator="containsText" text="D">
      <formula>NOT(ISERROR(SEARCH("D",AQ10)))</formula>
    </cfRule>
  </conditionalFormatting>
  <conditionalFormatting sqref="AQ26:AR26 AQ32:AR32 AQ44:AR45 AQ51:AR51 AT40 AQ10:AR10 AQ22:AR22 AW30:AX30 AQ12:AR13 AW18 AQ28:AR28 BA41:BF41 AQ34:AR37 AU44:AY44 AU37:BB37 AX43:BF43 AT34:AT37 AT51 BH17 BB21:BH21">
    <cfRule type="containsText" dxfId="852" priority="2418" operator="containsText" text="TD">
      <formula>NOT(ISERROR(SEARCH("TD",AQ10)))</formula>
    </cfRule>
    <cfRule type="cellIs" dxfId="851" priority="2419" operator="equal">
      <formula>"KB"</formula>
    </cfRule>
  </conditionalFormatting>
  <conditionalFormatting sqref="AW16 AV26:AX26 AV32:AX32 AV34:AX36 AV45:AX45 AV10:AX10 AV40:AX40 AV12:AX13 AV28:AX28 AW39:BB39 AW50:AX50 AX18 AW24:BC24 AV22:BH22 AV51:BB51 BB4:BH4 BA5:BH5 BA11:BG11">
    <cfRule type="containsText" dxfId="850" priority="2185" operator="containsText" text="TD">
      <formula>NOT(ISERROR(SEARCH("TD",AV4)))</formula>
    </cfRule>
    <cfRule type="containsText" dxfId="849" priority="2188" operator="containsText" text="TD">
      <formula>NOT(ISERROR(SEARCH("TD",AV4)))</formula>
    </cfRule>
    <cfRule type="containsText" dxfId="848" priority="2189" operator="containsText" text="TB2">
      <formula>NOT(ISERROR(SEARCH("TB2",AV4)))</formula>
    </cfRule>
    <cfRule type="containsText" dxfId="847" priority="2190" operator="containsText" text="TB1">
      <formula>NOT(ISERROR(SEARCH("TB1",AV4)))</formula>
    </cfRule>
    <cfRule type="containsText" dxfId="846" priority="2191" operator="containsText" text="KB">
      <formula>NOT(ISERROR(SEARCH("KB",AV4)))</formula>
    </cfRule>
    <cfRule type="containsText" dxfId="845" priority="2192" operator="containsText" text="D">
      <formula>NOT(ISERROR(SEARCH("D",AV4)))</formula>
    </cfRule>
  </conditionalFormatting>
  <conditionalFormatting sqref="AW16 AV26:AX26 AV32:AX32 AV34:AX36 AV45:AX45 AV10:AX10 AV40:AX40 AV12:AX13 AV28:AX28 AW39:BB39 AW50:AX50 AX18 AW24:BC24 AV22:BH22 AV51:BB51 BB4:BH4 BA5:BH5 BA11:BG11">
    <cfRule type="containsText" dxfId="844" priority="2186" operator="containsText" text="TD">
      <formula>NOT(ISERROR(SEARCH("TD",AV4)))</formula>
    </cfRule>
    <cfRule type="cellIs" dxfId="843" priority="2187" operator="equal">
      <formula>"KB"</formula>
    </cfRule>
  </conditionalFormatting>
  <conditionalFormatting sqref="BB52:BB54 BB3:BH3 BF12:BF13 BF20 BF26 BF32 BF34:BF37 BF40 BF45 BF10 BF28 BF16">
    <cfRule type="containsText" dxfId="842" priority="2049" operator="containsText" text="TD">
      <formula>NOT(ISERROR(SEARCH("TD",BB3)))</formula>
    </cfRule>
    <cfRule type="containsText" dxfId="841" priority="2052" operator="containsText" text="TD">
      <formula>NOT(ISERROR(SEARCH("TD",BB3)))</formula>
    </cfRule>
    <cfRule type="containsText" dxfId="840" priority="2053" operator="containsText" text="TB2">
      <formula>NOT(ISERROR(SEARCH("TB2",BB3)))</formula>
    </cfRule>
    <cfRule type="containsText" dxfId="839" priority="2054" operator="containsText" text="TB1">
      <formula>NOT(ISERROR(SEARCH("TB1",BB3)))</formula>
    </cfRule>
    <cfRule type="containsText" dxfId="838" priority="2055" operator="containsText" text="KB">
      <formula>NOT(ISERROR(SEARCH("KB",BB3)))</formula>
    </cfRule>
    <cfRule type="containsText" dxfId="837" priority="2056" operator="containsText" text="D">
      <formula>NOT(ISERROR(SEARCH("D",BB3)))</formula>
    </cfRule>
  </conditionalFormatting>
  <conditionalFormatting sqref="BB52:BB54 BB3:BH3 BF12:BF13 BF20 BF26 BF32 BF34:BF37 BF40 BF45 BF10 BF28 BF16">
    <cfRule type="containsText" dxfId="836" priority="2050" operator="containsText" text="TD">
      <formula>NOT(ISERROR(SEARCH("TD",BB3)))</formula>
    </cfRule>
    <cfRule type="cellIs" dxfId="835" priority="2051" operator="equal">
      <formula>"KB"</formula>
    </cfRule>
  </conditionalFormatting>
  <conditionalFormatting sqref="AN10 AN22 AN26 AN32 AN34:AN37 AN44:AN45 AN51 AN28 AN30 AT10 AT16 AT20 AT26 AT30:AT32 AO14:AS14 AT22 AT28 AT12:AT13">
    <cfRule type="containsText" dxfId="834" priority="1625" operator="containsText" text="TD">
      <formula>NOT(ISERROR(SEARCH("TD",AN10)))</formula>
    </cfRule>
    <cfRule type="containsText" dxfId="833" priority="1628" operator="containsText" text="TD">
      <formula>NOT(ISERROR(SEARCH("TD",AN10)))</formula>
    </cfRule>
    <cfRule type="containsText" dxfId="832" priority="1629" operator="containsText" text="TB2">
      <formula>NOT(ISERROR(SEARCH("TB2",AN10)))</formula>
    </cfRule>
    <cfRule type="containsText" dxfId="831" priority="1630" operator="containsText" text="TB1">
      <formula>NOT(ISERROR(SEARCH("TB1",AN10)))</formula>
    </cfRule>
    <cfRule type="containsText" dxfId="830" priority="1631" operator="containsText" text="KB">
      <formula>NOT(ISERROR(SEARCH("KB",AN10)))</formula>
    </cfRule>
    <cfRule type="containsText" dxfId="829" priority="1632" operator="containsText" text="D">
      <formula>NOT(ISERROR(SEARCH("D",AN10)))</formula>
    </cfRule>
  </conditionalFormatting>
  <conditionalFormatting sqref="AN10 AN22 AN26 AN32 AN34:AN37 AN44:AN45 AN51 AN28 AN30 AT10 AT16 AT20 AT26 AT30:AT32 AO14:AS14 AT22 AT28 AT12:AT13">
    <cfRule type="containsText" dxfId="828" priority="1626" operator="containsText" text="TD">
      <formula>NOT(ISERROR(SEARCH("TD",AN10)))</formula>
    </cfRule>
    <cfRule type="cellIs" dxfId="827" priority="1627" operator="equal">
      <formula>"KB"</formula>
    </cfRule>
  </conditionalFormatting>
  <conditionalFormatting sqref="AJ15:AX15 AX16 AY15:BC16 BD15:BG15">
    <cfRule type="containsText" dxfId="826" priority="817" operator="containsText" text="TD">
      <formula>NOT(ISERROR(SEARCH("TD",AJ15)))</formula>
    </cfRule>
    <cfRule type="containsText" dxfId="825" priority="820" operator="containsText" text="TD">
      <formula>NOT(ISERROR(SEARCH("TD",AJ15)))</formula>
    </cfRule>
    <cfRule type="containsText" dxfId="824" priority="821" operator="containsText" text="TB2">
      <formula>NOT(ISERROR(SEARCH("TB2",AJ15)))</formula>
    </cfRule>
    <cfRule type="containsText" dxfId="823" priority="822" operator="containsText" text="TB1">
      <formula>NOT(ISERROR(SEARCH("TB1",AJ15)))</formula>
    </cfRule>
    <cfRule type="containsText" dxfId="822" priority="823" operator="containsText" text="KB">
      <formula>NOT(ISERROR(SEARCH("KB",AJ15)))</formula>
    </cfRule>
    <cfRule type="containsText" dxfId="821" priority="824" operator="containsText" text="D">
      <formula>NOT(ISERROR(SEARCH("D",AJ15)))</formula>
    </cfRule>
  </conditionalFormatting>
  <conditionalFormatting sqref="AJ15:AX15 AX16 AY15:BC16 BD15:BG15">
    <cfRule type="containsText" dxfId="820" priority="818" operator="containsText" text="TD">
      <formula>NOT(ISERROR(SEARCH("TD",AJ15)))</formula>
    </cfRule>
    <cfRule type="cellIs" dxfId="819" priority="819" operator="equal">
      <formula>"KB"</formula>
    </cfRule>
  </conditionalFormatting>
  <conditionalFormatting sqref="AD53">
    <cfRule type="containsText" dxfId="818" priority="897" operator="containsText" text="TD">
      <formula>NOT(ISERROR(SEARCH("TD",AD53)))</formula>
    </cfRule>
    <cfRule type="containsText" dxfId="817" priority="900" operator="containsText" text="TD">
      <formula>NOT(ISERROR(SEARCH("TD",AD53)))</formula>
    </cfRule>
    <cfRule type="containsText" dxfId="816" priority="901" operator="containsText" text="TB2">
      <formula>NOT(ISERROR(SEARCH("TB2",AD53)))</formula>
    </cfRule>
    <cfRule type="containsText" dxfId="815" priority="902" operator="containsText" text="TB1">
      <formula>NOT(ISERROR(SEARCH("TB1",AD53)))</formula>
    </cfRule>
    <cfRule type="containsText" dxfId="814" priority="903" operator="containsText" text="KB">
      <formula>NOT(ISERROR(SEARCH("KB",AD53)))</formula>
    </cfRule>
    <cfRule type="containsText" dxfId="813" priority="904" operator="containsText" text="D">
      <formula>NOT(ISERROR(SEARCH("D",AD53)))</formula>
    </cfRule>
  </conditionalFormatting>
  <conditionalFormatting sqref="AD53">
    <cfRule type="containsText" dxfId="812" priority="898" operator="containsText" text="TD">
      <formula>NOT(ISERROR(SEARCH("TD",AD53)))</formula>
    </cfRule>
    <cfRule type="cellIs" dxfId="811" priority="899" operator="equal">
      <formula>"KB"</formula>
    </cfRule>
  </conditionalFormatting>
  <conditionalFormatting sqref="AH17:AN17">
    <cfRule type="containsText" dxfId="810" priority="793" operator="containsText" text="TD">
      <formula>NOT(ISERROR(SEARCH("TD",AH17)))</formula>
    </cfRule>
    <cfRule type="containsText" dxfId="809" priority="796" operator="containsText" text="TD">
      <formula>NOT(ISERROR(SEARCH("TD",AH17)))</formula>
    </cfRule>
    <cfRule type="containsText" dxfId="808" priority="797" operator="containsText" text="TB2">
      <formula>NOT(ISERROR(SEARCH("TB2",AH17)))</formula>
    </cfRule>
    <cfRule type="containsText" dxfId="807" priority="798" operator="containsText" text="TB1">
      <formula>NOT(ISERROR(SEARCH("TB1",AH17)))</formula>
    </cfRule>
    <cfRule type="containsText" dxfId="806" priority="799" operator="containsText" text="KB">
      <formula>NOT(ISERROR(SEARCH("KB",AH17)))</formula>
    </cfRule>
    <cfRule type="containsText" dxfId="805" priority="800" operator="containsText" text="D">
      <formula>NOT(ISERROR(SEARCH("D",AH17)))</formula>
    </cfRule>
  </conditionalFormatting>
  <conditionalFormatting sqref="AH17:AN17">
    <cfRule type="containsText" dxfId="804" priority="794" operator="containsText" text="TD">
      <formula>NOT(ISERROR(SEARCH("TD",AH17)))</formula>
    </cfRule>
    <cfRule type="cellIs" dxfId="803" priority="795" operator="equal">
      <formula>"KB"</formula>
    </cfRule>
  </conditionalFormatting>
  <conditionalFormatting sqref="AI50:AR50 AT50:AV50">
    <cfRule type="containsText" dxfId="802" priority="873" operator="containsText" text="TD">
      <formula>NOT(ISERROR(SEARCH("TD",AI50)))</formula>
    </cfRule>
    <cfRule type="containsText" dxfId="801" priority="876" operator="containsText" text="TD">
      <formula>NOT(ISERROR(SEARCH("TD",AI50)))</formula>
    </cfRule>
    <cfRule type="containsText" dxfId="800" priority="877" operator="containsText" text="TB2">
      <formula>NOT(ISERROR(SEARCH("TB2",AI50)))</formula>
    </cfRule>
    <cfRule type="containsText" dxfId="799" priority="878" operator="containsText" text="TB1">
      <formula>NOT(ISERROR(SEARCH("TB1",AI50)))</formula>
    </cfRule>
    <cfRule type="containsText" dxfId="798" priority="879" operator="containsText" text="KB">
      <formula>NOT(ISERROR(SEARCH("KB",AI50)))</formula>
    </cfRule>
    <cfRule type="containsText" dxfId="797" priority="880" operator="containsText" text="D">
      <formula>NOT(ISERROR(SEARCH("D",AI50)))</formula>
    </cfRule>
  </conditionalFormatting>
  <conditionalFormatting sqref="AI50:AR50 AT50:AV50">
    <cfRule type="containsText" dxfId="796" priority="874" operator="containsText" text="TD">
      <formula>NOT(ISERROR(SEARCH("TD",AI50)))</formula>
    </cfRule>
    <cfRule type="cellIs" dxfId="795" priority="875" operator="equal">
      <formula>"KB"</formula>
    </cfRule>
  </conditionalFormatting>
  <conditionalFormatting sqref="AE36:AM36 AF14">
    <cfRule type="containsText" dxfId="794" priority="865" operator="containsText" text="TD">
      <formula>NOT(ISERROR(SEARCH("TD",AE14)))</formula>
    </cfRule>
    <cfRule type="containsText" dxfId="793" priority="868" operator="containsText" text="TD">
      <formula>NOT(ISERROR(SEARCH("TD",AE14)))</formula>
    </cfRule>
    <cfRule type="containsText" dxfId="792" priority="869" operator="containsText" text="TB2">
      <formula>NOT(ISERROR(SEARCH("TB2",AE14)))</formula>
    </cfRule>
    <cfRule type="containsText" dxfId="791" priority="870" operator="containsText" text="TB1">
      <formula>NOT(ISERROR(SEARCH("TB1",AE14)))</formula>
    </cfRule>
    <cfRule type="containsText" dxfId="790" priority="871" operator="containsText" text="KB">
      <formula>NOT(ISERROR(SEARCH("KB",AE14)))</formula>
    </cfRule>
    <cfRule type="containsText" dxfId="789" priority="872" operator="containsText" text="D">
      <formula>NOT(ISERROR(SEARCH("D",AE14)))</formula>
    </cfRule>
  </conditionalFormatting>
  <conditionalFormatting sqref="AE36:AM36 AF14">
    <cfRule type="containsText" dxfId="788" priority="866" operator="containsText" text="TD">
      <formula>NOT(ISERROR(SEARCH("TD",AE14)))</formula>
    </cfRule>
    <cfRule type="cellIs" dxfId="787" priority="867" operator="equal">
      <formula>"KB"</formula>
    </cfRule>
  </conditionalFormatting>
  <conditionalFormatting sqref="AJ29:BG29">
    <cfRule type="containsText" dxfId="786" priority="769" operator="containsText" text="TD">
      <formula>NOT(ISERROR(SEARCH("TD",AJ29)))</formula>
    </cfRule>
    <cfRule type="containsText" dxfId="785" priority="772" operator="containsText" text="TD">
      <formula>NOT(ISERROR(SEARCH("TD",AJ29)))</formula>
    </cfRule>
    <cfRule type="containsText" dxfId="784" priority="773" operator="containsText" text="TB2">
      <formula>NOT(ISERROR(SEARCH("TB2",AJ29)))</formula>
    </cfRule>
    <cfRule type="containsText" dxfId="783" priority="774" operator="containsText" text="TB1">
      <formula>NOT(ISERROR(SEARCH("TB1",AJ29)))</formula>
    </cfRule>
    <cfRule type="containsText" dxfId="782" priority="775" operator="containsText" text="KB">
      <formula>NOT(ISERROR(SEARCH("KB",AJ29)))</formula>
    </cfRule>
    <cfRule type="containsText" dxfId="781" priority="776" operator="containsText" text="D">
      <formula>NOT(ISERROR(SEARCH("D",AJ29)))</formula>
    </cfRule>
  </conditionalFormatting>
  <conditionalFormatting sqref="AJ29:BG29">
    <cfRule type="containsText" dxfId="780" priority="770" operator="containsText" text="TD">
      <formula>NOT(ISERROR(SEARCH("TD",AJ29)))</formula>
    </cfRule>
    <cfRule type="cellIs" dxfId="779" priority="771" operator="equal">
      <formula>"KB"</formula>
    </cfRule>
  </conditionalFormatting>
  <conditionalFormatting sqref="AF39:AK39">
    <cfRule type="containsText" dxfId="778" priority="753" operator="containsText" text="TD">
      <formula>NOT(ISERROR(SEARCH("TD",AF39)))</formula>
    </cfRule>
    <cfRule type="containsText" dxfId="777" priority="756" operator="containsText" text="TD">
      <formula>NOT(ISERROR(SEARCH("TD",AF39)))</formula>
    </cfRule>
    <cfRule type="containsText" dxfId="776" priority="757" operator="containsText" text="TB2">
      <formula>NOT(ISERROR(SEARCH("TB2",AF39)))</formula>
    </cfRule>
    <cfRule type="containsText" dxfId="775" priority="758" operator="containsText" text="TB1">
      <formula>NOT(ISERROR(SEARCH("TB1",AF39)))</formula>
    </cfRule>
    <cfRule type="containsText" dxfId="774" priority="759" operator="containsText" text="KB">
      <formula>NOT(ISERROR(SEARCH("KB",AF39)))</formula>
    </cfRule>
    <cfRule type="containsText" dxfId="773" priority="760" operator="containsText" text="D">
      <formula>NOT(ISERROR(SEARCH("D",AF39)))</formula>
    </cfRule>
  </conditionalFormatting>
  <conditionalFormatting sqref="AF39:AK39">
    <cfRule type="containsText" dxfId="772" priority="754" operator="containsText" text="TD">
      <formula>NOT(ISERROR(SEARCH("TD",AF39)))</formula>
    </cfRule>
    <cfRule type="cellIs" dxfId="771" priority="755" operator="equal">
      <formula>"KB"</formula>
    </cfRule>
  </conditionalFormatting>
  <conditionalFormatting sqref="AE44:AM44">
    <cfRule type="containsText" dxfId="770" priority="737" operator="containsText" text="TD">
      <formula>NOT(ISERROR(SEARCH("TD",AE44)))</formula>
    </cfRule>
    <cfRule type="containsText" dxfId="769" priority="740" operator="containsText" text="TD">
      <formula>NOT(ISERROR(SEARCH("TD",AE44)))</formula>
    </cfRule>
    <cfRule type="containsText" dxfId="768" priority="741" operator="containsText" text="TB2">
      <formula>NOT(ISERROR(SEARCH("TB2",AE44)))</formula>
    </cfRule>
    <cfRule type="containsText" dxfId="767" priority="742" operator="containsText" text="TB1">
      <formula>NOT(ISERROR(SEARCH("TB1",AE44)))</formula>
    </cfRule>
    <cfRule type="containsText" dxfId="766" priority="743" operator="containsText" text="KB">
      <formula>NOT(ISERROR(SEARCH("KB",AE44)))</formula>
    </cfRule>
    <cfRule type="containsText" dxfId="765" priority="744" operator="containsText" text="D">
      <formula>NOT(ISERROR(SEARCH("D",AE44)))</formula>
    </cfRule>
  </conditionalFormatting>
  <conditionalFormatting sqref="AE44:AM44">
    <cfRule type="containsText" dxfId="764" priority="738" operator="containsText" text="TD">
      <formula>NOT(ISERROR(SEARCH("TD",AE44)))</formula>
    </cfRule>
    <cfRule type="cellIs" dxfId="763" priority="739" operator="equal">
      <formula>"KB"</formula>
    </cfRule>
  </conditionalFormatting>
  <conditionalFormatting sqref="AI33:AR33 AT33:BF33">
    <cfRule type="containsText" dxfId="762" priority="713" operator="containsText" text="TD">
      <formula>NOT(ISERROR(SEARCH("TD",AI33)))</formula>
    </cfRule>
    <cfRule type="containsText" dxfId="761" priority="716" operator="containsText" text="TD">
      <formula>NOT(ISERROR(SEARCH("TD",AI33)))</formula>
    </cfRule>
    <cfRule type="containsText" dxfId="760" priority="717" operator="containsText" text="TB2">
      <formula>NOT(ISERROR(SEARCH("TB2",AI33)))</formula>
    </cfRule>
    <cfRule type="containsText" dxfId="759" priority="718" operator="containsText" text="TB1">
      <formula>NOT(ISERROR(SEARCH("TB1",AI33)))</formula>
    </cfRule>
    <cfRule type="containsText" dxfId="758" priority="719" operator="containsText" text="KB">
      <formula>NOT(ISERROR(SEARCH("KB",AI33)))</formula>
    </cfRule>
    <cfRule type="containsText" dxfId="757" priority="720" operator="containsText" text="D">
      <formula>NOT(ISERROR(SEARCH("D",AI33)))</formula>
    </cfRule>
  </conditionalFormatting>
  <conditionalFormatting sqref="AI33:AR33 AT33:BF33">
    <cfRule type="containsText" dxfId="756" priority="714" operator="containsText" text="TD">
      <formula>NOT(ISERROR(SEARCH("TD",AI33)))</formula>
    </cfRule>
    <cfRule type="cellIs" dxfId="755" priority="715" operator="equal">
      <formula>"KB"</formula>
    </cfRule>
  </conditionalFormatting>
  <conditionalFormatting sqref="AE40:AF40">
    <cfRule type="containsText" dxfId="754" priority="721" operator="containsText" text="TD">
      <formula>NOT(ISERROR(SEARCH("TD",AE40)))</formula>
    </cfRule>
    <cfRule type="containsText" dxfId="753" priority="724" operator="containsText" text="TD">
      <formula>NOT(ISERROR(SEARCH("TD",AE40)))</formula>
    </cfRule>
    <cfRule type="containsText" dxfId="752" priority="725" operator="containsText" text="TB2">
      <formula>NOT(ISERROR(SEARCH("TB2",AE40)))</formula>
    </cfRule>
    <cfRule type="containsText" dxfId="751" priority="726" operator="containsText" text="TB1">
      <formula>NOT(ISERROR(SEARCH("TB1",AE40)))</formula>
    </cfRule>
    <cfRule type="containsText" dxfId="750" priority="727" operator="containsText" text="KB">
      <formula>NOT(ISERROR(SEARCH("KB",AE40)))</formula>
    </cfRule>
    <cfRule type="containsText" dxfId="749" priority="728" operator="containsText" text="D">
      <formula>NOT(ISERROR(SEARCH("D",AE40)))</formula>
    </cfRule>
  </conditionalFormatting>
  <conditionalFormatting sqref="AE40:AF40">
    <cfRule type="containsText" dxfId="748" priority="722" operator="containsText" text="TD">
      <formula>NOT(ISERROR(SEARCH("TD",AE40)))</formula>
    </cfRule>
    <cfRule type="cellIs" dxfId="747" priority="723" operator="equal">
      <formula>"KB"</formula>
    </cfRule>
  </conditionalFormatting>
  <conditionalFormatting sqref="AE3:AI3">
    <cfRule type="containsText" dxfId="746" priority="705" operator="containsText" text="TD">
      <formula>NOT(ISERROR(SEARCH("TD",AE3)))</formula>
    </cfRule>
    <cfRule type="containsText" dxfId="745" priority="708" operator="containsText" text="TD">
      <formula>NOT(ISERROR(SEARCH("TD",AE3)))</formula>
    </cfRule>
    <cfRule type="containsText" dxfId="744" priority="709" operator="containsText" text="TB2">
      <formula>NOT(ISERROR(SEARCH("TB2",AE3)))</formula>
    </cfRule>
    <cfRule type="containsText" dxfId="743" priority="710" operator="containsText" text="TB1">
      <formula>NOT(ISERROR(SEARCH("TB1",AE3)))</formula>
    </cfRule>
    <cfRule type="containsText" dxfId="742" priority="711" operator="containsText" text="KB">
      <formula>NOT(ISERROR(SEARCH("KB",AE3)))</formula>
    </cfRule>
    <cfRule type="containsText" dxfId="741" priority="712" operator="containsText" text="D">
      <formula>NOT(ISERROR(SEARCH("D",AE3)))</formula>
    </cfRule>
  </conditionalFormatting>
  <conditionalFormatting sqref="AE3:AI3">
    <cfRule type="containsText" dxfId="740" priority="706" operator="containsText" text="TD">
      <formula>NOT(ISERROR(SEARCH("TD",AE3)))</formula>
    </cfRule>
    <cfRule type="cellIs" dxfId="739" priority="707" operator="equal">
      <formula>"KB"</formula>
    </cfRule>
  </conditionalFormatting>
  <conditionalFormatting sqref="AN42">
    <cfRule type="containsText" dxfId="738" priority="609" operator="containsText" text="TD">
      <formula>NOT(ISERROR(SEARCH("TD",AN42)))</formula>
    </cfRule>
    <cfRule type="containsText" dxfId="737" priority="612" operator="containsText" text="TD">
      <formula>NOT(ISERROR(SEARCH("TD",AN42)))</formula>
    </cfRule>
    <cfRule type="containsText" dxfId="736" priority="613" operator="containsText" text="TB2">
      <formula>NOT(ISERROR(SEARCH("TB2",AN42)))</formula>
    </cfRule>
    <cfRule type="containsText" dxfId="735" priority="614" operator="containsText" text="TB1">
      <formula>NOT(ISERROR(SEARCH("TB1",AN42)))</formula>
    </cfRule>
    <cfRule type="containsText" dxfId="734" priority="615" operator="containsText" text="KB">
      <formula>NOT(ISERROR(SEARCH("KB",AN42)))</formula>
    </cfRule>
    <cfRule type="containsText" dxfId="733" priority="616" operator="containsText" text="D">
      <formula>NOT(ISERROR(SEARCH("D",AN42)))</formula>
    </cfRule>
  </conditionalFormatting>
  <conditionalFormatting sqref="AN42">
    <cfRule type="containsText" dxfId="732" priority="610" operator="containsText" text="TD">
      <formula>NOT(ISERROR(SEARCH("TD",AN42)))</formula>
    </cfRule>
    <cfRule type="cellIs" dxfId="731" priority="611" operator="equal">
      <formula>"KB"</formula>
    </cfRule>
  </conditionalFormatting>
  <conditionalFormatting sqref="AK43:AR43">
    <cfRule type="containsText" dxfId="730" priority="601" operator="containsText" text="TD">
      <formula>NOT(ISERROR(SEARCH("TD",AK43)))</formula>
    </cfRule>
    <cfRule type="containsText" dxfId="729" priority="604" operator="containsText" text="TD">
      <formula>NOT(ISERROR(SEARCH("TD",AK43)))</formula>
    </cfRule>
    <cfRule type="containsText" dxfId="728" priority="605" operator="containsText" text="TB2">
      <formula>NOT(ISERROR(SEARCH("TB2",AK43)))</formula>
    </cfRule>
    <cfRule type="containsText" dxfId="727" priority="606" operator="containsText" text="TB1">
      <formula>NOT(ISERROR(SEARCH("TB1",AK43)))</formula>
    </cfRule>
    <cfRule type="containsText" dxfId="726" priority="607" operator="containsText" text="KB">
      <formula>NOT(ISERROR(SEARCH("KB",AK43)))</formula>
    </cfRule>
    <cfRule type="containsText" dxfId="725" priority="608" operator="containsText" text="D">
      <formula>NOT(ISERROR(SEARCH("D",AK43)))</formula>
    </cfRule>
  </conditionalFormatting>
  <conditionalFormatting sqref="AK43:AR43">
    <cfRule type="containsText" dxfId="724" priority="602" operator="containsText" text="TD">
      <formula>NOT(ISERROR(SEARCH("TD",AK43)))</formula>
    </cfRule>
    <cfRule type="cellIs" dxfId="723" priority="603" operator="equal">
      <formula>"KB"</formula>
    </cfRule>
  </conditionalFormatting>
  <conditionalFormatting sqref="AE49:AR49 AT49:BE49">
    <cfRule type="containsText" dxfId="722" priority="649" operator="containsText" text="TD">
      <formula>NOT(ISERROR(SEARCH("TD",AE49)))</formula>
    </cfRule>
    <cfRule type="containsText" dxfId="721" priority="652" operator="containsText" text="TD">
      <formula>NOT(ISERROR(SEARCH("TD",AE49)))</formula>
    </cfRule>
    <cfRule type="containsText" dxfId="720" priority="653" operator="containsText" text="TB2">
      <formula>NOT(ISERROR(SEARCH("TB2",AE49)))</formula>
    </cfRule>
    <cfRule type="containsText" dxfId="719" priority="654" operator="containsText" text="TB1">
      <formula>NOT(ISERROR(SEARCH("TB1",AE49)))</formula>
    </cfRule>
    <cfRule type="containsText" dxfId="718" priority="655" operator="containsText" text="KB">
      <formula>NOT(ISERROR(SEARCH("KB",AE49)))</formula>
    </cfRule>
    <cfRule type="containsText" dxfId="717" priority="656" operator="containsText" text="D">
      <formula>NOT(ISERROR(SEARCH("D",AE49)))</formula>
    </cfRule>
  </conditionalFormatting>
  <conditionalFormatting sqref="AE49:AR49 AT49:BE49">
    <cfRule type="containsText" dxfId="716" priority="650" operator="containsText" text="TD">
      <formula>NOT(ISERROR(SEARCH("TD",AE49)))</formula>
    </cfRule>
    <cfRule type="cellIs" dxfId="715" priority="651" operator="equal">
      <formula>"KB"</formula>
    </cfRule>
  </conditionalFormatting>
  <conditionalFormatting sqref="BH8 BH10:BH13 BH16 BH20 BH23 BH25:BH37 BH47">
    <cfRule type="containsText" dxfId="714" priority="529" operator="containsText" text="TD">
      <formula>NOT(ISERROR(SEARCH("TD",BH8)))</formula>
    </cfRule>
    <cfRule type="containsText" dxfId="713" priority="532" operator="containsText" text="TD">
      <formula>NOT(ISERROR(SEARCH("TD",BH8)))</formula>
    </cfRule>
    <cfRule type="containsText" dxfId="712" priority="533" operator="containsText" text="TB2">
      <formula>NOT(ISERROR(SEARCH("TB2",BH8)))</formula>
    </cfRule>
    <cfRule type="containsText" dxfId="711" priority="534" operator="containsText" text="TB1">
      <formula>NOT(ISERROR(SEARCH("TB1",BH8)))</formula>
    </cfRule>
    <cfRule type="containsText" dxfId="710" priority="535" operator="containsText" text="KB">
      <formula>NOT(ISERROR(SEARCH("KB",BH8)))</formula>
    </cfRule>
    <cfRule type="containsText" dxfId="709" priority="536" operator="containsText" text="D">
      <formula>NOT(ISERROR(SEARCH("D",BH8)))</formula>
    </cfRule>
  </conditionalFormatting>
  <conditionalFormatting sqref="BH8 BH10:BH13 BH16 BH20 BH23 BH25:BH37 BH47">
    <cfRule type="containsText" dxfId="708" priority="530" operator="containsText" text="TD">
      <formula>NOT(ISERROR(SEARCH("TD",BH8)))</formula>
    </cfRule>
    <cfRule type="cellIs" dxfId="707" priority="531" operator="equal">
      <formula>"KB"</formula>
    </cfRule>
  </conditionalFormatting>
  <conditionalFormatting sqref="AP6:BH6">
    <cfRule type="containsText" dxfId="706" priority="473" operator="containsText" text="TD">
      <formula>NOT(ISERROR(SEARCH("TD",AP6)))</formula>
    </cfRule>
    <cfRule type="containsText" dxfId="705" priority="476" operator="containsText" text="TD">
      <formula>NOT(ISERROR(SEARCH("TD",AP6)))</formula>
    </cfRule>
    <cfRule type="containsText" dxfId="704" priority="477" operator="containsText" text="TB2">
      <formula>NOT(ISERROR(SEARCH("TB2",AP6)))</formula>
    </cfRule>
    <cfRule type="containsText" dxfId="703" priority="478" operator="containsText" text="TB1">
      <formula>NOT(ISERROR(SEARCH("TB1",AP6)))</formula>
    </cfRule>
    <cfRule type="containsText" dxfId="702" priority="479" operator="containsText" text="KB">
      <formula>NOT(ISERROR(SEARCH("KB",AP6)))</formula>
    </cfRule>
    <cfRule type="containsText" dxfId="701" priority="480" operator="containsText" text="D">
      <formula>NOT(ISERROR(SEARCH("D",AP6)))</formula>
    </cfRule>
  </conditionalFormatting>
  <conditionalFormatting sqref="AP6:BH6">
    <cfRule type="containsText" dxfId="700" priority="474" operator="containsText" text="TD">
      <formula>NOT(ISERROR(SEARCH("TD",AP6)))</formula>
    </cfRule>
    <cfRule type="cellIs" dxfId="699" priority="475" operator="equal">
      <formula>"KB"</formula>
    </cfRule>
  </conditionalFormatting>
  <conditionalFormatting sqref="AE20:AR20 AU20:AY20">
    <cfRule type="containsText" dxfId="698" priority="457" operator="containsText" text="TD">
      <formula>NOT(ISERROR(SEARCH("TD",AE20)))</formula>
    </cfRule>
    <cfRule type="containsText" dxfId="697" priority="460" operator="containsText" text="TD">
      <formula>NOT(ISERROR(SEARCH("TD",AE20)))</formula>
    </cfRule>
    <cfRule type="containsText" dxfId="696" priority="461" operator="containsText" text="TB2">
      <formula>NOT(ISERROR(SEARCH("TB2",AE20)))</formula>
    </cfRule>
    <cfRule type="containsText" dxfId="695" priority="462" operator="containsText" text="TB1">
      <formula>NOT(ISERROR(SEARCH("TB1",AE20)))</formula>
    </cfRule>
    <cfRule type="containsText" dxfId="694" priority="463" operator="containsText" text="KB">
      <formula>NOT(ISERROR(SEARCH("KB",AE20)))</formula>
    </cfRule>
    <cfRule type="containsText" dxfId="693" priority="464" operator="containsText" text="D">
      <formula>NOT(ISERROR(SEARCH("D",AE20)))</formula>
    </cfRule>
  </conditionalFormatting>
  <conditionalFormatting sqref="AE20:AR20 AU20:AY20">
    <cfRule type="containsText" dxfId="692" priority="458" operator="containsText" text="TD">
      <formula>NOT(ISERROR(SEARCH("TD",AE20)))</formula>
    </cfRule>
    <cfRule type="cellIs" dxfId="691" priority="459" operator="equal">
      <formula>"KB"</formula>
    </cfRule>
  </conditionalFormatting>
  <conditionalFormatting sqref="AI18:AU18">
    <cfRule type="containsText" dxfId="690" priority="449" operator="containsText" text="TD">
      <formula>NOT(ISERROR(SEARCH("TD",AI18)))</formula>
    </cfRule>
    <cfRule type="containsText" dxfId="689" priority="452" operator="containsText" text="TD">
      <formula>NOT(ISERROR(SEARCH("TD",AI18)))</formula>
    </cfRule>
    <cfRule type="containsText" dxfId="688" priority="453" operator="containsText" text="TB2">
      <formula>NOT(ISERROR(SEARCH("TB2",AI18)))</formula>
    </cfRule>
    <cfRule type="containsText" dxfId="687" priority="454" operator="containsText" text="TB1">
      <formula>NOT(ISERROR(SEARCH("TB1",AI18)))</formula>
    </cfRule>
    <cfRule type="containsText" dxfId="686" priority="455" operator="containsText" text="KB">
      <formula>NOT(ISERROR(SEARCH("KB",AI18)))</formula>
    </cfRule>
    <cfRule type="containsText" dxfId="685" priority="456" operator="containsText" text="D">
      <formula>NOT(ISERROR(SEARCH("D",AI18)))</formula>
    </cfRule>
  </conditionalFormatting>
  <conditionalFormatting sqref="AI18:AU18">
    <cfRule type="containsText" dxfId="684" priority="450" operator="containsText" text="TD">
      <formula>NOT(ISERROR(SEARCH("TD",AI18)))</formula>
    </cfRule>
    <cfRule type="cellIs" dxfId="683" priority="451" operator="equal">
      <formula>"KB"</formula>
    </cfRule>
  </conditionalFormatting>
  <conditionalFormatting sqref="AF30:AI30">
    <cfRule type="containsText" dxfId="682" priority="441" operator="containsText" text="TD">
      <formula>NOT(ISERROR(SEARCH("TD",AF30)))</formula>
    </cfRule>
    <cfRule type="containsText" dxfId="681" priority="444" operator="containsText" text="TD">
      <formula>NOT(ISERROR(SEARCH("TD",AF30)))</formula>
    </cfRule>
    <cfRule type="containsText" dxfId="680" priority="445" operator="containsText" text="TB2">
      <formula>NOT(ISERROR(SEARCH("TB2",AF30)))</formula>
    </cfRule>
    <cfRule type="containsText" dxfId="679" priority="446" operator="containsText" text="TB1">
      <formula>NOT(ISERROR(SEARCH("TB1",AF30)))</formula>
    </cfRule>
    <cfRule type="containsText" dxfId="678" priority="447" operator="containsText" text="KB">
      <formula>NOT(ISERROR(SEARCH("KB",AF30)))</formula>
    </cfRule>
    <cfRule type="containsText" dxfId="677" priority="448" operator="containsText" text="D">
      <formula>NOT(ISERROR(SEARCH("D",AF30)))</formula>
    </cfRule>
  </conditionalFormatting>
  <conditionalFormatting sqref="AF30:AI30">
    <cfRule type="containsText" dxfId="676" priority="442" operator="containsText" text="TD">
      <formula>NOT(ISERROR(SEARCH("TD",AF30)))</formula>
    </cfRule>
    <cfRule type="cellIs" dxfId="675" priority="443" operator="equal">
      <formula>"KB"</formula>
    </cfRule>
  </conditionalFormatting>
  <conditionalFormatting sqref="AM42 AS42:BG42">
    <cfRule type="containsText" dxfId="674" priority="425" operator="containsText" text="TD">
      <formula>NOT(ISERROR(SEARCH("TD",AM42)))</formula>
    </cfRule>
    <cfRule type="containsText" dxfId="673" priority="428" operator="containsText" text="TD">
      <formula>NOT(ISERROR(SEARCH("TD",AM42)))</formula>
    </cfRule>
    <cfRule type="containsText" dxfId="672" priority="429" operator="containsText" text="TB2">
      <formula>NOT(ISERROR(SEARCH("TB2",AM42)))</formula>
    </cfRule>
    <cfRule type="containsText" dxfId="671" priority="430" operator="containsText" text="TB1">
      <formula>NOT(ISERROR(SEARCH("TB1",AM42)))</formula>
    </cfRule>
    <cfRule type="containsText" dxfId="670" priority="431" operator="containsText" text="KB">
      <formula>NOT(ISERROR(SEARCH("KB",AM42)))</formula>
    </cfRule>
    <cfRule type="containsText" dxfId="669" priority="432" operator="containsText" text="D">
      <formula>NOT(ISERROR(SEARCH("D",AM42)))</formula>
    </cfRule>
  </conditionalFormatting>
  <conditionalFormatting sqref="AM42 AS42:BG42">
    <cfRule type="containsText" dxfId="668" priority="426" operator="containsText" text="TD">
      <formula>NOT(ISERROR(SEARCH("TD",AM42)))</formula>
    </cfRule>
    <cfRule type="cellIs" dxfId="667" priority="427" operator="equal">
      <formula>"KB"</formula>
    </cfRule>
  </conditionalFormatting>
  <conditionalFormatting sqref="AM14">
    <cfRule type="containsText" dxfId="666" priority="409" operator="containsText" text="TD">
      <formula>NOT(ISERROR(SEARCH("TD",AM14)))</formula>
    </cfRule>
    <cfRule type="containsText" dxfId="665" priority="412" operator="containsText" text="TD">
      <formula>NOT(ISERROR(SEARCH("TD",AM14)))</formula>
    </cfRule>
    <cfRule type="containsText" dxfId="664" priority="413" operator="containsText" text="TB2">
      <formula>NOT(ISERROR(SEARCH("TB2",AM14)))</formula>
    </cfRule>
    <cfRule type="containsText" dxfId="663" priority="414" operator="containsText" text="TB1">
      <formula>NOT(ISERROR(SEARCH("TB1",AM14)))</formula>
    </cfRule>
    <cfRule type="containsText" dxfId="662" priority="415" operator="containsText" text="KB">
      <formula>NOT(ISERROR(SEARCH("KB",AM14)))</formula>
    </cfRule>
    <cfRule type="containsText" dxfId="661" priority="416" operator="containsText" text="D">
      <formula>NOT(ISERROR(SEARCH("D",AM14)))</formula>
    </cfRule>
  </conditionalFormatting>
  <conditionalFormatting sqref="AM14">
    <cfRule type="containsText" dxfId="660" priority="410" operator="containsText" text="TD">
      <formula>NOT(ISERROR(SEARCH("TD",AM14)))</formula>
    </cfRule>
    <cfRule type="cellIs" dxfId="659" priority="411" operator="equal">
      <formula>"KB"</formula>
    </cfRule>
  </conditionalFormatting>
  <conditionalFormatting sqref="AL39">
    <cfRule type="containsText" dxfId="658" priority="393" operator="containsText" text="TD">
      <formula>NOT(ISERROR(SEARCH("TD",AL39)))</formula>
    </cfRule>
    <cfRule type="containsText" dxfId="657" priority="396" operator="containsText" text="TD">
      <formula>NOT(ISERROR(SEARCH("TD",AL39)))</formula>
    </cfRule>
    <cfRule type="containsText" dxfId="656" priority="397" operator="containsText" text="TB2">
      <formula>NOT(ISERROR(SEARCH("TB2",AL39)))</formula>
    </cfRule>
    <cfRule type="containsText" dxfId="655" priority="398" operator="containsText" text="TB1">
      <formula>NOT(ISERROR(SEARCH("TB1",AL39)))</formula>
    </cfRule>
    <cfRule type="containsText" dxfId="654" priority="399" operator="containsText" text="KB">
      <formula>NOT(ISERROR(SEARCH("KB",AL39)))</formula>
    </cfRule>
    <cfRule type="containsText" dxfId="653" priority="400" operator="containsText" text="D">
      <formula>NOT(ISERROR(SEARCH("D",AL39)))</formula>
    </cfRule>
  </conditionalFormatting>
  <conditionalFormatting sqref="AL39">
    <cfRule type="containsText" dxfId="652" priority="394" operator="containsText" text="TD">
      <formula>NOT(ISERROR(SEARCH("TD",AL39)))</formula>
    </cfRule>
    <cfRule type="cellIs" dxfId="651" priority="395" operator="equal">
      <formula>"KB"</formula>
    </cfRule>
  </conditionalFormatting>
  <conditionalFormatting sqref="AH40:AJ40">
    <cfRule type="containsText" dxfId="650" priority="385" operator="containsText" text="TD">
      <formula>NOT(ISERROR(SEARCH("TD",AH40)))</formula>
    </cfRule>
    <cfRule type="containsText" dxfId="649" priority="388" operator="containsText" text="TD">
      <formula>NOT(ISERROR(SEARCH("TD",AH40)))</formula>
    </cfRule>
    <cfRule type="containsText" dxfId="648" priority="389" operator="containsText" text="TB2">
      <formula>NOT(ISERROR(SEARCH("TB2",AH40)))</formula>
    </cfRule>
    <cfRule type="containsText" dxfId="647" priority="390" operator="containsText" text="TB1">
      <formula>NOT(ISERROR(SEARCH("TB1",AH40)))</formula>
    </cfRule>
    <cfRule type="containsText" dxfId="646" priority="391" operator="containsText" text="KB">
      <formula>NOT(ISERROR(SEARCH("KB",AH40)))</formula>
    </cfRule>
    <cfRule type="containsText" dxfId="645" priority="392" operator="containsText" text="D">
      <formula>NOT(ISERROR(SEARCH("D",AH40)))</formula>
    </cfRule>
  </conditionalFormatting>
  <conditionalFormatting sqref="AH40:AJ40">
    <cfRule type="containsText" dxfId="644" priority="386" operator="containsText" text="TD">
      <formula>NOT(ISERROR(SEARCH("TD",AH40)))</formula>
    </cfRule>
    <cfRule type="cellIs" dxfId="643" priority="387" operator="equal">
      <formula>"KB"</formula>
    </cfRule>
  </conditionalFormatting>
  <conditionalFormatting sqref="AU31:BF31">
    <cfRule type="containsText" dxfId="642" priority="345" operator="containsText" text="TD">
      <formula>NOT(ISERROR(SEARCH("TD",AU31)))</formula>
    </cfRule>
    <cfRule type="containsText" dxfId="641" priority="348" operator="containsText" text="TD">
      <formula>NOT(ISERROR(SEARCH("TD",AU31)))</formula>
    </cfRule>
    <cfRule type="containsText" dxfId="640" priority="349" operator="containsText" text="TB2">
      <formula>NOT(ISERROR(SEARCH("TB2",AU31)))</formula>
    </cfRule>
    <cfRule type="containsText" dxfId="639" priority="350" operator="containsText" text="TB1">
      <formula>NOT(ISERROR(SEARCH("TB1",AU31)))</formula>
    </cfRule>
    <cfRule type="containsText" dxfId="638" priority="351" operator="containsText" text="KB">
      <formula>NOT(ISERROR(SEARCH("KB",AU31)))</formula>
    </cfRule>
    <cfRule type="containsText" dxfId="637" priority="352" operator="containsText" text="D">
      <formula>NOT(ISERROR(SEARCH("D",AU31)))</formula>
    </cfRule>
  </conditionalFormatting>
  <conditionalFormatting sqref="AU31:BF31">
    <cfRule type="containsText" dxfId="636" priority="346" operator="containsText" text="TD">
      <formula>NOT(ISERROR(SEARCH("TD",AU31)))</formula>
    </cfRule>
    <cfRule type="cellIs" dxfId="635" priority="347" operator="equal">
      <formula>"KB"</formula>
    </cfRule>
  </conditionalFormatting>
  <conditionalFormatting sqref="AJ8:AO8">
    <cfRule type="containsText" dxfId="634" priority="297" operator="containsText" text="TD">
      <formula>NOT(ISERROR(SEARCH("TD",AJ8)))</formula>
    </cfRule>
    <cfRule type="containsText" dxfId="633" priority="300" operator="containsText" text="TD">
      <formula>NOT(ISERROR(SEARCH("TD",AJ8)))</formula>
    </cfRule>
    <cfRule type="containsText" dxfId="632" priority="301" operator="containsText" text="TB2">
      <formula>NOT(ISERROR(SEARCH("TB2",AJ8)))</formula>
    </cfRule>
    <cfRule type="containsText" dxfId="631" priority="302" operator="containsText" text="TB1">
      <formula>NOT(ISERROR(SEARCH("TB1",AJ8)))</formula>
    </cfRule>
    <cfRule type="containsText" dxfId="630" priority="303" operator="containsText" text="KB">
      <formula>NOT(ISERROR(SEARCH("KB",AJ8)))</formula>
    </cfRule>
    <cfRule type="containsText" dxfId="629" priority="304" operator="containsText" text="D">
      <formula>NOT(ISERROR(SEARCH("D",AJ8)))</formula>
    </cfRule>
  </conditionalFormatting>
  <conditionalFormatting sqref="AJ8:AO8">
    <cfRule type="containsText" dxfId="628" priority="298" operator="containsText" text="TD">
      <formula>NOT(ISERROR(SEARCH("TD",AJ8)))</formula>
    </cfRule>
    <cfRule type="cellIs" dxfId="627" priority="299" operator="equal">
      <formula>"KB"</formula>
    </cfRule>
  </conditionalFormatting>
  <conditionalFormatting sqref="AR40">
    <cfRule type="containsText" dxfId="626" priority="289" operator="containsText" text="TD">
      <formula>NOT(ISERROR(SEARCH("TD",AR40)))</formula>
    </cfRule>
    <cfRule type="containsText" dxfId="625" priority="292" operator="containsText" text="TD">
      <formula>NOT(ISERROR(SEARCH("TD",AR40)))</formula>
    </cfRule>
    <cfRule type="containsText" dxfId="624" priority="293" operator="containsText" text="TB2">
      <formula>NOT(ISERROR(SEARCH("TB2",AR40)))</formula>
    </cfRule>
    <cfRule type="containsText" dxfId="623" priority="294" operator="containsText" text="TB1">
      <formula>NOT(ISERROR(SEARCH("TB1",AR40)))</formula>
    </cfRule>
    <cfRule type="containsText" dxfId="622" priority="295" operator="containsText" text="KB">
      <formula>NOT(ISERROR(SEARCH("KB",AR40)))</formula>
    </cfRule>
    <cfRule type="containsText" dxfId="621" priority="296" operator="containsText" text="D">
      <formula>NOT(ISERROR(SEARCH("D",AR40)))</formula>
    </cfRule>
  </conditionalFormatting>
  <conditionalFormatting sqref="AR40">
    <cfRule type="containsText" dxfId="620" priority="290" operator="containsText" text="TD">
      <formula>NOT(ISERROR(SEARCH("TD",AR40)))</formula>
    </cfRule>
    <cfRule type="cellIs" dxfId="619" priority="291" operator="equal">
      <formula>"KB"</formula>
    </cfRule>
  </conditionalFormatting>
  <conditionalFormatting sqref="AD20 AD22 AD26:AD30 AD32 AD44:AD46 AD49:AD51 AE50:AH50 AE39 AE14 AE18 AD24:AL24 AE7:BD7 AJ38:BG38 AE29:AE30 AF29:AI29 AE46:BH46 AE11:AJ11 AJ42:AL42 AN6:AO6 AE9:AW9 AE27:AW27">
    <cfRule type="containsText" dxfId="618" priority="265" operator="containsText" text="TD">
      <formula>NOT(ISERROR(SEARCH("TD",AD6)))</formula>
    </cfRule>
    <cfRule type="containsText" dxfId="617" priority="268" operator="containsText" text="TD">
      <formula>NOT(ISERROR(SEARCH("TD",AD6)))</formula>
    </cfRule>
    <cfRule type="containsText" dxfId="616" priority="269" operator="containsText" text="TB2">
      <formula>NOT(ISERROR(SEARCH("TB2",AD6)))</formula>
    </cfRule>
    <cfRule type="containsText" dxfId="615" priority="270" operator="containsText" text="TB1">
      <formula>NOT(ISERROR(SEARCH("TB1",AD6)))</formula>
    </cfRule>
    <cfRule type="containsText" dxfId="614" priority="271" operator="containsText" text="KB">
      <formula>NOT(ISERROR(SEARCH("KB",AD6)))</formula>
    </cfRule>
    <cfRule type="containsText" dxfId="613" priority="272" operator="containsText" text="D">
      <formula>NOT(ISERROR(SEARCH("D",AD6)))</formula>
    </cfRule>
  </conditionalFormatting>
  <conditionalFormatting sqref="AD20 AD22 AD26:AD30 AD32 AD44:AD46 AD49:AD51 AE50:AH50 AE39 AE14 AE18 AD24:AL24 AE7:BD7 AJ38:BG38 AE29:AE30 AF29:AI29 AE46:BH46 AE11:AJ11 AJ42:AL42 AN6:AO6 AE9:AW9 AE27:AW27">
    <cfRule type="containsText" dxfId="612" priority="266" operator="containsText" text="TD">
      <formula>NOT(ISERROR(SEARCH("TD",AD6)))</formula>
    </cfRule>
    <cfRule type="cellIs" dxfId="611" priority="267" operator="equal">
      <formula>"KB"</formula>
    </cfRule>
  </conditionalFormatting>
  <conditionalFormatting sqref="AD52">
    <cfRule type="containsText" dxfId="610" priority="257" operator="containsText" text="TD">
      <formula>NOT(ISERROR(SEARCH("TD",AD52)))</formula>
    </cfRule>
    <cfRule type="containsText" dxfId="609" priority="260" operator="containsText" text="TD">
      <formula>NOT(ISERROR(SEARCH("TD",AD52)))</formula>
    </cfRule>
    <cfRule type="containsText" dxfId="608" priority="261" operator="containsText" text="TB2">
      <formula>NOT(ISERROR(SEARCH("TB2",AD52)))</formula>
    </cfRule>
    <cfRule type="containsText" dxfId="607" priority="262" operator="containsText" text="TB1">
      <formula>NOT(ISERROR(SEARCH("TB1",AD52)))</formula>
    </cfRule>
    <cfRule type="containsText" dxfId="606" priority="263" operator="containsText" text="KB">
      <formula>NOT(ISERROR(SEARCH("KB",AD52)))</formula>
    </cfRule>
    <cfRule type="containsText" dxfId="605" priority="264" operator="containsText" text="D">
      <formula>NOT(ISERROR(SEARCH("D",AD52)))</formula>
    </cfRule>
  </conditionalFormatting>
  <conditionalFormatting sqref="AD52">
    <cfRule type="containsText" dxfId="604" priority="258" operator="containsText" text="TD">
      <formula>NOT(ISERROR(SEARCH("TD",AD52)))</formula>
    </cfRule>
    <cfRule type="cellIs" dxfId="603" priority="259" operator="equal">
      <formula>"KB"</formula>
    </cfRule>
  </conditionalFormatting>
  <conditionalFormatting sqref="AD41:AR41 AT41:AZ41 AD21:BA21 AD43:AJ43">
    <cfRule type="containsText" dxfId="602" priority="249" operator="containsText" text="TD">
      <formula>NOT(ISERROR(SEARCH("TD",AD21)))</formula>
    </cfRule>
    <cfRule type="containsText" dxfId="601" priority="252" operator="containsText" text="TD">
      <formula>NOT(ISERROR(SEARCH("TD",AD21)))</formula>
    </cfRule>
    <cfRule type="containsText" dxfId="600" priority="253" operator="containsText" text="TB2">
      <formula>NOT(ISERROR(SEARCH("TB2",AD21)))</formula>
    </cfRule>
    <cfRule type="containsText" dxfId="599" priority="254" operator="containsText" text="TB1">
      <formula>NOT(ISERROR(SEARCH("TB1",AD21)))</formula>
    </cfRule>
    <cfRule type="containsText" dxfId="598" priority="255" operator="containsText" text="KB">
      <formula>NOT(ISERROR(SEARCH("KB",AD21)))</formula>
    </cfRule>
    <cfRule type="containsText" dxfId="597" priority="256" operator="containsText" text="D">
      <formula>NOT(ISERROR(SEARCH("D",AD21)))</formula>
    </cfRule>
  </conditionalFormatting>
  <conditionalFormatting sqref="AD41:AR41 AT41:AZ41 AD21:BA21 AD43:AJ43">
    <cfRule type="containsText" dxfId="596" priority="250" operator="containsText" text="TD">
      <formula>NOT(ISERROR(SEARCH("TD",AD21)))</formula>
    </cfRule>
    <cfRule type="cellIs" dxfId="595" priority="251" operator="equal">
      <formula>"KB"</formula>
    </cfRule>
  </conditionalFormatting>
  <conditionalFormatting sqref="AD4:AQ5 AR4:AU4 AT5:AU5 AV4:AW5">
    <cfRule type="containsText" dxfId="594" priority="241" operator="containsText" text="TD">
      <formula>NOT(ISERROR(SEARCH("TD",AD4)))</formula>
    </cfRule>
    <cfRule type="containsText" dxfId="593" priority="244" operator="containsText" text="TD">
      <formula>NOT(ISERROR(SEARCH("TD",AD4)))</formula>
    </cfRule>
    <cfRule type="containsText" dxfId="592" priority="245" operator="containsText" text="TB2">
      <formula>NOT(ISERROR(SEARCH("TB2",AD4)))</formula>
    </cfRule>
    <cfRule type="containsText" dxfId="591" priority="246" operator="containsText" text="TB1">
      <formula>NOT(ISERROR(SEARCH("TB1",AD4)))</formula>
    </cfRule>
    <cfRule type="containsText" dxfId="590" priority="247" operator="containsText" text="KB">
      <formula>NOT(ISERROR(SEARCH("KB",AD4)))</formula>
    </cfRule>
    <cfRule type="containsText" dxfId="589" priority="248" operator="containsText" text="D">
      <formula>NOT(ISERROR(SEARCH("D",AD4)))</formula>
    </cfRule>
  </conditionalFormatting>
  <conditionalFormatting sqref="AD4:AQ5 AR4:AU4 AT5:AU5 AV4:AW5">
    <cfRule type="containsText" dxfId="588" priority="242" operator="containsText" text="TD">
      <formula>NOT(ISERROR(SEARCH("TD",AD4)))</formula>
    </cfRule>
    <cfRule type="cellIs" dxfId="587" priority="243" operator="equal">
      <formula>"KB"</formula>
    </cfRule>
  </conditionalFormatting>
  <conditionalFormatting sqref="AD3">
    <cfRule type="containsText" dxfId="586" priority="233" operator="containsText" text="TD">
      <formula>NOT(ISERROR(SEARCH("TD",AD3)))</formula>
    </cfRule>
    <cfRule type="containsText" dxfId="585" priority="236" operator="containsText" text="TD">
      <formula>NOT(ISERROR(SEARCH("TD",AD3)))</formula>
    </cfRule>
    <cfRule type="containsText" dxfId="584" priority="237" operator="containsText" text="TB2">
      <formula>NOT(ISERROR(SEARCH("TB2",AD3)))</formula>
    </cfRule>
    <cfRule type="containsText" dxfId="583" priority="238" operator="containsText" text="TB1">
      <formula>NOT(ISERROR(SEARCH("TB1",AD3)))</formula>
    </cfRule>
    <cfRule type="containsText" dxfId="582" priority="239" operator="containsText" text="KB">
      <formula>NOT(ISERROR(SEARCH("KB",AD3)))</formula>
    </cfRule>
    <cfRule type="containsText" dxfId="581" priority="240" operator="containsText" text="D">
      <formula>NOT(ISERROR(SEARCH("D",AD3)))</formula>
    </cfRule>
  </conditionalFormatting>
  <conditionalFormatting sqref="AD3">
    <cfRule type="containsText" dxfId="580" priority="234" operator="containsText" text="TD">
      <formula>NOT(ISERROR(SEARCH("TD",AD3)))</formula>
    </cfRule>
    <cfRule type="cellIs" dxfId="579" priority="235" operator="equal">
      <formula>"KB"</formula>
    </cfRule>
  </conditionalFormatting>
  <conditionalFormatting sqref="AD33:AH33">
    <cfRule type="containsText" dxfId="578" priority="225" operator="containsText" text="TD">
      <formula>NOT(ISERROR(SEARCH("TD",AD33)))</formula>
    </cfRule>
    <cfRule type="containsText" dxfId="577" priority="228" operator="containsText" text="TD">
      <formula>NOT(ISERROR(SEARCH("TD",AD33)))</formula>
    </cfRule>
    <cfRule type="containsText" dxfId="576" priority="229" operator="containsText" text="TB2">
      <formula>NOT(ISERROR(SEARCH("TB2",AD33)))</formula>
    </cfRule>
    <cfRule type="containsText" dxfId="575" priority="230" operator="containsText" text="TB1">
      <formula>NOT(ISERROR(SEARCH("TB1",AD33)))</formula>
    </cfRule>
    <cfRule type="containsText" dxfId="574" priority="231" operator="containsText" text="KB">
      <formula>NOT(ISERROR(SEARCH("KB",AD33)))</formula>
    </cfRule>
    <cfRule type="containsText" dxfId="573" priority="232" operator="containsText" text="D">
      <formula>NOT(ISERROR(SEARCH("D",AD33)))</formula>
    </cfRule>
  </conditionalFormatting>
  <conditionalFormatting sqref="AD33:AH33">
    <cfRule type="containsText" dxfId="572" priority="226" operator="containsText" text="TD">
      <formula>NOT(ISERROR(SEARCH("TD",AD33)))</formula>
    </cfRule>
    <cfRule type="cellIs" dxfId="571" priority="227" operator="equal">
      <formula>"KB"</formula>
    </cfRule>
  </conditionalFormatting>
  <conditionalFormatting sqref="AD47:AR47 AU47:BF47">
    <cfRule type="containsText" dxfId="570" priority="217" operator="containsText" text="TD">
      <formula>NOT(ISERROR(SEARCH("TD",AD47)))</formula>
    </cfRule>
    <cfRule type="containsText" dxfId="569" priority="220" operator="containsText" text="TD">
      <formula>NOT(ISERROR(SEARCH("TD",AD47)))</formula>
    </cfRule>
    <cfRule type="containsText" dxfId="568" priority="221" operator="containsText" text="TB2">
      <formula>NOT(ISERROR(SEARCH("TB2",AD47)))</formula>
    </cfRule>
    <cfRule type="containsText" dxfId="567" priority="222" operator="containsText" text="TB1">
      <formula>NOT(ISERROR(SEARCH("TB1",AD47)))</formula>
    </cfRule>
    <cfRule type="containsText" dxfId="566" priority="223" operator="containsText" text="KB">
      <formula>NOT(ISERROR(SEARCH("KB",AD47)))</formula>
    </cfRule>
    <cfRule type="containsText" dxfId="565" priority="224" operator="containsText" text="D">
      <formula>NOT(ISERROR(SEARCH("D",AD47)))</formula>
    </cfRule>
  </conditionalFormatting>
  <conditionalFormatting sqref="AD47:AR47 AU47:BF47">
    <cfRule type="containsText" dxfId="564" priority="218" operator="containsText" text="TD">
      <formula>NOT(ISERROR(SEARCH("TD",AD47)))</formula>
    </cfRule>
    <cfRule type="cellIs" dxfId="563" priority="219" operator="equal">
      <formula>"KB"</formula>
    </cfRule>
  </conditionalFormatting>
  <conditionalFormatting sqref="AD19:BH19">
    <cfRule type="containsText" dxfId="562" priority="209" operator="containsText" text="TD">
      <formula>NOT(ISERROR(SEARCH("TD",AD19)))</formula>
    </cfRule>
    <cfRule type="containsText" dxfId="561" priority="212" operator="containsText" text="TD">
      <formula>NOT(ISERROR(SEARCH("TD",AD19)))</formula>
    </cfRule>
    <cfRule type="containsText" dxfId="560" priority="213" operator="containsText" text="TB2">
      <formula>NOT(ISERROR(SEARCH("TB2",AD19)))</formula>
    </cfRule>
    <cfRule type="containsText" dxfId="559" priority="214" operator="containsText" text="TB1">
      <formula>NOT(ISERROR(SEARCH("TB1",AD19)))</formula>
    </cfRule>
    <cfRule type="containsText" dxfId="558" priority="215" operator="containsText" text="KB">
      <formula>NOT(ISERROR(SEARCH("KB",AD19)))</formula>
    </cfRule>
    <cfRule type="containsText" dxfId="557" priority="216" operator="containsText" text="D">
      <formula>NOT(ISERROR(SEARCH("D",AD19)))</formula>
    </cfRule>
  </conditionalFormatting>
  <conditionalFormatting sqref="AD19:BH19">
    <cfRule type="containsText" dxfId="556" priority="210" operator="containsText" text="TD">
      <formula>NOT(ISERROR(SEARCH("TD",AD19)))</formula>
    </cfRule>
    <cfRule type="cellIs" dxfId="555" priority="211" operator="equal">
      <formula>"KB"</formula>
    </cfRule>
  </conditionalFormatting>
  <conditionalFormatting sqref="AD31:AR31">
    <cfRule type="containsText" dxfId="554" priority="201" operator="containsText" text="TD">
      <formula>NOT(ISERROR(SEARCH("TD",AD31)))</formula>
    </cfRule>
    <cfRule type="containsText" dxfId="553" priority="204" operator="containsText" text="TD">
      <formula>NOT(ISERROR(SEARCH("TD",AD31)))</formula>
    </cfRule>
    <cfRule type="containsText" dxfId="552" priority="205" operator="containsText" text="TB2">
      <formula>NOT(ISERROR(SEARCH("TB2",AD31)))</formula>
    </cfRule>
    <cfRule type="containsText" dxfId="551" priority="206" operator="containsText" text="TB1">
      <formula>NOT(ISERROR(SEARCH("TB1",AD31)))</formula>
    </cfRule>
    <cfRule type="containsText" dxfId="550" priority="207" operator="containsText" text="KB">
      <formula>NOT(ISERROR(SEARCH("KB",AD31)))</formula>
    </cfRule>
    <cfRule type="containsText" dxfId="549" priority="208" operator="containsText" text="D">
      <formula>NOT(ISERROR(SEARCH("D",AD31)))</formula>
    </cfRule>
  </conditionalFormatting>
  <conditionalFormatting sqref="AD31:AR31">
    <cfRule type="containsText" dxfId="548" priority="202" operator="containsText" text="TD">
      <formula>NOT(ISERROR(SEARCH("TD",AD31)))</formula>
    </cfRule>
    <cfRule type="cellIs" dxfId="547" priority="203" operator="equal">
      <formula>"KB"</formula>
    </cfRule>
  </conditionalFormatting>
  <conditionalFormatting sqref="AD25:BG25">
    <cfRule type="containsText" dxfId="546" priority="193" operator="containsText" text="TD">
      <formula>NOT(ISERROR(SEARCH("TD",AD25)))</formula>
    </cfRule>
    <cfRule type="containsText" dxfId="545" priority="196" operator="containsText" text="TD">
      <formula>NOT(ISERROR(SEARCH("TD",AD25)))</formula>
    </cfRule>
    <cfRule type="containsText" dxfId="544" priority="197" operator="containsText" text="TB2">
      <formula>NOT(ISERROR(SEARCH("TB2",AD25)))</formula>
    </cfRule>
    <cfRule type="containsText" dxfId="543" priority="198" operator="containsText" text="TB1">
      <formula>NOT(ISERROR(SEARCH("TB1",AD25)))</formula>
    </cfRule>
    <cfRule type="containsText" dxfId="542" priority="199" operator="containsText" text="KB">
      <formula>NOT(ISERROR(SEARCH("KB",AD25)))</formula>
    </cfRule>
    <cfRule type="containsText" dxfId="541" priority="200" operator="containsText" text="D">
      <formula>NOT(ISERROR(SEARCH("D",AD25)))</formula>
    </cfRule>
  </conditionalFormatting>
  <conditionalFormatting sqref="AD25:BG25">
    <cfRule type="containsText" dxfId="540" priority="194" operator="containsText" text="TD">
      <formula>NOT(ISERROR(SEARCH("TD",AD25)))</formula>
    </cfRule>
    <cfRule type="cellIs" dxfId="539" priority="195" operator="equal">
      <formula>"KB"</formula>
    </cfRule>
  </conditionalFormatting>
  <conditionalFormatting sqref="AD23:BG23">
    <cfRule type="containsText" dxfId="538" priority="185" operator="containsText" text="TD">
      <formula>NOT(ISERROR(SEARCH("TD",AD23)))</formula>
    </cfRule>
    <cfRule type="containsText" dxfId="537" priority="188" operator="containsText" text="TD">
      <formula>NOT(ISERROR(SEARCH("TD",AD23)))</formula>
    </cfRule>
    <cfRule type="containsText" dxfId="536" priority="189" operator="containsText" text="TB2">
      <formula>NOT(ISERROR(SEARCH("TB2",AD23)))</formula>
    </cfRule>
    <cfRule type="containsText" dxfId="535" priority="190" operator="containsText" text="TB1">
      <formula>NOT(ISERROR(SEARCH("TB1",AD23)))</formula>
    </cfRule>
    <cfRule type="containsText" dxfId="534" priority="191" operator="containsText" text="KB">
      <formula>NOT(ISERROR(SEARCH("KB",AD23)))</formula>
    </cfRule>
    <cfRule type="containsText" dxfId="533" priority="192" operator="containsText" text="D">
      <formula>NOT(ISERROR(SEARCH("D",AD23)))</formula>
    </cfRule>
  </conditionalFormatting>
  <conditionalFormatting sqref="AD23:BG23">
    <cfRule type="containsText" dxfId="532" priority="186" operator="containsText" text="TD">
      <formula>NOT(ISERROR(SEARCH("TD",AD23)))</formula>
    </cfRule>
    <cfRule type="cellIs" dxfId="531" priority="187" operator="equal">
      <formula>"KB"</formula>
    </cfRule>
  </conditionalFormatting>
  <conditionalFormatting sqref="AX27:BG27">
    <cfRule type="containsText" dxfId="530" priority="169" operator="containsText" text="TD">
      <formula>NOT(ISERROR(SEARCH("TD",AX27)))</formula>
    </cfRule>
    <cfRule type="containsText" dxfId="529" priority="172" operator="containsText" text="TD">
      <formula>NOT(ISERROR(SEARCH("TD",AX27)))</formula>
    </cfRule>
    <cfRule type="containsText" dxfId="528" priority="173" operator="containsText" text="TB2">
      <formula>NOT(ISERROR(SEARCH("TB2",AX27)))</formula>
    </cfRule>
    <cfRule type="containsText" dxfId="527" priority="174" operator="containsText" text="TB1">
      <formula>NOT(ISERROR(SEARCH("TB1",AX27)))</formula>
    </cfRule>
    <cfRule type="containsText" dxfId="526" priority="175" operator="containsText" text="KB">
      <formula>NOT(ISERROR(SEARCH("KB",AX27)))</formula>
    </cfRule>
    <cfRule type="containsText" dxfId="525" priority="176" operator="containsText" text="D">
      <formula>NOT(ISERROR(SEARCH("D",AX27)))</formula>
    </cfRule>
  </conditionalFormatting>
  <conditionalFormatting sqref="AX27:BG27">
    <cfRule type="containsText" dxfId="524" priority="170" operator="containsText" text="TD">
      <formula>NOT(ISERROR(SEARCH("TD",AX27)))</formula>
    </cfRule>
    <cfRule type="cellIs" dxfId="523" priority="171" operator="equal">
      <formula>"KB"</formula>
    </cfRule>
  </conditionalFormatting>
  <conditionalFormatting sqref="AI16:AL16">
    <cfRule type="containsText" dxfId="522" priority="153" operator="containsText" text="TD">
      <formula>NOT(ISERROR(SEARCH("TD",AI16)))</formula>
    </cfRule>
    <cfRule type="containsText" dxfId="521" priority="156" operator="containsText" text="TD">
      <formula>NOT(ISERROR(SEARCH("TD",AI16)))</formula>
    </cfRule>
    <cfRule type="containsText" dxfId="520" priority="157" operator="containsText" text="TB2">
      <formula>NOT(ISERROR(SEARCH("TB2",AI16)))</formula>
    </cfRule>
    <cfRule type="containsText" dxfId="519" priority="158" operator="containsText" text="TB1">
      <formula>NOT(ISERROR(SEARCH("TB1",AI16)))</formula>
    </cfRule>
    <cfRule type="containsText" dxfId="518" priority="159" operator="containsText" text="KB">
      <formula>NOT(ISERROR(SEARCH("KB",AI16)))</formula>
    </cfRule>
    <cfRule type="containsText" dxfId="517" priority="160" operator="containsText" text="D">
      <formula>NOT(ISERROR(SEARCH("D",AI16)))</formula>
    </cfRule>
  </conditionalFormatting>
  <conditionalFormatting sqref="AI16:AL16">
    <cfRule type="containsText" dxfId="516" priority="154" operator="containsText" text="TD">
      <formula>NOT(ISERROR(SEARCH("TD",AI16)))</formula>
    </cfRule>
    <cfRule type="cellIs" dxfId="515" priority="155" operator="equal">
      <formula>"KB"</formula>
    </cfRule>
  </conditionalFormatting>
  <conditionalFormatting sqref="BH38">
    <cfRule type="containsText" dxfId="514" priority="137" operator="containsText" text="TD">
      <formula>NOT(ISERROR(SEARCH("TD",BH38)))</formula>
    </cfRule>
    <cfRule type="containsText" dxfId="513" priority="140" operator="containsText" text="TD">
      <formula>NOT(ISERROR(SEARCH("TD",BH38)))</formula>
    </cfRule>
    <cfRule type="containsText" dxfId="512" priority="141" operator="containsText" text="TB2">
      <formula>NOT(ISERROR(SEARCH("TB2",BH38)))</formula>
    </cfRule>
    <cfRule type="containsText" dxfId="511" priority="142" operator="containsText" text="TB1">
      <formula>NOT(ISERROR(SEARCH("TB1",BH38)))</formula>
    </cfRule>
    <cfRule type="containsText" dxfId="510" priority="143" operator="containsText" text="KB">
      <formula>NOT(ISERROR(SEARCH("KB",BH38)))</formula>
    </cfRule>
    <cfRule type="containsText" dxfId="509" priority="144" operator="containsText" text="D">
      <formula>NOT(ISERROR(SEARCH("D",BH38)))</formula>
    </cfRule>
  </conditionalFormatting>
  <conditionalFormatting sqref="BH38">
    <cfRule type="containsText" dxfId="508" priority="138" operator="containsText" text="TD">
      <formula>NOT(ISERROR(SEARCH("TD",BH38)))</formula>
    </cfRule>
    <cfRule type="cellIs" dxfId="507" priority="139" operator="equal">
      <formula>"KB"</formula>
    </cfRule>
  </conditionalFormatting>
  <conditionalFormatting sqref="AR11:AZ11">
    <cfRule type="containsText" dxfId="506" priority="129" operator="containsText" text="TD">
      <formula>NOT(ISERROR(SEARCH("TD",AR11)))</formula>
    </cfRule>
    <cfRule type="containsText" dxfId="505" priority="132" operator="containsText" text="TD">
      <formula>NOT(ISERROR(SEARCH("TD",AR11)))</formula>
    </cfRule>
    <cfRule type="containsText" dxfId="504" priority="133" operator="containsText" text="TB2">
      <formula>NOT(ISERROR(SEARCH("TB2",AR11)))</formula>
    </cfRule>
    <cfRule type="containsText" dxfId="503" priority="134" operator="containsText" text="TB1">
      <formula>NOT(ISERROR(SEARCH("TB1",AR11)))</formula>
    </cfRule>
    <cfRule type="containsText" dxfId="502" priority="135" operator="containsText" text="KB">
      <formula>NOT(ISERROR(SEARCH("KB",AR11)))</formula>
    </cfRule>
    <cfRule type="containsText" dxfId="501" priority="136" operator="containsText" text="D">
      <formula>NOT(ISERROR(SEARCH("D",AR11)))</formula>
    </cfRule>
  </conditionalFormatting>
  <conditionalFormatting sqref="AR11:AZ11">
    <cfRule type="containsText" dxfId="500" priority="130" operator="containsText" text="TD">
      <formula>NOT(ISERROR(SEARCH("TD",AR11)))</formula>
    </cfRule>
    <cfRule type="cellIs" dxfId="499" priority="131" operator="equal">
      <formula>"KB"</formula>
    </cfRule>
  </conditionalFormatting>
  <conditionalFormatting sqref="AM16:AN16">
    <cfRule type="containsText" dxfId="498" priority="121" operator="containsText" text="TD">
      <formula>NOT(ISERROR(SEARCH("TD",AM16)))</formula>
    </cfRule>
    <cfRule type="containsText" dxfId="497" priority="124" operator="containsText" text="TD">
      <formula>NOT(ISERROR(SEARCH("TD",AM16)))</formula>
    </cfRule>
    <cfRule type="containsText" dxfId="496" priority="125" operator="containsText" text="TB2">
      <formula>NOT(ISERROR(SEARCH("TB2",AM16)))</formula>
    </cfRule>
    <cfRule type="containsText" dxfId="495" priority="126" operator="containsText" text="TB1">
      <formula>NOT(ISERROR(SEARCH("TB1",AM16)))</formula>
    </cfRule>
    <cfRule type="containsText" dxfId="494" priority="127" operator="containsText" text="KB">
      <formula>NOT(ISERROR(SEARCH("KB",AM16)))</formula>
    </cfRule>
    <cfRule type="containsText" dxfId="493" priority="128" operator="containsText" text="D">
      <formula>NOT(ISERROR(SEARCH("D",AM16)))</formula>
    </cfRule>
  </conditionalFormatting>
  <conditionalFormatting sqref="AM16:AN16">
    <cfRule type="containsText" dxfId="492" priority="122" operator="containsText" text="TD">
      <formula>NOT(ISERROR(SEARCH("TD",AM16)))</formula>
    </cfRule>
    <cfRule type="cellIs" dxfId="491" priority="123" operator="equal">
      <formula>"KB"</formula>
    </cfRule>
  </conditionalFormatting>
  <conditionalFormatting sqref="AM39:AR39 AT39:AV39">
    <cfRule type="containsText" dxfId="490" priority="97" operator="containsText" text="TD">
      <formula>NOT(ISERROR(SEARCH("TD",AM39)))</formula>
    </cfRule>
    <cfRule type="containsText" dxfId="489" priority="100" operator="containsText" text="TD">
      <formula>NOT(ISERROR(SEARCH("TD",AM39)))</formula>
    </cfRule>
    <cfRule type="containsText" dxfId="488" priority="101" operator="containsText" text="TB2">
      <formula>NOT(ISERROR(SEARCH("TB2",AM39)))</formula>
    </cfRule>
    <cfRule type="containsText" dxfId="487" priority="102" operator="containsText" text="TB1">
      <formula>NOT(ISERROR(SEARCH("TB1",AM39)))</formula>
    </cfRule>
    <cfRule type="containsText" dxfId="486" priority="103" operator="containsText" text="KB">
      <formula>NOT(ISERROR(SEARCH("KB",AM39)))</formula>
    </cfRule>
    <cfRule type="containsText" dxfId="485" priority="104" operator="containsText" text="D">
      <formula>NOT(ISERROR(SEARCH("D",AM39)))</formula>
    </cfRule>
  </conditionalFormatting>
  <conditionalFormatting sqref="AM39:AR39 AT39:AV39">
    <cfRule type="containsText" dxfId="484" priority="98" operator="containsText" text="TD">
      <formula>NOT(ISERROR(SEARCH("TD",AM39)))</formula>
    </cfRule>
    <cfRule type="cellIs" dxfId="483" priority="99" operator="equal">
      <formula>"KB"</formula>
    </cfRule>
  </conditionalFormatting>
  <conditionalFormatting sqref="AM30">
    <cfRule type="containsText" dxfId="482" priority="81" operator="containsText" text="TD">
      <formula>NOT(ISERROR(SEARCH("TD",AM30)))</formula>
    </cfRule>
    <cfRule type="containsText" dxfId="481" priority="84" operator="containsText" text="TD">
      <formula>NOT(ISERROR(SEARCH("TD",AM30)))</formula>
    </cfRule>
    <cfRule type="containsText" dxfId="480" priority="85" operator="containsText" text="TB2">
      <formula>NOT(ISERROR(SEARCH("TB2",AM30)))</formula>
    </cfRule>
    <cfRule type="containsText" dxfId="479" priority="86" operator="containsText" text="TB1">
      <formula>NOT(ISERROR(SEARCH("TB1",AM30)))</formula>
    </cfRule>
    <cfRule type="containsText" dxfId="478" priority="87" operator="containsText" text="KB">
      <formula>NOT(ISERROR(SEARCH("KB",AM30)))</formula>
    </cfRule>
    <cfRule type="containsText" dxfId="477" priority="88" operator="containsText" text="D">
      <formula>NOT(ISERROR(SEARCH("D",AM30)))</formula>
    </cfRule>
  </conditionalFormatting>
  <conditionalFormatting sqref="AM30">
    <cfRule type="containsText" dxfId="476" priority="82" operator="containsText" text="TD">
      <formula>NOT(ISERROR(SEARCH("TD",AM30)))</formula>
    </cfRule>
    <cfRule type="cellIs" dxfId="475" priority="83" operator="equal">
      <formula>"KB"</formula>
    </cfRule>
  </conditionalFormatting>
  <conditionalFormatting sqref="AT44:AT45 AT47">
    <cfRule type="containsText" dxfId="474" priority="73" operator="containsText" text="TD">
      <formula>NOT(ISERROR(SEARCH("TD",AT44)))</formula>
    </cfRule>
    <cfRule type="containsText" dxfId="473" priority="76" operator="containsText" text="TD">
      <formula>NOT(ISERROR(SEARCH("TD",AT44)))</formula>
    </cfRule>
    <cfRule type="containsText" dxfId="472" priority="77" operator="containsText" text="TB2">
      <formula>NOT(ISERROR(SEARCH("TB2",AT44)))</formula>
    </cfRule>
    <cfRule type="containsText" dxfId="471" priority="78" operator="containsText" text="TB1">
      <formula>NOT(ISERROR(SEARCH("TB1",AT44)))</formula>
    </cfRule>
    <cfRule type="containsText" dxfId="470" priority="79" operator="containsText" text="KB">
      <formula>NOT(ISERROR(SEARCH("KB",AT44)))</formula>
    </cfRule>
    <cfRule type="containsText" dxfId="469" priority="80" operator="containsText" text="D">
      <formula>NOT(ISERROR(SEARCH("D",AT44)))</formula>
    </cfRule>
  </conditionalFormatting>
  <conditionalFormatting sqref="AT44:AT45 AT47">
    <cfRule type="containsText" dxfId="468" priority="74" operator="containsText" text="TD">
      <formula>NOT(ISERROR(SEARCH("TD",AT44)))</formula>
    </cfRule>
    <cfRule type="cellIs" dxfId="467" priority="75" operator="equal">
      <formula>"KB"</formula>
    </cfRule>
  </conditionalFormatting>
  <conditionalFormatting sqref="AK11:AQ11">
    <cfRule type="containsText" dxfId="466" priority="57" operator="containsText" text="TD">
      <formula>NOT(ISERROR(SEARCH("TD",AK11)))</formula>
    </cfRule>
    <cfRule type="containsText" dxfId="465" priority="60" operator="containsText" text="TD">
      <formula>NOT(ISERROR(SEARCH("TD",AK11)))</formula>
    </cfRule>
    <cfRule type="containsText" dxfId="464" priority="61" operator="containsText" text="TB2">
      <formula>NOT(ISERROR(SEARCH("TB2",AK11)))</formula>
    </cfRule>
    <cfRule type="containsText" dxfId="463" priority="62" operator="containsText" text="TB1">
      <formula>NOT(ISERROR(SEARCH("TB1",AK11)))</formula>
    </cfRule>
    <cfRule type="containsText" dxfId="462" priority="63" operator="containsText" text="KB">
      <formula>NOT(ISERROR(SEARCH("KB",AK11)))</formula>
    </cfRule>
    <cfRule type="containsText" dxfId="461" priority="64" operator="containsText" text="D">
      <formula>NOT(ISERROR(SEARCH("D",AK11)))</formula>
    </cfRule>
  </conditionalFormatting>
  <conditionalFormatting sqref="AK11:AQ11">
    <cfRule type="containsText" dxfId="460" priority="58" operator="containsText" text="TD">
      <formula>NOT(ISERROR(SEARCH("TD",AK11)))</formula>
    </cfRule>
    <cfRule type="cellIs" dxfId="459" priority="59" operator="equal">
      <formula>"KB"</formula>
    </cfRule>
  </conditionalFormatting>
  <conditionalFormatting sqref="AM24:AV24">
    <cfRule type="containsText" dxfId="458" priority="49" operator="containsText" text="TD">
      <formula>NOT(ISERROR(SEARCH("TD",AM24)))</formula>
    </cfRule>
    <cfRule type="containsText" dxfId="457" priority="52" operator="containsText" text="TD">
      <formula>NOT(ISERROR(SEARCH("TD",AM24)))</formula>
    </cfRule>
    <cfRule type="containsText" dxfId="456" priority="53" operator="containsText" text="TB2">
      <formula>NOT(ISERROR(SEARCH("TB2",AM24)))</formula>
    </cfRule>
    <cfRule type="containsText" dxfId="455" priority="54" operator="containsText" text="TB1">
      <formula>NOT(ISERROR(SEARCH("TB1",AM24)))</formula>
    </cfRule>
    <cfRule type="containsText" dxfId="454" priority="55" operator="containsText" text="KB">
      <formula>NOT(ISERROR(SEARCH("KB",AM24)))</formula>
    </cfRule>
    <cfRule type="containsText" dxfId="453" priority="56" operator="containsText" text="D">
      <formula>NOT(ISERROR(SEARCH("D",AM24)))</formula>
    </cfRule>
  </conditionalFormatting>
  <conditionalFormatting sqref="AM24:AV24">
    <cfRule type="containsText" dxfId="452" priority="50" operator="containsText" text="TD">
      <formula>NOT(ISERROR(SEARCH("TD",AM24)))</formula>
    </cfRule>
    <cfRule type="cellIs" dxfId="451" priority="51" operator="equal">
      <formula>"KB"</formula>
    </cfRule>
  </conditionalFormatting>
  <conditionalFormatting sqref="AD48:AS48">
    <cfRule type="containsText" dxfId="450" priority="41" operator="containsText" text="TD">
      <formula>NOT(ISERROR(SEARCH("TD",AD48)))</formula>
    </cfRule>
    <cfRule type="containsText" dxfId="449" priority="44" operator="containsText" text="TD">
      <formula>NOT(ISERROR(SEARCH("TD",AD48)))</formula>
    </cfRule>
    <cfRule type="containsText" dxfId="448" priority="45" operator="containsText" text="TB2">
      <formula>NOT(ISERROR(SEARCH("TB2",AD48)))</formula>
    </cfRule>
    <cfRule type="containsText" dxfId="447" priority="46" operator="containsText" text="TB1">
      <formula>NOT(ISERROR(SEARCH("TB1",AD48)))</formula>
    </cfRule>
    <cfRule type="containsText" dxfId="446" priority="47" operator="containsText" text="KB">
      <formula>NOT(ISERROR(SEARCH("KB",AD48)))</formula>
    </cfRule>
    <cfRule type="containsText" dxfId="445" priority="48" operator="containsText" text="D">
      <formula>NOT(ISERROR(SEARCH("D",AD48)))</formula>
    </cfRule>
  </conditionalFormatting>
  <conditionalFormatting sqref="AD48:AS48">
    <cfRule type="containsText" dxfId="444" priority="42" operator="containsText" text="TD">
      <formula>NOT(ISERROR(SEARCH("TD",AD48)))</formula>
    </cfRule>
    <cfRule type="cellIs" dxfId="443" priority="43" operator="equal">
      <formula>"KB"</formula>
    </cfRule>
  </conditionalFormatting>
  <conditionalFormatting sqref="AG14:AL14">
    <cfRule type="containsText" dxfId="442" priority="25" operator="containsText" text="TD">
      <formula>NOT(ISERROR(SEARCH("TD",AG14)))</formula>
    </cfRule>
    <cfRule type="containsText" dxfId="441" priority="28" operator="containsText" text="TD">
      <formula>NOT(ISERROR(SEARCH("TD",AG14)))</formula>
    </cfRule>
    <cfRule type="containsText" dxfId="440" priority="29" operator="containsText" text="TB2">
      <formula>NOT(ISERROR(SEARCH("TB2",AG14)))</formula>
    </cfRule>
    <cfRule type="containsText" dxfId="439" priority="30" operator="containsText" text="TB1">
      <formula>NOT(ISERROR(SEARCH("TB1",AG14)))</formula>
    </cfRule>
    <cfRule type="containsText" dxfId="438" priority="31" operator="containsText" text="KB">
      <formula>NOT(ISERROR(SEARCH("KB",AG14)))</formula>
    </cfRule>
    <cfRule type="containsText" dxfId="437" priority="32" operator="containsText" text="D">
      <formula>NOT(ISERROR(SEARCH("D",AG14)))</formula>
    </cfRule>
  </conditionalFormatting>
  <conditionalFormatting sqref="AG14:AL14">
    <cfRule type="containsText" dxfId="436" priority="26" operator="containsText" text="TD">
      <formula>NOT(ISERROR(SEARCH("TD",AG14)))</formula>
    </cfRule>
    <cfRule type="cellIs" dxfId="435" priority="27" operator="equal">
      <formula>"KB"</formula>
    </cfRule>
  </conditionalFormatting>
  <conditionalFormatting sqref="AH16">
    <cfRule type="containsText" dxfId="434" priority="17" operator="containsText" text="TD">
      <formula>NOT(ISERROR(SEARCH("TD",AH16)))</formula>
    </cfRule>
    <cfRule type="containsText" dxfId="433" priority="20" operator="containsText" text="TD">
      <formula>NOT(ISERROR(SEARCH("TD",AH16)))</formula>
    </cfRule>
    <cfRule type="containsText" dxfId="432" priority="21" operator="containsText" text="TB2">
      <formula>NOT(ISERROR(SEARCH("TB2",AH16)))</formula>
    </cfRule>
    <cfRule type="containsText" dxfId="431" priority="22" operator="containsText" text="TB1">
      <formula>NOT(ISERROR(SEARCH("TB1",AH16)))</formula>
    </cfRule>
    <cfRule type="containsText" dxfId="430" priority="23" operator="containsText" text="KB">
      <formula>NOT(ISERROR(SEARCH("KB",AH16)))</formula>
    </cfRule>
    <cfRule type="containsText" dxfId="429" priority="24" operator="containsText" text="D">
      <formula>NOT(ISERROR(SEARCH("D",AH16)))</formula>
    </cfRule>
  </conditionalFormatting>
  <conditionalFormatting sqref="AH16">
    <cfRule type="containsText" dxfId="428" priority="18" operator="containsText" text="TD">
      <formula>NOT(ISERROR(SEARCH("TD",AH16)))</formula>
    </cfRule>
    <cfRule type="cellIs" dxfId="427" priority="19" operator="equal">
      <formula>"KB"</formula>
    </cfRule>
  </conditionalFormatting>
  <conditionalFormatting sqref="AH18">
    <cfRule type="containsText" dxfId="426" priority="9" operator="containsText" text="TD">
      <formula>NOT(ISERROR(SEARCH("TD",AH18)))</formula>
    </cfRule>
    <cfRule type="containsText" dxfId="425" priority="12" operator="containsText" text="TD">
      <formula>NOT(ISERROR(SEARCH("TD",AH18)))</formula>
    </cfRule>
    <cfRule type="containsText" dxfId="424" priority="13" operator="containsText" text="TB2">
      <formula>NOT(ISERROR(SEARCH("TB2",AH18)))</formula>
    </cfRule>
    <cfRule type="containsText" dxfId="423" priority="14" operator="containsText" text="TB1">
      <formula>NOT(ISERROR(SEARCH("TB1",AH18)))</formula>
    </cfRule>
    <cfRule type="containsText" dxfId="422" priority="15" operator="containsText" text="KB">
      <formula>NOT(ISERROR(SEARCH("KB",AH18)))</formula>
    </cfRule>
    <cfRule type="containsText" dxfId="421" priority="16" operator="containsText" text="D">
      <formula>NOT(ISERROR(SEARCH("D",AH18)))</formula>
    </cfRule>
  </conditionalFormatting>
  <conditionalFormatting sqref="AH18">
    <cfRule type="containsText" dxfId="420" priority="10" operator="containsText" text="TD">
      <formula>NOT(ISERROR(SEARCH("TD",AH18)))</formula>
    </cfRule>
    <cfRule type="cellIs" dxfId="419" priority="11" operator="equal">
      <formula>"KB"</formula>
    </cfRule>
  </conditionalFormatting>
  <conditionalFormatting sqref="AR5:AS5">
    <cfRule type="containsText" dxfId="418" priority="1" operator="containsText" text="TD">
      <formula>NOT(ISERROR(SEARCH("TD",AR5)))</formula>
    </cfRule>
    <cfRule type="containsText" dxfId="417" priority="4" operator="containsText" text="TD">
      <formula>NOT(ISERROR(SEARCH("TD",AR5)))</formula>
    </cfRule>
    <cfRule type="containsText" dxfId="416" priority="5" operator="containsText" text="TB2">
      <formula>NOT(ISERROR(SEARCH("TB2",AR5)))</formula>
    </cfRule>
    <cfRule type="containsText" dxfId="415" priority="6" operator="containsText" text="TB1">
      <formula>NOT(ISERROR(SEARCH("TB1",AR5)))</formula>
    </cfRule>
    <cfRule type="containsText" dxfId="414" priority="7" operator="containsText" text="KB">
      <formula>NOT(ISERROR(SEARCH("KB",AR5)))</formula>
    </cfRule>
    <cfRule type="containsText" dxfId="413" priority="8" operator="containsText" text="D">
      <formula>NOT(ISERROR(SEARCH("D",AR5)))</formula>
    </cfRule>
  </conditionalFormatting>
  <conditionalFormatting sqref="AR5:AS5">
    <cfRule type="containsText" dxfId="412" priority="2" operator="containsText" text="TD">
      <formula>NOT(ISERROR(SEARCH("TD",AR5)))</formula>
    </cfRule>
    <cfRule type="cellIs" dxfId="411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67" evalError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="68" zoomScaleNormal="100" workbookViewId="0">
      <pane xSplit="20" topLeftCell="AT1" activePane="topRight" state="frozen"/>
      <selection pane="topRight" activeCell="AW37" sqref="AW4:AW37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7" width="8.42578125" hidden="1" customWidth="1"/>
    <col min="8" max="8" width="9.42578125" hidden="1" customWidth="1"/>
    <col min="9" max="9" width="40.42578125" customWidth="1"/>
    <col min="10" max="10" width="29" customWidth="1"/>
    <col min="11" max="11" width="13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8.42578125" customWidth="1"/>
    <col min="21" max="21" width="10.42578125" customWidth="1"/>
    <col min="22" max="22" width="6" customWidth="1"/>
    <col min="23" max="23" width="9.42578125" customWidth="1"/>
    <col min="24" max="29" width="7.42578125" customWidth="1"/>
    <col min="30" max="39" width="9.42578125" customWidth="1"/>
    <col min="40" max="46" width="10" customWidth="1"/>
    <col min="47" max="50" width="10.42578125" customWidth="1"/>
  </cols>
  <sheetData>
    <row r="1" spans="1:71" ht="55.5" customHeight="1">
      <c r="A1" s="329" t="s">
        <v>104</v>
      </c>
      <c r="B1" s="329" t="s">
        <v>105</v>
      </c>
      <c r="C1" s="329" t="s">
        <v>235</v>
      </c>
      <c r="D1" s="325" t="s">
        <v>107</v>
      </c>
      <c r="E1" s="325" t="s">
        <v>108</v>
      </c>
      <c r="F1" s="325" t="s">
        <v>109</v>
      </c>
      <c r="G1" s="325" t="s">
        <v>81</v>
      </c>
      <c r="H1" s="325" t="s">
        <v>110</v>
      </c>
      <c r="I1" s="329" t="s">
        <v>111</v>
      </c>
      <c r="J1" s="33" t="s">
        <v>112</v>
      </c>
      <c r="K1" s="33" t="s">
        <v>113</v>
      </c>
      <c r="L1" s="340" t="s">
        <v>114</v>
      </c>
      <c r="M1" s="325" t="s">
        <v>115</v>
      </c>
      <c r="N1" s="338" t="s">
        <v>116</v>
      </c>
      <c r="O1" s="337" t="s">
        <v>117</v>
      </c>
      <c r="P1" s="325" t="s">
        <v>118</v>
      </c>
      <c r="Q1" s="329" t="s">
        <v>112</v>
      </c>
      <c r="R1" s="325" t="s">
        <v>119</v>
      </c>
      <c r="S1" s="329" t="s">
        <v>120</v>
      </c>
      <c r="T1" s="322" t="s">
        <v>121</v>
      </c>
      <c r="U1" s="325" t="s">
        <v>122</v>
      </c>
      <c r="V1" s="325" t="s">
        <v>123</v>
      </c>
      <c r="W1" s="324" t="s">
        <v>124</v>
      </c>
      <c r="X1" s="323" t="s">
        <v>125</v>
      </c>
      <c r="Y1" s="322" t="s">
        <v>126</v>
      </c>
      <c r="Z1" s="327" t="s">
        <v>127</v>
      </c>
      <c r="AA1" s="324" t="s">
        <v>128</v>
      </c>
      <c r="AB1" s="328" t="s">
        <v>129</v>
      </c>
      <c r="AC1" s="323" t="s">
        <v>130</v>
      </c>
      <c r="AD1" s="33">
        <v>44470</v>
      </c>
      <c r="AE1" s="33">
        <f>AD1+1</f>
        <v>44471</v>
      </c>
      <c r="AF1" s="33">
        <f t="shared" ref="AF1:BE1" si="0">AE1+1</f>
        <v>44472</v>
      </c>
      <c r="AG1" s="33">
        <f t="shared" si="0"/>
        <v>44473</v>
      </c>
      <c r="AH1" s="33">
        <f t="shared" si="0"/>
        <v>44474</v>
      </c>
      <c r="AI1" s="33">
        <f t="shared" si="0"/>
        <v>44475</v>
      </c>
      <c r="AJ1" s="33">
        <f t="shared" si="0"/>
        <v>44476</v>
      </c>
      <c r="AK1" s="33">
        <f t="shared" si="0"/>
        <v>44477</v>
      </c>
      <c r="AL1" s="33">
        <f t="shared" si="0"/>
        <v>44478</v>
      </c>
      <c r="AM1" s="33">
        <f t="shared" si="0"/>
        <v>44479</v>
      </c>
      <c r="AN1" s="33">
        <f t="shared" si="0"/>
        <v>44480</v>
      </c>
      <c r="AO1" s="33">
        <f t="shared" si="0"/>
        <v>44481</v>
      </c>
      <c r="AP1" s="33">
        <f t="shared" si="0"/>
        <v>44482</v>
      </c>
      <c r="AQ1" s="33">
        <f t="shared" si="0"/>
        <v>44483</v>
      </c>
      <c r="AR1" s="33">
        <f t="shared" si="0"/>
        <v>44484</v>
      </c>
      <c r="AS1" s="33">
        <f t="shared" si="0"/>
        <v>44485</v>
      </c>
      <c r="AT1" s="33">
        <f t="shared" si="0"/>
        <v>44486</v>
      </c>
      <c r="AU1" s="33">
        <f t="shared" si="0"/>
        <v>44487</v>
      </c>
      <c r="AV1" s="33">
        <f t="shared" si="0"/>
        <v>44488</v>
      </c>
      <c r="AW1" s="33">
        <f t="shared" si="0"/>
        <v>44489</v>
      </c>
      <c r="AX1" s="33">
        <f t="shared" si="0"/>
        <v>44490</v>
      </c>
      <c r="AY1" s="33">
        <f t="shared" si="0"/>
        <v>44491</v>
      </c>
      <c r="AZ1" s="33">
        <f t="shared" si="0"/>
        <v>44492</v>
      </c>
      <c r="BA1" s="33">
        <f t="shared" si="0"/>
        <v>44493</v>
      </c>
      <c r="BB1" s="33">
        <f t="shared" si="0"/>
        <v>44494</v>
      </c>
      <c r="BC1" s="33">
        <f t="shared" si="0"/>
        <v>44495</v>
      </c>
      <c r="BD1" s="33">
        <f t="shared" si="0"/>
        <v>44496</v>
      </c>
      <c r="BE1" s="33">
        <f t="shared" si="0"/>
        <v>44497</v>
      </c>
      <c r="BF1" s="33">
        <f t="shared" ref="BF1" si="1">BE1+1</f>
        <v>44498</v>
      </c>
      <c r="BG1" s="33">
        <f t="shared" ref="BG1:BH1" si="2">BF1+1</f>
        <v>44499</v>
      </c>
      <c r="BH1" s="33">
        <f t="shared" si="2"/>
        <v>44500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>
      <c r="A2" s="330"/>
      <c r="B2" s="330"/>
      <c r="C2" s="330"/>
      <c r="D2" s="284"/>
      <c r="E2" s="284"/>
      <c r="F2" s="284"/>
      <c r="G2" s="284"/>
      <c r="H2" s="284"/>
      <c r="I2" s="330"/>
      <c r="J2" s="120"/>
      <c r="K2" s="120"/>
      <c r="L2" s="285"/>
      <c r="M2" s="284"/>
      <c r="N2" s="285"/>
      <c r="O2" s="286"/>
      <c r="P2" s="284"/>
      <c r="Q2" s="330"/>
      <c r="R2" s="284"/>
      <c r="S2" s="330"/>
      <c r="T2" s="287"/>
      <c r="U2" s="288"/>
      <c r="V2" s="284"/>
      <c r="W2" s="289"/>
      <c r="X2" s="290"/>
      <c r="Y2" s="290"/>
      <c r="Z2" s="290"/>
      <c r="AA2" s="289"/>
      <c r="AB2" s="291"/>
      <c r="AC2" s="290"/>
      <c r="AD2" s="120" t="str">
        <f t="shared" ref="AD2:BH2" si="3">TEXT(AD1,"DDD")</f>
        <v>Fri</v>
      </c>
      <c r="AE2" s="120" t="str">
        <f t="shared" si="3"/>
        <v>Sat</v>
      </c>
      <c r="AF2" s="120" t="str">
        <f t="shared" si="3"/>
        <v>Sun</v>
      </c>
      <c r="AG2" s="120" t="str">
        <f t="shared" si="3"/>
        <v>Mon</v>
      </c>
      <c r="AH2" s="35" t="str">
        <f t="shared" si="3"/>
        <v>Tue</v>
      </c>
      <c r="AI2" s="35" t="str">
        <f t="shared" si="3"/>
        <v>Wed</v>
      </c>
      <c r="AJ2" s="35" t="str">
        <f t="shared" si="3"/>
        <v>Thu</v>
      </c>
      <c r="AK2" s="35" t="str">
        <f t="shared" si="3"/>
        <v>Fri</v>
      </c>
      <c r="AL2" s="35" t="str">
        <f t="shared" si="3"/>
        <v>Sat</v>
      </c>
      <c r="AM2" s="35" t="str">
        <f t="shared" si="3"/>
        <v>Sun</v>
      </c>
      <c r="AN2" s="35" t="str">
        <f t="shared" si="3"/>
        <v>Mon</v>
      </c>
      <c r="AO2" s="35" t="str">
        <f t="shared" si="3"/>
        <v>Tue</v>
      </c>
      <c r="AP2" s="35" t="str">
        <f t="shared" si="3"/>
        <v>Wed</v>
      </c>
      <c r="AQ2" s="35" t="str">
        <f t="shared" si="3"/>
        <v>Thu</v>
      </c>
      <c r="AR2" s="35" t="str">
        <f t="shared" si="3"/>
        <v>Fri</v>
      </c>
      <c r="AS2" s="35" t="str">
        <f t="shared" si="3"/>
        <v>Sat</v>
      </c>
      <c r="AT2" s="35" t="str">
        <f t="shared" si="3"/>
        <v>Sun</v>
      </c>
      <c r="AU2" s="35" t="str">
        <f t="shared" si="3"/>
        <v>Mon</v>
      </c>
      <c r="AV2" s="35" t="str">
        <f t="shared" si="3"/>
        <v>Tue</v>
      </c>
      <c r="AW2" s="35" t="str">
        <f t="shared" si="3"/>
        <v>Wed</v>
      </c>
      <c r="AX2" s="35" t="str">
        <f t="shared" si="3"/>
        <v>Thu</v>
      </c>
      <c r="AY2" s="35" t="str">
        <f t="shared" si="3"/>
        <v>Fri</v>
      </c>
      <c r="AZ2" s="35" t="str">
        <f t="shared" si="3"/>
        <v>Sat</v>
      </c>
      <c r="BA2" s="35" t="str">
        <f t="shared" si="3"/>
        <v>Sun</v>
      </c>
      <c r="BB2" s="35" t="str">
        <f t="shared" si="3"/>
        <v>Mon</v>
      </c>
      <c r="BC2" s="35" t="str">
        <f t="shared" si="3"/>
        <v>Tue</v>
      </c>
      <c r="BD2" s="35" t="str">
        <f t="shared" si="3"/>
        <v>Wed</v>
      </c>
      <c r="BE2" s="35" t="str">
        <f t="shared" si="3"/>
        <v>Thu</v>
      </c>
      <c r="BF2" s="35" t="str">
        <f t="shared" si="3"/>
        <v>Fri</v>
      </c>
      <c r="BG2" s="35" t="str">
        <f t="shared" si="3"/>
        <v>Sat</v>
      </c>
      <c r="BH2" s="35" t="str">
        <f t="shared" si="3"/>
        <v>Sun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15" t="s">
        <v>132</v>
      </c>
      <c r="BQ2" s="38" t="s">
        <v>127</v>
      </c>
      <c r="BR2" s="36"/>
      <c r="BS2" s="36"/>
    </row>
    <row r="3" spans="1:71" ht="18.75">
      <c r="A3" s="14">
        <v>183</v>
      </c>
      <c r="B3" s="26" t="s">
        <v>133</v>
      </c>
      <c r="C3" s="24" t="s">
        <v>135</v>
      </c>
      <c r="D3" s="6"/>
      <c r="E3" s="6"/>
      <c r="F3" s="16"/>
      <c r="G3" s="16"/>
      <c r="H3" s="40"/>
      <c r="I3" s="52" t="s">
        <v>236</v>
      </c>
      <c r="J3" s="133" t="s">
        <v>237</v>
      </c>
      <c r="K3" s="132" t="s">
        <v>136</v>
      </c>
      <c r="L3" s="25">
        <f ca="1">W3+T3</f>
        <v>6</v>
      </c>
      <c r="M3" s="17"/>
      <c r="N3" s="19"/>
      <c r="O3" s="18"/>
      <c r="P3" s="16"/>
      <c r="Q3" s="6"/>
      <c r="R3" s="6"/>
      <c r="S3" s="6"/>
      <c r="T3" s="25">
        <v>24.5</v>
      </c>
      <c r="U3" s="53" t="s">
        <v>98</v>
      </c>
      <c r="V3" s="23">
        <v>0.5</v>
      </c>
      <c r="W3" s="25">
        <f t="shared" ref="W3:W37" ca="1" si="4">((X3*V3))-Y3</f>
        <v>-18.5</v>
      </c>
      <c r="X3" s="47">
        <f t="array" aca="1" ref="X3" ca="1">COUNT(MATCH(AD3:OFFSET(AD3,0,$T$45-1),BL:BL,0))</f>
        <v>1</v>
      </c>
      <c r="Y3" s="48">
        <f t="array" aca="1" ref="Y3" ca="1">COUNT(MATCH(AD3:OFFSET(AD3,0,$T$45-1),BM:BM,0))</f>
        <v>19</v>
      </c>
      <c r="Z3" s="49">
        <f t="array" aca="1" ref="Z3" ca="1">COUNT(MATCH(AC3:OFFSET(AD3,0,$T$45-1),BQ:BQ,0))</f>
        <v>0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29" t="s">
        <v>34</v>
      </c>
      <c r="AE3" s="129" t="s">
        <v>42</v>
      </c>
      <c r="AF3" s="129" t="s">
        <v>42</v>
      </c>
      <c r="AG3" s="129" t="s">
        <v>42</v>
      </c>
      <c r="AH3" s="129" t="s">
        <v>42</v>
      </c>
      <c r="AI3" s="129" t="s">
        <v>42</v>
      </c>
      <c r="AJ3" s="129" t="s">
        <v>42</v>
      </c>
      <c r="AK3" s="129" t="s">
        <v>42</v>
      </c>
      <c r="AL3" s="129" t="s">
        <v>42</v>
      </c>
      <c r="AM3" s="129" t="s">
        <v>42</v>
      </c>
      <c r="AN3" s="129" t="s">
        <v>42</v>
      </c>
      <c r="AO3" s="129" t="s">
        <v>42</v>
      </c>
      <c r="AP3" s="129" t="s">
        <v>42</v>
      </c>
      <c r="AQ3" s="129" t="s">
        <v>42</v>
      </c>
      <c r="AR3" s="129" t="s">
        <v>42</v>
      </c>
      <c r="AS3" s="129" t="s">
        <v>42</v>
      </c>
      <c r="AT3" s="129" t="s">
        <v>42</v>
      </c>
      <c r="AU3" s="129" t="s">
        <v>42</v>
      </c>
      <c r="AV3" s="129" t="s">
        <v>42</v>
      </c>
      <c r="AW3" s="129" t="s">
        <v>42</v>
      </c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2660</v>
      </c>
      <c r="B4" s="26" t="s">
        <v>133</v>
      </c>
      <c r="C4" s="24" t="s">
        <v>135</v>
      </c>
      <c r="D4" s="6"/>
      <c r="E4" s="6"/>
      <c r="F4" s="16"/>
      <c r="G4" s="16"/>
      <c r="H4" s="40"/>
      <c r="I4" s="52" t="s">
        <v>238</v>
      </c>
      <c r="J4" s="133" t="s">
        <v>239</v>
      </c>
      <c r="K4" s="132" t="s">
        <v>136</v>
      </c>
      <c r="L4" s="25">
        <f ca="1">W4+T4</f>
        <v>7.5</v>
      </c>
      <c r="M4" s="17"/>
      <c r="N4" s="19"/>
      <c r="O4" s="18"/>
      <c r="P4" s="16"/>
      <c r="Q4" s="6"/>
      <c r="R4" s="6"/>
      <c r="S4" s="6"/>
      <c r="T4" s="25">
        <v>2</v>
      </c>
      <c r="U4" s="53" t="s">
        <v>98</v>
      </c>
      <c r="V4" s="23">
        <v>0.5</v>
      </c>
      <c r="W4" s="25">
        <f t="shared" ca="1" si="4"/>
        <v>5.5</v>
      </c>
      <c r="X4" s="47">
        <f t="array" aca="1" ref="X4" ca="1">COUNT(MATCH(AD4:OFFSET(AD4,0,$T$45-1),BL:BL,0))</f>
        <v>17</v>
      </c>
      <c r="Y4" s="48">
        <f t="array" aca="1" ref="Y4" ca="1">COUNT(MATCH(AD4:OFFSET(AD4,0,$T$45-1),BM:BM,0))</f>
        <v>3</v>
      </c>
      <c r="Z4" s="49">
        <f t="array" aca="1" ref="Z4" ca="1">COUNT(MATCH(AC4:OFFSET(AD4,0,$T$45-1),BQ:BQ,0))</f>
        <v>16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29" t="s">
        <v>42</v>
      </c>
      <c r="AE4" s="129" t="s">
        <v>42</v>
      </c>
      <c r="AF4" s="129" t="s">
        <v>42</v>
      </c>
      <c r="AG4" s="129" t="s">
        <v>34</v>
      </c>
      <c r="AH4" s="129" t="s">
        <v>11</v>
      </c>
      <c r="AI4" s="129" t="s">
        <v>11</v>
      </c>
      <c r="AJ4" s="129" t="s">
        <v>11</v>
      </c>
      <c r="AK4" s="129" t="s">
        <v>11</v>
      </c>
      <c r="AL4" s="129" t="s">
        <v>11</v>
      </c>
      <c r="AM4" s="129" t="s">
        <v>11</v>
      </c>
      <c r="AN4" s="129" t="s">
        <v>11</v>
      </c>
      <c r="AO4" s="129" t="s">
        <v>11</v>
      </c>
      <c r="AP4" s="129" t="s">
        <v>11</v>
      </c>
      <c r="AQ4" s="129" t="s">
        <v>11</v>
      </c>
      <c r="AR4" s="129" t="s">
        <v>11</v>
      </c>
      <c r="AS4" s="129" t="s">
        <v>11</v>
      </c>
      <c r="AT4" s="129" t="s">
        <v>11</v>
      </c>
      <c r="AU4" s="129" t="s">
        <v>11</v>
      </c>
      <c r="AV4" s="129" t="s">
        <v>11</v>
      </c>
      <c r="AW4" s="129" t="s">
        <v>11</v>
      </c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2062</v>
      </c>
      <c r="B5" s="26" t="s">
        <v>133</v>
      </c>
      <c r="C5" s="24" t="s">
        <v>149</v>
      </c>
      <c r="D5" s="16"/>
      <c r="E5" s="6"/>
      <c r="F5" s="16"/>
      <c r="G5" s="16"/>
      <c r="H5" s="54"/>
      <c r="I5" s="52" t="s">
        <v>240</v>
      </c>
      <c r="J5" s="133" t="s">
        <v>241</v>
      </c>
      <c r="K5" s="132" t="s">
        <v>136</v>
      </c>
      <c r="L5" s="25">
        <f ca="1">W5+T5</f>
        <v>7</v>
      </c>
      <c r="M5" s="17"/>
      <c r="N5" s="19" t="str">
        <f>IFERROR(VLOOKUP(M5,$I$3:$W$23,2),"")</f>
        <v/>
      </c>
      <c r="O5" s="18"/>
      <c r="P5" s="16" t="s">
        <v>82</v>
      </c>
      <c r="Q5" s="6" t="s">
        <v>242</v>
      </c>
      <c r="R5" s="6" t="s">
        <v>243</v>
      </c>
      <c r="S5" s="6" t="s">
        <v>244</v>
      </c>
      <c r="T5" s="42">
        <v>1.5</v>
      </c>
      <c r="U5" s="24" t="s">
        <v>245</v>
      </c>
      <c r="V5" s="23">
        <f>IF(U5="5x5",1,IF(U5="6x4",4/6,IF(U5="6x3",0.5,IF(U5="7x3",3/7,IF(U5="Permanent",2/5,IF(U5="4x2",2/4,IF(U5="5x4",4/5,1)))))))</f>
        <v>0.5</v>
      </c>
      <c r="W5" s="25">
        <f t="shared" ca="1" si="4"/>
        <v>5.5</v>
      </c>
      <c r="X5" s="47">
        <f t="array" aca="1" ref="X5" ca="1">COUNT(MATCH(AD5:OFFSET(AD5,0,$T$45-1),BL:BL,0))</f>
        <v>17</v>
      </c>
      <c r="Y5" s="48">
        <f t="array" aca="1" ref="Y5" ca="1">COUNT(MATCH(AD5:OFFSET(AD5,0,$T$45-1),BM:BM,0))</f>
        <v>3</v>
      </c>
      <c r="Z5" s="49">
        <f t="array" aca="1" ref="Z5" ca="1">COUNT(MATCH(AC5:OFFSET(AD5,0,$T$45-1),BQ:BQ,0))</f>
        <v>16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29" t="s">
        <v>11</v>
      </c>
      <c r="AE5" s="129" t="s">
        <v>11</v>
      </c>
      <c r="AF5" s="129" t="s">
        <v>11</v>
      </c>
      <c r="AG5" s="129" t="s">
        <v>11</v>
      </c>
      <c r="AH5" s="129" t="s">
        <v>11</v>
      </c>
      <c r="AI5" s="129" t="s">
        <v>11</v>
      </c>
      <c r="AJ5" s="129" t="s">
        <v>42</v>
      </c>
      <c r="AK5" s="129" t="s">
        <v>42</v>
      </c>
      <c r="AL5" s="129" t="s">
        <v>42</v>
      </c>
      <c r="AM5" s="129" t="s">
        <v>34</v>
      </c>
      <c r="AN5" s="129" t="s">
        <v>11</v>
      </c>
      <c r="AO5" s="129" t="s">
        <v>11</v>
      </c>
      <c r="AP5" s="129" t="s">
        <v>11</v>
      </c>
      <c r="AQ5" s="129" t="s">
        <v>11</v>
      </c>
      <c r="AR5" s="129" t="s">
        <v>11</v>
      </c>
      <c r="AS5" s="129" t="s">
        <v>11</v>
      </c>
      <c r="AT5" s="129" t="s">
        <v>11</v>
      </c>
      <c r="AU5" s="129" t="s">
        <v>11</v>
      </c>
      <c r="AV5" s="129" t="s">
        <v>11</v>
      </c>
      <c r="AW5" s="129" t="s">
        <v>11</v>
      </c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1576</v>
      </c>
      <c r="B6" s="24" t="s">
        <v>133</v>
      </c>
      <c r="C6" s="24" t="s">
        <v>135</v>
      </c>
      <c r="D6" s="16"/>
      <c r="E6" s="6"/>
      <c r="F6" s="16"/>
      <c r="G6" s="16"/>
      <c r="H6" s="40"/>
      <c r="I6" s="52" t="s">
        <v>246</v>
      </c>
      <c r="J6" s="133" t="s">
        <v>237</v>
      </c>
      <c r="K6" s="132" t="s">
        <v>136</v>
      </c>
      <c r="L6" s="25">
        <f ca="1">W6+T6</f>
        <v>-31</v>
      </c>
      <c r="M6" s="17"/>
      <c r="N6" s="19" t="str">
        <f>IFERROR(VLOOKUP(M6,$I$3:$W$23,2),"")</f>
        <v/>
      </c>
      <c r="O6" s="18"/>
      <c r="P6" s="16"/>
      <c r="Q6" s="6" t="s">
        <v>247</v>
      </c>
      <c r="R6" s="6" t="s">
        <v>248</v>
      </c>
      <c r="S6" s="6" t="s">
        <v>244</v>
      </c>
      <c r="T6" s="25">
        <v>-35</v>
      </c>
      <c r="U6" s="24" t="s">
        <v>245</v>
      </c>
      <c r="V6" s="23">
        <v>0.5</v>
      </c>
      <c r="W6" s="25">
        <f t="shared" ca="1" si="4"/>
        <v>4</v>
      </c>
      <c r="X6" s="47">
        <f t="array" aca="1" ref="X6" ca="1">COUNT(MATCH(AD6:OFFSET(AD6,0,$T$45-1),BL:BL,0))</f>
        <v>16</v>
      </c>
      <c r="Y6" s="48">
        <f t="array" aca="1" ref="Y6" ca="1">COUNT(MATCH(AD6:OFFSET(AD6,0,$T$45-1),BM:BM,0))</f>
        <v>4</v>
      </c>
      <c r="Z6" s="49">
        <f t="array" aca="1" ref="Z6" ca="1">COUNT(MATCH(AC6:OFFSET(AD6,0,$T$45-1),BQ:BQ,0))</f>
        <v>16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42</v>
      </c>
      <c r="AK6" s="129" t="s">
        <v>42</v>
      </c>
      <c r="AL6" s="129" t="s">
        <v>42</v>
      </c>
      <c r="AM6" s="129" t="s">
        <v>42</v>
      </c>
      <c r="AN6" s="129" t="s">
        <v>11</v>
      </c>
      <c r="AO6" s="129" t="s">
        <v>11</v>
      </c>
      <c r="AP6" s="129" t="s">
        <v>11</v>
      </c>
      <c r="AQ6" s="129" t="s">
        <v>11</v>
      </c>
      <c r="AR6" s="129" t="s">
        <v>11</v>
      </c>
      <c r="AS6" s="129" t="s">
        <v>11</v>
      </c>
      <c r="AT6" s="129" t="s">
        <v>11</v>
      </c>
      <c r="AU6" s="129" t="s">
        <v>11</v>
      </c>
      <c r="AV6" s="129" t="s">
        <v>11</v>
      </c>
      <c r="AW6" s="129" t="s">
        <v>11</v>
      </c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39">
        <v>751</v>
      </c>
      <c r="B7" s="26" t="s">
        <v>133</v>
      </c>
      <c r="C7" s="24" t="s">
        <v>149</v>
      </c>
      <c r="D7" s="46"/>
      <c r="E7" s="46"/>
      <c r="F7" s="40"/>
      <c r="G7" s="40"/>
      <c r="H7" s="40"/>
      <c r="I7" s="41" t="s">
        <v>249</v>
      </c>
      <c r="J7" s="133" t="s">
        <v>250</v>
      </c>
      <c r="K7" s="132" t="s">
        <v>136</v>
      </c>
      <c r="L7" s="25">
        <f ca="1">W7+T7</f>
        <v>26</v>
      </c>
      <c r="M7" s="43"/>
      <c r="N7" s="44" t="str">
        <f>IFERROR(VLOOKUP(M7,$I$3:$W$23,2),"")</f>
        <v/>
      </c>
      <c r="O7" s="45"/>
      <c r="P7" s="40" t="s">
        <v>82</v>
      </c>
      <c r="Q7" s="46" t="s">
        <v>251</v>
      </c>
      <c r="R7" s="46" t="s">
        <v>252</v>
      </c>
      <c r="S7" s="46" t="s">
        <v>244</v>
      </c>
      <c r="T7" s="25">
        <v>29.5</v>
      </c>
      <c r="U7" s="26" t="s">
        <v>245</v>
      </c>
      <c r="V7" s="23">
        <f t="shared" ref="V7:V27" si="5">IF(U7="5x5",1,IF(U7="6x4",4/6,IF(U7="6x3",0.5,IF(U7="7x3",3/7,IF(U7="Permanent",2/5,IF(U7="4x2",2/4,IF(U7="5x4",4/5,1)))))))</f>
        <v>0.5</v>
      </c>
      <c r="W7" s="25">
        <f t="shared" ca="1" si="4"/>
        <v>-3.5</v>
      </c>
      <c r="X7" s="47">
        <f t="array" aca="1" ref="X7" ca="1">COUNT(MATCH(AD7:OFFSET(AD7,0,$T$45-1),BL:BL,0))</f>
        <v>11</v>
      </c>
      <c r="Y7" s="48">
        <f t="array" aca="1" ref="Y7" ca="1">COUNT(MATCH(AD7:OFFSET(AD7,0,$T$45-1),BM:BM,0))</f>
        <v>9</v>
      </c>
      <c r="Z7" s="49">
        <f t="array" aca="1" ref="Z7" ca="1">COUNT(MATCH(AC7:OFFSET(AD7,0,$T$45-1),BQ:BQ,0))</f>
        <v>0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29" t="s">
        <v>42</v>
      </c>
      <c r="AE7" s="129" t="s">
        <v>34</v>
      </c>
      <c r="AF7" s="129" t="s">
        <v>34</v>
      </c>
      <c r="AG7" s="129" t="s">
        <v>34</v>
      </c>
      <c r="AH7" s="129" t="s">
        <v>42</v>
      </c>
      <c r="AI7" s="129" t="s">
        <v>42</v>
      </c>
      <c r="AJ7" s="129" t="s">
        <v>42</v>
      </c>
      <c r="AK7" s="129" t="s">
        <v>42</v>
      </c>
      <c r="AL7" s="129" t="s">
        <v>42</v>
      </c>
      <c r="AM7" s="129" t="s">
        <v>42</v>
      </c>
      <c r="AN7" s="129" t="s">
        <v>42</v>
      </c>
      <c r="AO7" s="129" t="s">
        <v>34</v>
      </c>
      <c r="AP7" s="129" t="s">
        <v>34</v>
      </c>
      <c r="AQ7" s="129" t="s">
        <v>34</v>
      </c>
      <c r="AR7" s="129" t="s">
        <v>42</v>
      </c>
      <c r="AS7" s="129" t="s">
        <v>34</v>
      </c>
      <c r="AT7" s="129" t="s">
        <v>34</v>
      </c>
      <c r="AU7" s="129" t="s">
        <v>34</v>
      </c>
      <c r="AV7" s="129" t="s">
        <v>34</v>
      </c>
      <c r="AW7" s="129" t="s">
        <v>34</v>
      </c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43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75">
      <c r="A8" s="14">
        <v>2171</v>
      </c>
      <c r="B8" s="24" t="s">
        <v>133</v>
      </c>
      <c r="C8" s="24" t="s">
        <v>135</v>
      </c>
      <c r="D8" s="16"/>
      <c r="E8" s="6"/>
      <c r="F8" s="16"/>
      <c r="G8" s="16"/>
      <c r="H8" s="40"/>
      <c r="I8" s="52" t="s">
        <v>253</v>
      </c>
      <c r="J8" s="133" t="s">
        <v>237</v>
      </c>
      <c r="K8" s="132" t="s">
        <v>136</v>
      </c>
      <c r="L8" s="25">
        <f ca="1">W8+T8</f>
        <v>49</v>
      </c>
      <c r="M8" s="17"/>
      <c r="N8" s="20" t="str">
        <f>IFERROR(VLOOKUP(M8,$I$3:$W$23,2),"")</f>
        <v/>
      </c>
      <c r="O8" s="18"/>
      <c r="P8" s="16"/>
      <c r="Q8" s="6" t="s">
        <v>254</v>
      </c>
      <c r="R8" s="6" t="s">
        <v>255</v>
      </c>
      <c r="S8" s="6" t="s">
        <v>256</v>
      </c>
      <c r="T8" s="25">
        <v>39</v>
      </c>
      <c r="U8" s="24" t="s">
        <v>245</v>
      </c>
      <c r="V8" s="23">
        <f t="shared" si="5"/>
        <v>0.5</v>
      </c>
      <c r="W8" s="25">
        <f t="shared" ca="1" si="4"/>
        <v>10</v>
      </c>
      <c r="X8" s="47">
        <f t="array" aca="1" ref="X8" ca="1">COUNT(MATCH(AD8:OFFSET(AD8,0,$T$45-1),BL:BL,0))</f>
        <v>20</v>
      </c>
      <c r="Y8" s="48">
        <f t="array" aca="1" ref="Y8" ca="1">COUNT(MATCH(AD8:OFFSET(AD8,0,$T$45-1),BM:BM,0))</f>
        <v>0</v>
      </c>
      <c r="Z8" s="49">
        <f t="array" aca="1" ref="Z8" ca="1">COUNT(MATCH(AC8:OFFSET(AD8,0,$T$45-1),BQ:BQ,0))</f>
        <v>20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29" t="s">
        <v>11</v>
      </c>
      <c r="AE8" s="129" t="s">
        <v>11</v>
      </c>
      <c r="AF8" s="129" t="s">
        <v>11</v>
      </c>
      <c r="AG8" s="129" t="s">
        <v>11</v>
      </c>
      <c r="AH8" s="129" t="s">
        <v>11</v>
      </c>
      <c r="AI8" s="129" t="s">
        <v>11</v>
      </c>
      <c r="AJ8" s="129" t="s">
        <v>11</v>
      </c>
      <c r="AK8" s="129" t="s">
        <v>11</v>
      </c>
      <c r="AL8" s="129" t="s">
        <v>11</v>
      </c>
      <c r="AM8" s="129" t="s">
        <v>11</v>
      </c>
      <c r="AN8" s="129" t="s">
        <v>11</v>
      </c>
      <c r="AO8" s="129" t="s">
        <v>11</v>
      </c>
      <c r="AP8" s="129" t="s">
        <v>11</v>
      </c>
      <c r="AQ8" s="129" t="s">
        <v>11</v>
      </c>
      <c r="AR8" s="129" t="s">
        <v>11</v>
      </c>
      <c r="AS8" s="129" t="s">
        <v>11</v>
      </c>
      <c r="AT8" s="129" t="s">
        <v>11</v>
      </c>
      <c r="AU8" s="129" t="s">
        <v>11</v>
      </c>
      <c r="AV8" s="129" t="s">
        <v>11</v>
      </c>
      <c r="AW8" s="129" t="s">
        <v>11</v>
      </c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21" customHeight="1">
      <c r="A9" s="14">
        <v>1049</v>
      </c>
      <c r="B9" s="24" t="s">
        <v>133</v>
      </c>
      <c r="C9" s="24" t="s">
        <v>149</v>
      </c>
      <c r="D9" s="6"/>
      <c r="E9" s="6"/>
      <c r="F9" s="16"/>
      <c r="G9" s="16"/>
      <c r="H9" s="40"/>
      <c r="I9" s="52" t="s">
        <v>257</v>
      </c>
      <c r="J9" s="133" t="s">
        <v>250</v>
      </c>
      <c r="K9" s="132" t="s">
        <v>136</v>
      </c>
      <c r="L9" s="25">
        <f ca="1">W9+T9</f>
        <v>-11</v>
      </c>
      <c r="M9" s="25"/>
      <c r="N9" s="24"/>
      <c r="O9" s="23"/>
      <c r="P9" s="25"/>
      <c r="Q9" s="6"/>
      <c r="R9" s="6"/>
      <c r="S9" s="6"/>
      <c r="T9" s="25">
        <v>9</v>
      </c>
      <c r="U9" s="26" t="s">
        <v>245</v>
      </c>
      <c r="V9" s="23">
        <f t="shared" si="5"/>
        <v>0.5</v>
      </c>
      <c r="W9" s="25">
        <f t="shared" ca="1" si="4"/>
        <v>-20</v>
      </c>
      <c r="X9" s="47">
        <f t="array" aca="1" ref="X9" ca="1">COUNT(MATCH(AD9:OFFSET(AD9,0,$T$45-1),BL:BL,0))</f>
        <v>0</v>
      </c>
      <c r="Y9" s="48">
        <f t="array" aca="1" ref="Y9" ca="1">COUNT(MATCH(AD9:OFFSET(AD9,0,$T$45-1),BM:BM,0))</f>
        <v>20</v>
      </c>
      <c r="Z9" s="49">
        <f t="array" aca="1" ref="Z9" ca="1">COUNT(MATCH(AC9:OFFSET(AD9,0,$T$45-1),BQ:BQ,0))</f>
        <v>0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29" t="s">
        <v>42</v>
      </c>
      <c r="AE9" s="129" t="s">
        <v>42</v>
      </c>
      <c r="AF9" s="129" t="s">
        <v>42</v>
      </c>
      <c r="AG9" s="129" t="s">
        <v>42</v>
      </c>
      <c r="AH9" s="129" t="s">
        <v>42</v>
      </c>
      <c r="AI9" s="129" t="s">
        <v>42</v>
      </c>
      <c r="AJ9" s="129" t="s">
        <v>42</v>
      </c>
      <c r="AK9" s="129" t="s">
        <v>42</v>
      </c>
      <c r="AL9" s="129" t="s">
        <v>42</v>
      </c>
      <c r="AM9" s="129" t="s">
        <v>42</v>
      </c>
      <c r="AN9" s="129" t="s">
        <v>42</v>
      </c>
      <c r="AO9" s="129" t="s">
        <v>42</v>
      </c>
      <c r="AP9" s="129" t="s">
        <v>42</v>
      </c>
      <c r="AQ9" s="129" t="s">
        <v>42</v>
      </c>
      <c r="AR9" s="129" t="s">
        <v>42</v>
      </c>
      <c r="AS9" s="129" t="s">
        <v>42</v>
      </c>
      <c r="AT9" s="129" t="s">
        <v>42</v>
      </c>
      <c r="AU9" s="129" t="s">
        <v>42</v>
      </c>
      <c r="AV9" s="129" t="s">
        <v>42</v>
      </c>
      <c r="AW9" s="129" t="s">
        <v>42</v>
      </c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75">
      <c r="A10" s="14">
        <v>3648</v>
      </c>
      <c r="B10" s="24" t="s">
        <v>133</v>
      </c>
      <c r="C10" s="24" t="s">
        <v>258</v>
      </c>
      <c r="D10" s="6"/>
      <c r="E10" s="6"/>
      <c r="F10" s="16"/>
      <c r="G10" s="16"/>
      <c r="H10" s="40"/>
      <c r="I10" s="52" t="s">
        <v>259</v>
      </c>
      <c r="J10" s="133" t="s">
        <v>260</v>
      </c>
      <c r="K10" s="132" t="s">
        <v>136</v>
      </c>
      <c r="L10" s="25">
        <f ca="1">W10+T10</f>
        <v>-10.5</v>
      </c>
      <c r="M10" s="25"/>
      <c r="N10" s="24"/>
      <c r="O10" s="23"/>
      <c r="P10" s="25"/>
      <c r="Q10" s="6"/>
      <c r="R10" s="6"/>
      <c r="S10" s="6"/>
      <c r="T10" s="25">
        <v>-1</v>
      </c>
      <c r="U10" s="26" t="s">
        <v>245</v>
      </c>
      <c r="V10" s="23">
        <f t="shared" si="5"/>
        <v>0.5</v>
      </c>
      <c r="W10" s="25">
        <f t="shared" ca="1" si="4"/>
        <v>-9.5</v>
      </c>
      <c r="X10" s="47">
        <f t="array" aca="1" ref="X10" ca="1">COUNT(MATCH(AD10:OFFSET(AD10,0,$T$45-1),BL:BL,0))</f>
        <v>7</v>
      </c>
      <c r="Y10" s="48">
        <f t="array" aca="1" ref="Y10" ca="1">COUNT(MATCH(AD10:OFFSET(AD10,0,$T$45-1),BM:BM,0))</f>
        <v>13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29" t="s">
        <v>42</v>
      </c>
      <c r="AE10" s="129" t="s">
        <v>42</v>
      </c>
      <c r="AF10" s="129" t="s">
        <v>42</v>
      </c>
      <c r="AG10" s="129" t="s">
        <v>42</v>
      </c>
      <c r="AH10" s="129" t="s">
        <v>42</v>
      </c>
      <c r="AI10" s="129" t="s">
        <v>42</v>
      </c>
      <c r="AJ10" s="129" t="s">
        <v>42</v>
      </c>
      <c r="AK10" s="129" t="s">
        <v>42</v>
      </c>
      <c r="AL10" s="129" t="s">
        <v>42</v>
      </c>
      <c r="AM10" s="129" t="s">
        <v>42</v>
      </c>
      <c r="AN10" s="129" t="s">
        <v>42</v>
      </c>
      <c r="AO10" s="129" t="s">
        <v>42</v>
      </c>
      <c r="AP10" s="129" t="s">
        <v>42</v>
      </c>
      <c r="AQ10" s="129" t="s">
        <v>34</v>
      </c>
      <c r="AR10" s="129" t="s">
        <v>34</v>
      </c>
      <c r="AS10" s="129" t="s">
        <v>34</v>
      </c>
      <c r="AT10" s="129" t="s">
        <v>34</v>
      </c>
      <c r="AU10" s="129" t="s">
        <v>34</v>
      </c>
      <c r="AV10" s="129" t="s">
        <v>34</v>
      </c>
      <c r="AW10" s="129" t="s">
        <v>34</v>
      </c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75">
      <c r="A11" s="14">
        <v>3649</v>
      </c>
      <c r="B11" s="24" t="s">
        <v>133</v>
      </c>
      <c r="C11" s="24" t="s">
        <v>258</v>
      </c>
      <c r="D11" s="6"/>
      <c r="E11" s="6"/>
      <c r="F11" s="16"/>
      <c r="G11" s="16"/>
      <c r="H11" s="40"/>
      <c r="I11" s="52" t="s">
        <v>261</v>
      </c>
      <c r="J11" s="133" t="s">
        <v>260</v>
      </c>
      <c r="K11" s="132" t="s">
        <v>136</v>
      </c>
      <c r="L11" s="25">
        <f ca="1">W11+T11</f>
        <v>41.5</v>
      </c>
      <c r="M11" s="25"/>
      <c r="N11" s="24"/>
      <c r="O11" s="23"/>
      <c r="P11" s="25"/>
      <c r="Q11" s="6"/>
      <c r="R11" s="6"/>
      <c r="S11" s="6"/>
      <c r="T11" s="25">
        <v>43.5</v>
      </c>
      <c r="U11" s="26" t="s">
        <v>245</v>
      </c>
      <c r="V11" s="23">
        <f t="shared" si="5"/>
        <v>0.5</v>
      </c>
      <c r="W11" s="25">
        <f t="shared" ca="1" si="4"/>
        <v>-2</v>
      </c>
      <c r="X11" s="47">
        <f t="array" aca="1" ref="X11" ca="1">COUNT(MATCH(AD11:OFFSET(AD11,0,$T$45-1),BL:BL,0))</f>
        <v>12</v>
      </c>
      <c r="Y11" s="48">
        <f t="array" aca="1" ref="Y11" ca="1">COUNT(MATCH(AD11:OFFSET(AD11,0,$T$45-1),BM:BM,0))</f>
        <v>8</v>
      </c>
      <c r="Z11" s="49">
        <f t="array" aca="1" ref="Z11" ca="1">COUNT(MATCH(AC11:OFFSET(AD11,0,$T$45-1),BQ:BQ,0))</f>
        <v>6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29" t="s">
        <v>11</v>
      </c>
      <c r="AE11" s="129" t="s">
        <v>11</v>
      </c>
      <c r="AF11" s="129" t="s">
        <v>11</v>
      </c>
      <c r="AG11" s="129" t="s">
        <v>11</v>
      </c>
      <c r="AH11" s="129" t="s">
        <v>11</v>
      </c>
      <c r="AI11" s="129" t="s">
        <v>11</v>
      </c>
      <c r="AJ11" s="129" t="s">
        <v>42</v>
      </c>
      <c r="AK11" s="129" t="s">
        <v>42</v>
      </c>
      <c r="AL11" s="129" t="s">
        <v>42</v>
      </c>
      <c r="AM11" s="129" t="s">
        <v>42</v>
      </c>
      <c r="AN11" s="129" t="s">
        <v>34</v>
      </c>
      <c r="AO11" s="129" t="s">
        <v>34</v>
      </c>
      <c r="AP11" s="129" t="s">
        <v>34</v>
      </c>
      <c r="AQ11" s="129" t="s">
        <v>34</v>
      </c>
      <c r="AR11" s="129" t="s">
        <v>34</v>
      </c>
      <c r="AS11" s="129" t="s">
        <v>34</v>
      </c>
      <c r="AT11" s="129" t="s">
        <v>42</v>
      </c>
      <c r="AU11" s="129" t="s">
        <v>42</v>
      </c>
      <c r="AV11" s="129" t="s">
        <v>42</v>
      </c>
      <c r="AW11" s="129" t="s">
        <v>42</v>
      </c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75">
      <c r="A12" s="14">
        <v>3654</v>
      </c>
      <c r="B12" s="24" t="s">
        <v>133</v>
      </c>
      <c r="C12" s="24" t="s">
        <v>258</v>
      </c>
      <c r="D12" s="6"/>
      <c r="E12" s="6"/>
      <c r="F12" s="16"/>
      <c r="G12" s="16"/>
      <c r="H12" s="40"/>
      <c r="I12" s="52" t="s">
        <v>262</v>
      </c>
      <c r="J12" s="133" t="s">
        <v>260</v>
      </c>
      <c r="K12" s="132" t="s">
        <v>136</v>
      </c>
      <c r="L12" s="25">
        <f ca="1">W12+T12</f>
        <v>8.5</v>
      </c>
      <c r="M12" s="25"/>
      <c r="N12" s="24"/>
      <c r="O12" s="23"/>
      <c r="P12" s="25"/>
      <c r="Q12" s="6"/>
      <c r="R12" s="6"/>
      <c r="S12" s="6"/>
      <c r="T12" s="25">
        <v>21</v>
      </c>
      <c r="U12" s="26" t="s">
        <v>245</v>
      </c>
      <c r="V12" s="23">
        <f t="shared" si="5"/>
        <v>0.5</v>
      </c>
      <c r="W12" s="25">
        <f t="shared" ca="1" si="4"/>
        <v>-12.5</v>
      </c>
      <c r="X12" s="47">
        <f t="array" aca="1" ref="X12" ca="1">COUNT(MATCH(AD12:OFFSET(AD12,0,$T$45-1),BL:BL,0))</f>
        <v>5</v>
      </c>
      <c r="Y12" s="48">
        <f t="array" aca="1" ref="Y12" ca="1">COUNT(MATCH(AD12:OFFSET(AD12,0,$T$45-1),BM:BM,0))</f>
        <v>15</v>
      </c>
      <c r="Z12" s="49">
        <f t="array" aca="1" ref="Z12" ca="1">COUNT(MATCH(AC12:OFFSET(AD12,0,$T$45-1),BQ:BQ,0))</f>
        <v>4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29" t="s">
        <v>11</v>
      </c>
      <c r="AE12" s="129" t="s">
        <v>11</v>
      </c>
      <c r="AF12" s="129" t="s">
        <v>11</v>
      </c>
      <c r="AG12" s="129" t="s">
        <v>11</v>
      </c>
      <c r="AH12" s="129" t="s">
        <v>34</v>
      </c>
      <c r="AI12" s="129" t="s">
        <v>42</v>
      </c>
      <c r="AJ12" s="129" t="s">
        <v>42</v>
      </c>
      <c r="AK12" s="129" t="s">
        <v>42</v>
      </c>
      <c r="AL12" s="129" t="s">
        <v>42</v>
      </c>
      <c r="AM12" s="129" t="s">
        <v>42</v>
      </c>
      <c r="AN12" s="129" t="s">
        <v>42</v>
      </c>
      <c r="AO12" s="129" t="s">
        <v>42</v>
      </c>
      <c r="AP12" s="129" t="s">
        <v>42</v>
      </c>
      <c r="AQ12" s="129" t="s">
        <v>42</v>
      </c>
      <c r="AR12" s="129" t="s">
        <v>42</v>
      </c>
      <c r="AS12" s="129" t="s">
        <v>42</v>
      </c>
      <c r="AT12" s="129" t="s">
        <v>42</v>
      </c>
      <c r="AU12" s="129" t="s">
        <v>42</v>
      </c>
      <c r="AV12" s="129" t="s">
        <v>42</v>
      </c>
      <c r="AW12" s="129" t="s">
        <v>42</v>
      </c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43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3598</v>
      </c>
      <c r="B13" s="24" t="s">
        <v>133</v>
      </c>
      <c r="C13" s="24" t="s">
        <v>258</v>
      </c>
      <c r="D13" s="6"/>
      <c r="E13" s="6"/>
      <c r="F13" s="16"/>
      <c r="G13" s="16"/>
      <c r="H13" s="40"/>
      <c r="I13" s="52" t="s">
        <v>263</v>
      </c>
      <c r="J13" s="133" t="s">
        <v>264</v>
      </c>
      <c r="K13" s="132" t="s">
        <v>136</v>
      </c>
      <c r="L13" s="25">
        <f ca="1">W13+T13</f>
        <v>20.5</v>
      </c>
      <c r="M13" s="25"/>
      <c r="N13" s="24"/>
      <c r="O13" s="23"/>
      <c r="P13" s="25"/>
      <c r="Q13" s="6"/>
      <c r="R13" s="6"/>
      <c r="S13" s="6"/>
      <c r="T13" s="25">
        <v>31.5</v>
      </c>
      <c r="U13" s="24" t="s">
        <v>98</v>
      </c>
      <c r="V13" s="23">
        <f t="shared" si="5"/>
        <v>0.5</v>
      </c>
      <c r="W13" s="25">
        <f t="shared" ca="1" si="4"/>
        <v>-11</v>
      </c>
      <c r="X13" s="47">
        <f t="array" aca="1" ref="X13" ca="1">COUNT(MATCH(AD13:OFFSET(AD13,0,$T$45-1),BL:BL,0))</f>
        <v>6</v>
      </c>
      <c r="Y13" s="48">
        <f t="array" aca="1" ref="Y13" ca="1">COUNT(MATCH(AD13:OFFSET(AD13,0,$T$45-1),BM:BM,0))</f>
        <v>14</v>
      </c>
      <c r="Z13" s="49">
        <f t="array" aca="1" ref="Z13" ca="1">COUNT(MATCH(AC13:OFFSET(AD13,0,$T$45-1),BQ:BQ,0))</f>
        <v>6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29" t="s">
        <v>11</v>
      </c>
      <c r="AE13" s="129" t="s">
        <v>11</v>
      </c>
      <c r="AF13" s="129" t="s">
        <v>11</v>
      </c>
      <c r="AG13" s="129" t="s">
        <v>11</v>
      </c>
      <c r="AH13" s="129" t="s">
        <v>11</v>
      </c>
      <c r="AI13" s="129" t="s">
        <v>11</v>
      </c>
      <c r="AJ13" s="129" t="s">
        <v>42</v>
      </c>
      <c r="AK13" s="129" t="s">
        <v>42</v>
      </c>
      <c r="AL13" s="129" t="s">
        <v>42</v>
      </c>
      <c r="AM13" s="129" t="s">
        <v>42</v>
      </c>
      <c r="AN13" s="129" t="s">
        <v>42</v>
      </c>
      <c r="AO13" s="129" t="s">
        <v>42</v>
      </c>
      <c r="AP13" s="129" t="s">
        <v>42</v>
      </c>
      <c r="AQ13" s="129" t="s">
        <v>42</v>
      </c>
      <c r="AR13" s="129" t="s">
        <v>42</v>
      </c>
      <c r="AS13" s="129" t="s">
        <v>42</v>
      </c>
      <c r="AT13" s="129" t="s">
        <v>42</v>
      </c>
      <c r="AU13" s="129" t="s">
        <v>42</v>
      </c>
      <c r="AV13" s="129" t="s">
        <v>42</v>
      </c>
      <c r="AW13" s="129" t="s">
        <v>42</v>
      </c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3990</v>
      </c>
      <c r="B14" s="24" t="s">
        <v>133</v>
      </c>
      <c r="C14" s="24" t="s">
        <v>149</v>
      </c>
      <c r="D14" s="6"/>
      <c r="E14" s="6"/>
      <c r="F14" s="16"/>
      <c r="G14" s="16"/>
      <c r="H14" s="40"/>
      <c r="I14" s="52" t="s">
        <v>265</v>
      </c>
      <c r="J14" s="133" t="s">
        <v>266</v>
      </c>
      <c r="K14" s="132" t="s">
        <v>267</v>
      </c>
      <c r="L14" s="25">
        <f ca="1">W14+T14</f>
        <v>-14.5</v>
      </c>
      <c r="M14" s="25"/>
      <c r="N14" s="24"/>
      <c r="O14" s="23"/>
      <c r="P14" s="25"/>
      <c r="Q14" s="6"/>
      <c r="R14" s="6"/>
      <c r="S14" s="6"/>
      <c r="T14" s="25">
        <v>2.5</v>
      </c>
      <c r="U14" s="24" t="s">
        <v>99</v>
      </c>
      <c r="V14" s="23">
        <f t="shared" si="5"/>
        <v>1</v>
      </c>
      <c r="W14" s="25">
        <f t="shared" ca="1" si="4"/>
        <v>-17</v>
      </c>
      <c r="X14" s="47">
        <f t="array" aca="1" ref="X14" ca="1">COUNT(MATCH(AD14:OFFSET(AD14,0,$T$45-1),BL:BL,0))</f>
        <v>1</v>
      </c>
      <c r="Y14" s="48">
        <f t="array" aca="1" ref="Y14" ca="1">COUNT(MATCH(AD14:OFFSET(AD14,0,$T$45-1),BM:BM,0))</f>
        <v>18</v>
      </c>
      <c r="Z14" s="49">
        <f t="array" aca="1" ref="Z14" ca="1">COUNT(MATCH(AC14:OFFSET(AD14,0,$T$45-1),BQ:BQ,0))</f>
        <v>0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1</v>
      </c>
      <c r="AD14" s="129" t="s">
        <v>42</v>
      </c>
      <c r="AE14" s="129" t="s">
        <v>42</v>
      </c>
      <c r="AF14" s="129" t="s">
        <v>42</v>
      </c>
      <c r="AG14" s="129" t="s">
        <v>42</v>
      </c>
      <c r="AH14" s="129" t="s">
        <v>42</v>
      </c>
      <c r="AI14" s="129" t="s">
        <v>42</v>
      </c>
      <c r="AJ14" s="129" t="s">
        <v>42</v>
      </c>
      <c r="AK14" s="129" t="s">
        <v>42</v>
      </c>
      <c r="AL14" s="129" t="s">
        <v>42</v>
      </c>
      <c r="AM14" s="129" t="s">
        <v>42</v>
      </c>
      <c r="AN14" s="129" t="s">
        <v>42</v>
      </c>
      <c r="AO14" s="129" t="s">
        <v>42</v>
      </c>
      <c r="AP14" s="129" t="s">
        <v>42</v>
      </c>
      <c r="AQ14" s="129" t="s">
        <v>42</v>
      </c>
      <c r="AR14" s="129" t="s">
        <v>42</v>
      </c>
      <c r="AS14" s="129" t="s">
        <v>42</v>
      </c>
      <c r="AT14" s="129" t="s">
        <v>42</v>
      </c>
      <c r="AU14" s="129" t="s">
        <v>42</v>
      </c>
      <c r="AV14" s="129" t="s">
        <v>36</v>
      </c>
      <c r="AW14" s="129" t="s">
        <v>34</v>
      </c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75">
      <c r="A15" s="14">
        <v>4031</v>
      </c>
      <c r="B15" s="24" t="s">
        <v>133</v>
      </c>
      <c r="C15" s="24" t="s">
        <v>149</v>
      </c>
      <c r="D15" s="6"/>
      <c r="E15" s="6"/>
      <c r="F15" s="16"/>
      <c r="G15" s="16"/>
      <c r="H15" s="40"/>
      <c r="I15" s="52" t="s">
        <v>268</v>
      </c>
      <c r="J15" s="133" t="s">
        <v>269</v>
      </c>
      <c r="K15" s="132" t="s">
        <v>270</v>
      </c>
      <c r="L15" s="25">
        <f ca="1">W15+T15</f>
        <v>104</v>
      </c>
      <c r="M15" s="25"/>
      <c r="N15" s="24"/>
      <c r="O15" s="23"/>
      <c r="P15" s="25"/>
      <c r="Q15" s="6"/>
      <c r="R15" s="6"/>
      <c r="S15" s="6"/>
      <c r="T15" s="25">
        <v>108</v>
      </c>
      <c r="U15" s="24" t="s">
        <v>99</v>
      </c>
      <c r="V15" s="23">
        <f t="shared" si="5"/>
        <v>1</v>
      </c>
      <c r="W15" s="25">
        <f t="shared" ca="1" si="4"/>
        <v>-4</v>
      </c>
      <c r="X15" s="47">
        <f t="array" aca="1" ref="X15" ca="1">COUNT(MATCH(AD15:OFFSET(AD15,0,$T$45-1),BL:BL,0))</f>
        <v>8</v>
      </c>
      <c r="Y15" s="48">
        <f t="array" aca="1" ref="Y15" ca="1">COUNT(MATCH(AD15:OFFSET(AD15,0,$T$45-1),BM:BM,0))</f>
        <v>12</v>
      </c>
      <c r="Z15" s="49">
        <f t="array" aca="1" ref="Z15" ca="1">COUNT(MATCH(AC15:OFFSET(AD15,0,$T$45-1),BQ:BQ,0))</f>
        <v>6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29" t="s">
        <v>11</v>
      </c>
      <c r="AE15" s="129" t="s">
        <v>11</v>
      </c>
      <c r="AF15" s="129" t="s">
        <v>11</v>
      </c>
      <c r="AG15" s="129" t="s">
        <v>11</v>
      </c>
      <c r="AH15" s="129" t="s">
        <v>11</v>
      </c>
      <c r="AI15" s="129" t="s">
        <v>11</v>
      </c>
      <c r="AJ15" s="129" t="s">
        <v>34</v>
      </c>
      <c r="AK15" s="129" t="s">
        <v>34</v>
      </c>
      <c r="AL15" s="129" t="s">
        <v>42</v>
      </c>
      <c r="AM15" s="129" t="s">
        <v>42</v>
      </c>
      <c r="AN15" s="129" t="s">
        <v>42</v>
      </c>
      <c r="AO15" s="129" t="s">
        <v>42</v>
      </c>
      <c r="AP15" s="129" t="s">
        <v>42</v>
      </c>
      <c r="AQ15" s="129" t="s">
        <v>42</v>
      </c>
      <c r="AR15" s="129" t="s">
        <v>42</v>
      </c>
      <c r="AS15" s="129" t="s">
        <v>42</v>
      </c>
      <c r="AT15" s="129" t="s">
        <v>42</v>
      </c>
      <c r="AU15" s="129" t="s">
        <v>42</v>
      </c>
      <c r="AV15" s="129" t="s">
        <v>42</v>
      </c>
      <c r="AW15" s="129" t="s">
        <v>42</v>
      </c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1531</v>
      </c>
      <c r="B16" s="24" t="s">
        <v>133</v>
      </c>
      <c r="C16" s="24" t="s">
        <v>149</v>
      </c>
      <c r="D16" s="6"/>
      <c r="E16" s="6"/>
      <c r="F16" s="16"/>
      <c r="G16" s="16"/>
      <c r="H16" s="40"/>
      <c r="I16" s="52" t="s">
        <v>271</v>
      </c>
      <c r="J16" s="133" t="s">
        <v>272</v>
      </c>
      <c r="K16" s="132" t="s">
        <v>136</v>
      </c>
      <c r="L16" s="25">
        <f ca="1">W16+T16</f>
        <v>81.5</v>
      </c>
      <c r="M16" s="25"/>
      <c r="N16" s="24"/>
      <c r="O16" s="23"/>
      <c r="P16" s="25"/>
      <c r="Q16" s="6"/>
      <c r="R16" s="6"/>
      <c r="S16" s="6"/>
      <c r="T16" s="25">
        <v>101.5</v>
      </c>
      <c r="U16" s="24" t="s">
        <v>98</v>
      </c>
      <c r="V16" s="23">
        <f t="shared" si="5"/>
        <v>0.5</v>
      </c>
      <c r="W16" s="25">
        <f t="shared" ca="1" si="4"/>
        <v>-20</v>
      </c>
      <c r="X16" s="47">
        <f t="array" aca="1" ref="X16" ca="1">COUNT(MATCH(AD16:OFFSET(AD16,0,$T$45-1),BL:BL,0))</f>
        <v>0</v>
      </c>
      <c r="Y16" s="48">
        <f t="array" aca="1" ref="Y16" ca="1">COUNT(MATCH(AD16:OFFSET(AD16,0,$T$45-1),BM:BM,0))</f>
        <v>20</v>
      </c>
      <c r="Z16" s="49">
        <f t="array" aca="1" ref="Z16" ca="1">COUNT(MATCH(AC16:OFFSET(AD16,0,$T$45-1),BQ:BQ,0))</f>
        <v>0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29" t="s">
        <v>42</v>
      </c>
      <c r="AE16" s="129" t="s">
        <v>42</v>
      </c>
      <c r="AF16" s="129" t="s">
        <v>42</v>
      </c>
      <c r="AG16" s="129" t="s">
        <v>42</v>
      </c>
      <c r="AH16" s="129" t="s">
        <v>42</v>
      </c>
      <c r="AI16" s="129" t="s">
        <v>42</v>
      </c>
      <c r="AJ16" s="129" t="s">
        <v>42</v>
      </c>
      <c r="AK16" s="129" t="s">
        <v>42</v>
      </c>
      <c r="AL16" s="129" t="s">
        <v>42</v>
      </c>
      <c r="AM16" s="129" t="s">
        <v>42</v>
      </c>
      <c r="AN16" s="129" t="s">
        <v>42</v>
      </c>
      <c r="AO16" s="129" t="s">
        <v>42</v>
      </c>
      <c r="AP16" s="129" t="s">
        <v>42</v>
      </c>
      <c r="AQ16" s="129" t="s">
        <v>42</v>
      </c>
      <c r="AR16" s="129" t="s">
        <v>42</v>
      </c>
      <c r="AS16" s="129" t="s">
        <v>42</v>
      </c>
      <c r="AT16" s="129" t="s">
        <v>42</v>
      </c>
      <c r="AU16" s="129" t="s">
        <v>42</v>
      </c>
      <c r="AV16" s="129" t="s">
        <v>42</v>
      </c>
      <c r="AW16" s="129" t="s">
        <v>42</v>
      </c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75">
      <c r="A17" s="14">
        <v>2128</v>
      </c>
      <c r="B17" s="24" t="s">
        <v>133</v>
      </c>
      <c r="C17" s="24" t="s">
        <v>135</v>
      </c>
      <c r="D17" s="6"/>
      <c r="E17" s="6"/>
      <c r="F17" s="16"/>
      <c r="G17" s="16"/>
      <c r="H17" s="40"/>
      <c r="I17" s="52" t="s">
        <v>273</v>
      </c>
      <c r="J17" s="133" t="s">
        <v>239</v>
      </c>
      <c r="K17" s="132" t="s">
        <v>136</v>
      </c>
      <c r="L17" s="25">
        <f ca="1">W17+T17</f>
        <v>29</v>
      </c>
      <c r="M17" s="25"/>
      <c r="N17" s="24"/>
      <c r="O17" s="23"/>
      <c r="P17" s="25"/>
      <c r="Q17" s="6"/>
      <c r="R17" s="6"/>
      <c r="S17" s="6"/>
      <c r="T17" s="25">
        <v>19</v>
      </c>
      <c r="U17" s="24" t="s">
        <v>98</v>
      </c>
      <c r="V17" s="23">
        <f t="shared" si="5"/>
        <v>0.5</v>
      </c>
      <c r="W17" s="25">
        <f t="shared" ca="1" si="4"/>
        <v>10</v>
      </c>
      <c r="X17" s="47">
        <f t="array" aca="1" ref="X17" ca="1">COUNT(MATCH(AD17:OFFSET(AD17,0,$T$45-1),BL:BL,0))</f>
        <v>20</v>
      </c>
      <c r="Y17" s="48">
        <f t="array" aca="1" ref="Y17" ca="1">COUNT(MATCH(AD17:OFFSET(AD17,0,$T$45-1),BM:BM,0))</f>
        <v>0</v>
      </c>
      <c r="Z17" s="49">
        <f t="array" aca="1" ref="Z17" ca="1">COUNT(MATCH(AC17:OFFSET(AD17,0,$T$45-1),BQ:BQ,0))</f>
        <v>20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3" t="s">
        <v>11</v>
      </c>
      <c r="AE17" s="143" t="s">
        <v>11</v>
      </c>
      <c r="AF17" s="143" t="s">
        <v>11</v>
      </c>
      <c r="AG17" s="143" t="s">
        <v>11</v>
      </c>
      <c r="AH17" s="143" t="s">
        <v>11</v>
      </c>
      <c r="AI17" s="143" t="s">
        <v>11</v>
      </c>
      <c r="AJ17" s="143" t="s">
        <v>11</v>
      </c>
      <c r="AK17" s="143" t="s">
        <v>11</v>
      </c>
      <c r="AL17" s="143" t="s">
        <v>11</v>
      </c>
      <c r="AM17" s="143" t="s">
        <v>11</v>
      </c>
      <c r="AN17" s="143" t="s">
        <v>11</v>
      </c>
      <c r="AO17" s="143" t="s">
        <v>11</v>
      </c>
      <c r="AP17" s="143" t="s">
        <v>11</v>
      </c>
      <c r="AQ17" s="143" t="s">
        <v>11</v>
      </c>
      <c r="AR17" s="143" t="s">
        <v>11</v>
      </c>
      <c r="AS17" s="143" t="s">
        <v>11</v>
      </c>
      <c r="AT17" s="143" t="s">
        <v>11</v>
      </c>
      <c r="AU17" s="143" t="s">
        <v>11</v>
      </c>
      <c r="AV17" s="143" t="s">
        <v>11</v>
      </c>
      <c r="AW17" s="143" t="s">
        <v>11</v>
      </c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75">
      <c r="A18" s="14">
        <v>4030</v>
      </c>
      <c r="B18" s="24" t="s">
        <v>133</v>
      </c>
      <c r="C18" s="24" t="s">
        <v>135</v>
      </c>
      <c r="D18" s="6"/>
      <c r="E18" s="6"/>
      <c r="F18" s="16"/>
      <c r="G18" s="16"/>
      <c r="H18" s="40"/>
      <c r="I18" s="52" t="s">
        <v>274</v>
      </c>
      <c r="J18" s="133" t="s">
        <v>239</v>
      </c>
      <c r="K18" s="132" t="s">
        <v>136</v>
      </c>
      <c r="L18" s="25">
        <f ca="1">W18+T18</f>
        <v>7</v>
      </c>
      <c r="M18" s="25"/>
      <c r="N18" s="24"/>
      <c r="O18" s="23"/>
      <c r="P18" s="25"/>
      <c r="Q18" s="6"/>
      <c r="R18" s="6"/>
      <c r="S18" s="6"/>
      <c r="T18" s="25">
        <v>27</v>
      </c>
      <c r="U18" s="24" t="s">
        <v>98</v>
      </c>
      <c r="V18" s="23">
        <f t="shared" si="5"/>
        <v>0.5</v>
      </c>
      <c r="W18" s="25">
        <f t="shared" ca="1" si="4"/>
        <v>-20</v>
      </c>
      <c r="X18" s="47">
        <f t="array" aca="1" ref="X18" ca="1">COUNT(MATCH(AD18:OFFSET(AD18,0,$T$45-1),BL:BL,0))</f>
        <v>0</v>
      </c>
      <c r="Y18" s="48">
        <f t="array" aca="1" ref="Y18" ca="1">COUNT(MATCH(AD18:OFFSET(AD18,0,$T$45-1),BM:BM,0))</f>
        <v>20</v>
      </c>
      <c r="Z18" s="49">
        <f t="array" aca="1" ref="Z18" ca="1">COUNT(MATCH(AC18:OFFSET(AD18,0,$T$45-1),BQ:BQ,0))</f>
        <v>0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43" t="s">
        <v>42</v>
      </c>
      <c r="AE18" s="143" t="s">
        <v>42</v>
      </c>
      <c r="AF18" s="143" t="s">
        <v>42</v>
      </c>
      <c r="AG18" s="143" t="s">
        <v>42</v>
      </c>
      <c r="AH18" s="143" t="s">
        <v>42</v>
      </c>
      <c r="AI18" s="143" t="s">
        <v>42</v>
      </c>
      <c r="AJ18" s="143" t="s">
        <v>42</v>
      </c>
      <c r="AK18" s="143" t="s">
        <v>42</v>
      </c>
      <c r="AL18" s="143" t="s">
        <v>42</v>
      </c>
      <c r="AM18" s="143" t="s">
        <v>42</v>
      </c>
      <c r="AN18" s="143" t="s">
        <v>42</v>
      </c>
      <c r="AO18" s="143" t="s">
        <v>42</v>
      </c>
      <c r="AP18" s="143" t="s">
        <v>42</v>
      </c>
      <c r="AQ18" s="143" t="s">
        <v>42</v>
      </c>
      <c r="AR18" s="143" t="s">
        <v>42</v>
      </c>
      <c r="AS18" s="143" t="s">
        <v>42</v>
      </c>
      <c r="AT18" s="143" t="s">
        <v>42</v>
      </c>
      <c r="AU18" s="143" t="s">
        <v>42</v>
      </c>
      <c r="AV18" s="143" t="s">
        <v>42</v>
      </c>
      <c r="AW18" s="143" t="s">
        <v>42</v>
      </c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75">
      <c r="A19" s="14">
        <v>4033</v>
      </c>
      <c r="B19" s="24" t="s">
        <v>133</v>
      </c>
      <c r="C19" s="24" t="s">
        <v>149</v>
      </c>
      <c r="D19" s="6"/>
      <c r="E19" s="6"/>
      <c r="F19" s="16"/>
      <c r="G19" s="16"/>
      <c r="H19" s="40"/>
      <c r="I19" s="52" t="s">
        <v>275</v>
      </c>
      <c r="J19" s="133" t="s">
        <v>276</v>
      </c>
      <c r="K19" s="132" t="s">
        <v>270</v>
      </c>
      <c r="L19" s="25">
        <f ca="1">W19+T19</f>
        <v>43</v>
      </c>
      <c r="M19" s="25"/>
      <c r="N19" s="24"/>
      <c r="O19" s="23"/>
      <c r="P19" s="25"/>
      <c r="Q19" s="6"/>
      <c r="R19" s="6"/>
      <c r="S19" s="6"/>
      <c r="T19" s="25">
        <v>23</v>
      </c>
      <c r="U19" s="24" t="s">
        <v>99</v>
      </c>
      <c r="V19" s="23">
        <f t="shared" si="5"/>
        <v>1</v>
      </c>
      <c r="W19" s="25">
        <f t="shared" ca="1" si="4"/>
        <v>20</v>
      </c>
      <c r="X19" s="47">
        <f t="array" aca="1" ref="X19" ca="1">COUNT(MATCH(AD19:OFFSET(AD19,0,$T$45-1),BL:BL,0))</f>
        <v>20</v>
      </c>
      <c r="Y19" s="48">
        <f t="array" aca="1" ref="Y19" ca="1">COUNT(MATCH(AD19:OFFSET(AD19,0,$T$45-1),BM:BM,0))</f>
        <v>0</v>
      </c>
      <c r="Z19" s="49">
        <f t="array" aca="1" ref="Z19" ca="1">COUNT(MATCH(AC19:OFFSET(AD19,0,$T$45-1),BQ:BQ,0))</f>
        <v>16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29" t="s">
        <v>34</v>
      </c>
      <c r="AE19" s="129" t="s">
        <v>34</v>
      </c>
      <c r="AF19" s="129" t="s">
        <v>34</v>
      </c>
      <c r="AG19" s="129" t="s">
        <v>34</v>
      </c>
      <c r="AH19" s="129" t="s">
        <v>11</v>
      </c>
      <c r="AI19" s="129" t="s">
        <v>11</v>
      </c>
      <c r="AJ19" s="129" t="s">
        <v>11</v>
      </c>
      <c r="AK19" s="129" t="s">
        <v>11</v>
      </c>
      <c r="AL19" s="129" t="s">
        <v>11</v>
      </c>
      <c r="AM19" s="129" t="s">
        <v>11</v>
      </c>
      <c r="AN19" s="129" t="s">
        <v>11</v>
      </c>
      <c r="AO19" s="129" t="s">
        <v>11</v>
      </c>
      <c r="AP19" s="129" t="s">
        <v>11</v>
      </c>
      <c r="AQ19" s="129" t="s">
        <v>11</v>
      </c>
      <c r="AR19" s="129" t="s">
        <v>11</v>
      </c>
      <c r="AS19" s="129" t="s">
        <v>11</v>
      </c>
      <c r="AT19" s="129" t="s">
        <v>11</v>
      </c>
      <c r="AU19" s="129" t="s">
        <v>11</v>
      </c>
      <c r="AV19" s="129" t="s">
        <v>11</v>
      </c>
      <c r="AW19" s="129" t="s">
        <v>11</v>
      </c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75" customHeight="1">
      <c r="A20" s="14">
        <v>4034</v>
      </c>
      <c r="B20" s="24" t="s">
        <v>133</v>
      </c>
      <c r="C20" s="24" t="s">
        <v>149</v>
      </c>
      <c r="D20" s="6"/>
      <c r="E20" s="6"/>
      <c r="F20" s="16"/>
      <c r="G20" s="16"/>
      <c r="H20" s="40"/>
      <c r="I20" s="52" t="s">
        <v>277</v>
      </c>
      <c r="J20" s="133" t="s">
        <v>276</v>
      </c>
      <c r="K20" s="132" t="s">
        <v>267</v>
      </c>
      <c r="L20" s="25">
        <f ca="1">W20+T20</f>
        <v>36</v>
      </c>
      <c r="M20" s="25"/>
      <c r="N20" s="24"/>
      <c r="O20" s="23"/>
      <c r="P20" s="25"/>
      <c r="Q20" s="6"/>
      <c r="R20" s="6"/>
      <c r="S20" s="6"/>
      <c r="T20" s="25">
        <v>66</v>
      </c>
      <c r="U20" s="24" t="s">
        <v>99</v>
      </c>
      <c r="V20" s="23">
        <f t="shared" si="5"/>
        <v>1</v>
      </c>
      <c r="W20" s="25">
        <f t="shared" ca="1" si="4"/>
        <v>-30</v>
      </c>
      <c r="X20" s="47">
        <f t="array" aca="1" ref="X20" ca="1">COUNT(MATCH(AD20:OFFSET(AD20,0,$T$45-1),BL:BL,0))</f>
        <v>0</v>
      </c>
      <c r="Y20" s="48">
        <f t="array" aca="1" ref="Y20" ca="1">COUNT(MATCH(AD20:OFFSET(AD20,0,$T$45-1),BM:BM,0))</f>
        <v>30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29" t="s">
        <v>42</v>
      </c>
      <c r="AE20" s="129" t="s">
        <v>42</v>
      </c>
      <c r="AF20" s="129" t="s">
        <v>42</v>
      </c>
      <c r="AG20" s="129" t="s">
        <v>42</v>
      </c>
      <c r="AH20" s="129" t="s">
        <v>42</v>
      </c>
      <c r="AI20" s="129" t="s">
        <v>42</v>
      </c>
      <c r="AJ20" s="129" t="s">
        <v>42</v>
      </c>
      <c r="AK20" s="129" t="s">
        <v>42</v>
      </c>
      <c r="AL20" s="129" t="s">
        <v>42</v>
      </c>
      <c r="AM20" s="129" t="s">
        <v>42</v>
      </c>
      <c r="AN20" s="129" t="s">
        <v>42</v>
      </c>
      <c r="AO20" s="129" t="s">
        <v>42</v>
      </c>
      <c r="AP20" s="129" t="s">
        <v>42</v>
      </c>
      <c r="AQ20" s="129" t="s">
        <v>42</v>
      </c>
      <c r="AR20" s="129" t="s">
        <v>42</v>
      </c>
      <c r="AS20" s="129" t="s">
        <v>42</v>
      </c>
      <c r="AT20" s="129" t="s">
        <v>42</v>
      </c>
      <c r="AU20" s="129" t="s">
        <v>42</v>
      </c>
      <c r="AV20" s="129" t="s">
        <v>42</v>
      </c>
      <c r="AW20" s="129" t="s">
        <v>42</v>
      </c>
      <c r="AX20" s="129" t="s">
        <v>42</v>
      </c>
      <c r="AY20" s="129" t="s">
        <v>42</v>
      </c>
      <c r="AZ20" s="129" t="s">
        <v>42</v>
      </c>
      <c r="BA20" s="129" t="s">
        <v>42</v>
      </c>
      <c r="BB20" s="129" t="s">
        <v>42</v>
      </c>
      <c r="BC20" s="129" t="s">
        <v>42</v>
      </c>
      <c r="BD20" s="129" t="s">
        <v>42</v>
      </c>
      <c r="BE20" s="129" t="s">
        <v>42</v>
      </c>
      <c r="BF20" s="129" t="s">
        <v>42</v>
      </c>
      <c r="BG20" s="129" t="s">
        <v>42</v>
      </c>
      <c r="BH20" s="129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>
      <c r="A21" s="14">
        <v>1823</v>
      </c>
      <c r="B21" s="24" t="s">
        <v>133</v>
      </c>
      <c r="C21" s="24" t="s">
        <v>149</v>
      </c>
      <c r="D21" s="6"/>
      <c r="E21" s="6"/>
      <c r="F21" s="16"/>
      <c r="G21" s="16"/>
      <c r="H21" s="40"/>
      <c r="I21" s="52" t="s">
        <v>278</v>
      </c>
      <c r="J21" s="133" t="s">
        <v>269</v>
      </c>
      <c r="K21" s="132" t="s">
        <v>140</v>
      </c>
      <c r="L21" s="25">
        <f ca="1">W21+T21</f>
        <v>35</v>
      </c>
      <c r="M21" s="25"/>
      <c r="N21" s="24"/>
      <c r="O21" s="23"/>
      <c r="P21" s="25"/>
      <c r="Q21" s="6"/>
      <c r="R21" s="6"/>
      <c r="S21" s="6"/>
      <c r="T21" s="25">
        <v>33</v>
      </c>
      <c r="U21" s="24" t="s">
        <v>101</v>
      </c>
      <c r="V21" s="23">
        <f t="shared" si="5"/>
        <v>0.5</v>
      </c>
      <c r="W21" s="25">
        <f t="shared" ca="1" si="4"/>
        <v>2</v>
      </c>
      <c r="X21" s="47">
        <f t="array" aca="1" ref="X21" ca="1">COUNT(MATCH(AD21:OFFSET(AD21,0,$T$45-1),BL:BL,0))</f>
        <v>14</v>
      </c>
      <c r="Y21" s="48">
        <f t="array" aca="1" ref="Y21" ca="1">COUNT(MATCH(AD21:OFFSET(AD21,0,$T$45-1),BM:BM,0))</f>
        <v>5</v>
      </c>
      <c r="Z21" s="49">
        <f t="array" aca="1" ref="Z21" ca="1">COUNT(MATCH(AC21:OFFSET(AD21,0,$T$45-1),BQ:BQ,0))</f>
        <v>14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1</v>
      </c>
      <c r="AD21" s="129" t="s">
        <v>42</v>
      </c>
      <c r="AE21" s="129" t="s">
        <v>42</v>
      </c>
      <c r="AF21" s="129" t="s">
        <v>42</v>
      </c>
      <c r="AG21" s="129" t="s">
        <v>42</v>
      </c>
      <c r="AH21" s="129" t="s">
        <v>42</v>
      </c>
      <c r="AI21" s="129" t="s">
        <v>36</v>
      </c>
      <c r="AJ21" s="129" t="s">
        <v>11</v>
      </c>
      <c r="AK21" s="129" t="s">
        <v>11</v>
      </c>
      <c r="AL21" s="129" t="s">
        <v>11</v>
      </c>
      <c r="AM21" s="129" t="s">
        <v>11</v>
      </c>
      <c r="AN21" s="129" t="s">
        <v>11</v>
      </c>
      <c r="AO21" s="129" t="s">
        <v>11</v>
      </c>
      <c r="AP21" s="129" t="s">
        <v>11</v>
      </c>
      <c r="AQ21" s="129" t="s">
        <v>11</v>
      </c>
      <c r="AR21" s="129" t="s">
        <v>11</v>
      </c>
      <c r="AS21" s="129" t="s">
        <v>11</v>
      </c>
      <c r="AT21" s="129" t="s">
        <v>11</v>
      </c>
      <c r="AU21" s="129" t="s">
        <v>11</v>
      </c>
      <c r="AV21" s="129" t="s">
        <v>11</v>
      </c>
      <c r="AW21" s="129" t="s">
        <v>11</v>
      </c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75">
      <c r="A22" s="14">
        <v>3330</v>
      </c>
      <c r="B22" s="24" t="s">
        <v>133</v>
      </c>
      <c r="C22" s="24" t="s">
        <v>149</v>
      </c>
      <c r="D22" s="6"/>
      <c r="E22" s="6"/>
      <c r="F22" s="16"/>
      <c r="G22" s="16"/>
      <c r="H22" s="40"/>
      <c r="I22" s="52" t="s">
        <v>279</v>
      </c>
      <c r="J22" s="133" t="s">
        <v>272</v>
      </c>
      <c r="K22" s="132" t="s">
        <v>136</v>
      </c>
      <c r="L22" s="25">
        <f ca="1">W22+T22</f>
        <v>41</v>
      </c>
      <c r="M22" s="17"/>
      <c r="N22" s="19"/>
      <c r="O22" s="18"/>
      <c r="P22" s="16"/>
      <c r="Q22" s="6"/>
      <c r="R22" s="6"/>
      <c r="S22" s="6"/>
      <c r="T22" s="25">
        <v>54.5</v>
      </c>
      <c r="U22" s="26" t="s">
        <v>245</v>
      </c>
      <c r="V22" s="23">
        <f t="shared" si="5"/>
        <v>0.5</v>
      </c>
      <c r="W22" s="25">
        <f t="shared" ca="1" si="4"/>
        <v>-13.5</v>
      </c>
      <c r="X22" s="47">
        <f t="array" aca="1" ref="X22" ca="1">COUNT(MATCH(AD22:OFFSET(AD22,0,$T$45-1),BL:BL,0))</f>
        <v>11</v>
      </c>
      <c r="Y22" s="48">
        <f t="array" aca="1" ref="Y22" ca="1">COUNT(MATCH(AD22:OFFSET(AD22,0,$T$45-1),BM:BM,0))</f>
        <v>19</v>
      </c>
      <c r="Z22" s="49">
        <f t="array" aca="1" ref="Z22" ca="1">COUNT(MATCH(AC22:OFFSET(AD22,0,$T$45-1),BQ:BQ,0))</f>
        <v>10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29" t="s">
        <v>11</v>
      </c>
      <c r="AE22" s="129" t="s">
        <v>11</v>
      </c>
      <c r="AF22" s="129" t="s">
        <v>11</v>
      </c>
      <c r="AG22" s="129" t="s">
        <v>11</v>
      </c>
      <c r="AH22" s="129" t="s">
        <v>11</v>
      </c>
      <c r="AI22" s="129" t="s">
        <v>11</v>
      </c>
      <c r="AJ22" s="129" t="s">
        <v>11</v>
      </c>
      <c r="AK22" s="129" t="s">
        <v>11</v>
      </c>
      <c r="AL22" s="129" t="s">
        <v>11</v>
      </c>
      <c r="AM22" s="129" t="s">
        <v>11</v>
      </c>
      <c r="AN22" s="129" t="s">
        <v>34</v>
      </c>
      <c r="AO22" s="129" t="s">
        <v>42</v>
      </c>
      <c r="AP22" s="129" t="s">
        <v>42</v>
      </c>
      <c r="AQ22" s="129" t="s">
        <v>42</v>
      </c>
      <c r="AR22" s="129" t="s">
        <v>42</v>
      </c>
      <c r="AS22" s="129" t="s">
        <v>42</v>
      </c>
      <c r="AT22" s="129" t="s">
        <v>42</v>
      </c>
      <c r="AU22" s="129" t="s">
        <v>42</v>
      </c>
      <c r="AV22" s="129" t="s">
        <v>42</v>
      </c>
      <c r="AW22" s="129" t="s">
        <v>42</v>
      </c>
      <c r="AX22" s="129" t="s">
        <v>42</v>
      </c>
      <c r="AY22" s="129" t="s">
        <v>42</v>
      </c>
      <c r="AZ22" s="129" t="s">
        <v>42</v>
      </c>
      <c r="BA22" s="129" t="s">
        <v>42</v>
      </c>
      <c r="BB22" s="129" t="s">
        <v>42</v>
      </c>
      <c r="BC22" s="129" t="s">
        <v>42</v>
      </c>
      <c r="BD22" s="129" t="s">
        <v>42</v>
      </c>
      <c r="BE22" s="129" t="s">
        <v>42</v>
      </c>
      <c r="BF22" s="129" t="s">
        <v>42</v>
      </c>
      <c r="BG22" s="129" t="s">
        <v>42</v>
      </c>
      <c r="BH22" s="129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75">
      <c r="A23" s="39">
        <v>1870</v>
      </c>
      <c r="B23" s="26" t="s">
        <v>133</v>
      </c>
      <c r="C23" s="24" t="s">
        <v>149</v>
      </c>
      <c r="D23" s="40"/>
      <c r="E23" s="46"/>
      <c r="F23" s="40"/>
      <c r="G23" s="40"/>
      <c r="H23" s="40"/>
      <c r="I23" s="41" t="s">
        <v>280</v>
      </c>
      <c r="J23" s="133" t="s">
        <v>281</v>
      </c>
      <c r="K23" s="132" t="s">
        <v>140</v>
      </c>
      <c r="L23" s="25">
        <f ca="1">W23+T23</f>
        <v>106</v>
      </c>
      <c r="M23" s="43"/>
      <c r="N23" s="124" t="str">
        <f>IFERROR(VLOOKUP(M23,$I$3:$W$23,2),"")</f>
        <v/>
      </c>
      <c r="O23" s="45"/>
      <c r="P23" s="54"/>
      <c r="Q23" s="125" t="s">
        <v>282</v>
      </c>
      <c r="R23" s="125" t="s">
        <v>252</v>
      </c>
      <c r="S23" s="125" t="s">
        <v>283</v>
      </c>
      <c r="T23" s="123">
        <v>116</v>
      </c>
      <c r="U23" s="26" t="s">
        <v>99</v>
      </c>
      <c r="V23" s="23">
        <f t="shared" si="5"/>
        <v>1</v>
      </c>
      <c r="W23" s="25">
        <f t="shared" ca="1" si="4"/>
        <v>-10</v>
      </c>
      <c r="X23" s="47">
        <f t="array" aca="1" ref="X23" ca="1">COUNT(MATCH(AD23:OFFSET(AD23,0,$T$45-1),BL:BL,0))</f>
        <v>10</v>
      </c>
      <c r="Y23" s="48">
        <f t="array" aca="1" ref="Y23" ca="1">COUNT(MATCH(AD23:OFFSET(AD23,0,$T$45-1),BM:BM,0))</f>
        <v>20</v>
      </c>
      <c r="Z23" s="49">
        <f t="array" aca="1" ref="Z23" ca="1">COUNT(MATCH(AC23:OFFSET(AD23,0,$T$45-1),BQ:BQ,0))</f>
        <v>6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29" t="s">
        <v>11</v>
      </c>
      <c r="AE23" s="129" t="s">
        <v>11</v>
      </c>
      <c r="AF23" s="129" t="s">
        <v>11</v>
      </c>
      <c r="AG23" s="129" t="s">
        <v>11</v>
      </c>
      <c r="AH23" s="129" t="s">
        <v>11</v>
      </c>
      <c r="AI23" s="129" t="s">
        <v>11</v>
      </c>
      <c r="AJ23" s="129" t="s">
        <v>34</v>
      </c>
      <c r="AK23" s="129" t="s">
        <v>34</v>
      </c>
      <c r="AL23" s="129" t="s">
        <v>34</v>
      </c>
      <c r="AM23" s="129" t="s">
        <v>34</v>
      </c>
      <c r="AN23" s="129" t="s">
        <v>42</v>
      </c>
      <c r="AO23" s="129" t="s">
        <v>42</v>
      </c>
      <c r="AP23" s="129" t="s">
        <v>42</v>
      </c>
      <c r="AQ23" s="129" t="s">
        <v>42</v>
      </c>
      <c r="AR23" s="129" t="s">
        <v>42</v>
      </c>
      <c r="AS23" s="129" t="s">
        <v>42</v>
      </c>
      <c r="AT23" s="129" t="s">
        <v>42</v>
      </c>
      <c r="AU23" s="129" t="s">
        <v>42</v>
      </c>
      <c r="AV23" s="129" t="s">
        <v>42</v>
      </c>
      <c r="AW23" s="129" t="s">
        <v>42</v>
      </c>
      <c r="AX23" s="129" t="s">
        <v>42</v>
      </c>
      <c r="AY23" s="129" t="s">
        <v>42</v>
      </c>
      <c r="AZ23" s="129" t="s">
        <v>42</v>
      </c>
      <c r="BA23" s="129" t="s">
        <v>42</v>
      </c>
      <c r="BB23" s="129" t="s">
        <v>42</v>
      </c>
      <c r="BC23" s="129" t="s">
        <v>42</v>
      </c>
      <c r="BD23" s="129" t="s">
        <v>42</v>
      </c>
      <c r="BE23" s="129" t="s">
        <v>42</v>
      </c>
      <c r="BF23" s="129" t="s">
        <v>42</v>
      </c>
      <c r="BG23" s="129" t="s">
        <v>42</v>
      </c>
      <c r="BH23" s="129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75">
      <c r="A24" s="14">
        <v>1868</v>
      </c>
      <c r="B24" s="24" t="s">
        <v>133</v>
      </c>
      <c r="C24" s="24" t="s">
        <v>149</v>
      </c>
      <c r="D24" s="16"/>
      <c r="E24" s="6"/>
      <c r="F24" s="16"/>
      <c r="G24" s="16"/>
      <c r="H24" s="54"/>
      <c r="I24" s="52" t="s">
        <v>284</v>
      </c>
      <c r="J24" s="133" t="s">
        <v>269</v>
      </c>
      <c r="K24" s="132" t="s">
        <v>270</v>
      </c>
      <c r="L24" s="25">
        <f ca="1">W24+T24</f>
        <v>73.67</v>
      </c>
      <c r="M24" s="17"/>
      <c r="N24" s="19"/>
      <c r="O24" s="18"/>
      <c r="P24" s="126"/>
      <c r="Q24" s="127"/>
      <c r="R24" s="127"/>
      <c r="S24" s="127"/>
      <c r="T24" s="123">
        <v>89.67</v>
      </c>
      <c r="U24" s="24" t="s">
        <v>99</v>
      </c>
      <c r="V24" s="23">
        <f t="shared" si="5"/>
        <v>1</v>
      </c>
      <c r="W24" s="25">
        <f t="shared" ca="1" si="4"/>
        <v>-16</v>
      </c>
      <c r="X24" s="47">
        <f t="array" aca="1" ref="X24" ca="1">COUNT(MATCH(AD24:OFFSET(AD24,0,$T$45-1),BL:BL,0))</f>
        <v>7</v>
      </c>
      <c r="Y24" s="48">
        <f t="array" aca="1" ref="Y24" ca="1">COUNT(MATCH(AD24:OFFSET(AD24,0,$T$45-1),BM:BM,0))</f>
        <v>23</v>
      </c>
      <c r="Z24" s="49">
        <f t="array" aca="1" ref="Z24" ca="1">COUNT(MATCH(AC24:OFFSET(AD24,0,$T$45-1),BQ:BQ,0))</f>
        <v>0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29" t="s">
        <v>34</v>
      </c>
      <c r="AE24" s="129" t="s">
        <v>34</v>
      </c>
      <c r="AF24" s="129" t="s">
        <v>34</v>
      </c>
      <c r="AG24" s="129" t="s">
        <v>34</v>
      </c>
      <c r="AH24" s="129" t="s">
        <v>34</v>
      </c>
      <c r="AI24" s="129" t="s">
        <v>34</v>
      </c>
      <c r="AJ24" s="129" t="s">
        <v>34</v>
      </c>
      <c r="AK24" s="129" t="s">
        <v>42</v>
      </c>
      <c r="AL24" s="129" t="s">
        <v>42</v>
      </c>
      <c r="AM24" s="129" t="s">
        <v>42</v>
      </c>
      <c r="AN24" s="129" t="s">
        <v>42</v>
      </c>
      <c r="AO24" s="129" t="s">
        <v>42</v>
      </c>
      <c r="AP24" s="129" t="s">
        <v>42</v>
      </c>
      <c r="AQ24" s="129" t="s">
        <v>42</v>
      </c>
      <c r="AR24" s="129" t="s">
        <v>42</v>
      </c>
      <c r="AS24" s="129" t="s">
        <v>42</v>
      </c>
      <c r="AT24" s="129" t="s">
        <v>42</v>
      </c>
      <c r="AU24" s="129" t="s">
        <v>42</v>
      </c>
      <c r="AV24" s="129" t="s">
        <v>42</v>
      </c>
      <c r="AW24" s="129" t="s">
        <v>42</v>
      </c>
      <c r="AX24" s="129" t="s">
        <v>42</v>
      </c>
      <c r="AY24" s="129" t="s">
        <v>42</v>
      </c>
      <c r="AZ24" s="129" t="s">
        <v>42</v>
      </c>
      <c r="BA24" s="129" t="s">
        <v>42</v>
      </c>
      <c r="BB24" s="129" t="s">
        <v>42</v>
      </c>
      <c r="BC24" s="129" t="s">
        <v>42</v>
      </c>
      <c r="BD24" s="129" t="s">
        <v>42</v>
      </c>
      <c r="BE24" s="129" t="s">
        <v>42</v>
      </c>
      <c r="BF24" s="129" t="s">
        <v>42</v>
      </c>
      <c r="BG24" s="129" t="s">
        <v>42</v>
      </c>
      <c r="BH24" s="129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75">
      <c r="A25" s="14">
        <v>2053</v>
      </c>
      <c r="B25" s="24" t="s">
        <v>133</v>
      </c>
      <c r="C25" s="24"/>
      <c r="D25" s="16"/>
      <c r="E25" s="6"/>
      <c r="F25" s="16"/>
      <c r="G25" s="16"/>
      <c r="H25" s="54"/>
      <c r="I25" s="52" t="s">
        <v>285</v>
      </c>
      <c r="J25" s="133" t="s">
        <v>135</v>
      </c>
      <c r="K25" s="132" t="s">
        <v>136</v>
      </c>
      <c r="L25" s="25">
        <f ca="1">W25+T25</f>
        <v>36.5</v>
      </c>
      <c r="M25" s="17"/>
      <c r="N25" s="19"/>
      <c r="O25" s="18"/>
      <c r="P25" s="126"/>
      <c r="Q25" s="127"/>
      <c r="R25" s="127"/>
      <c r="S25" s="127"/>
      <c r="T25" s="123">
        <v>26.5</v>
      </c>
      <c r="U25" s="26" t="s">
        <v>286</v>
      </c>
      <c r="V25" s="23">
        <f t="shared" si="5"/>
        <v>1</v>
      </c>
      <c r="W25" s="25">
        <f t="shared" ca="1" si="4"/>
        <v>10</v>
      </c>
      <c r="X25" s="47">
        <f t="array" aca="1" ref="X25" ca="1">COUNT(MATCH(AD25:OFFSET(AD25,0,$T$45-1),BL:BL,0))</f>
        <v>15</v>
      </c>
      <c r="Y25" s="48">
        <f t="array" aca="1" ref="Y25" ca="1">COUNT(MATCH(AD25:OFFSET(AD25,0,$T$45-1),BM:BM,0))</f>
        <v>5</v>
      </c>
      <c r="Z25" s="49">
        <f t="array" aca="1" ref="Z25" ca="1">COUNT(MATCH(AC25:OFFSET(AD25,0,$T$45-1),BQ:BQ,0))</f>
        <v>11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29" t="s">
        <v>11</v>
      </c>
      <c r="AE25" s="129" t="s">
        <v>11</v>
      </c>
      <c r="AF25" s="129" t="s">
        <v>11</v>
      </c>
      <c r="AG25" s="129" t="s">
        <v>11</v>
      </c>
      <c r="AH25" s="129" t="s">
        <v>11</v>
      </c>
      <c r="AI25" s="129" t="s">
        <v>11</v>
      </c>
      <c r="AJ25" s="129" t="s">
        <v>11</v>
      </c>
      <c r="AK25" s="129" t="s">
        <v>11</v>
      </c>
      <c r="AL25" s="129" t="s">
        <v>11</v>
      </c>
      <c r="AM25" s="129" t="s">
        <v>11</v>
      </c>
      <c r="AN25" s="129" t="s">
        <v>11</v>
      </c>
      <c r="AO25" s="129" t="s">
        <v>34</v>
      </c>
      <c r="AP25" s="129" t="s">
        <v>34</v>
      </c>
      <c r="AQ25" s="129" t="s">
        <v>34</v>
      </c>
      <c r="AR25" s="129" t="s">
        <v>34</v>
      </c>
      <c r="AS25" s="129" t="s">
        <v>42</v>
      </c>
      <c r="AT25" s="129" t="s">
        <v>42</v>
      </c>
      <c r="AU25" s="129" t="s">
        <v>42</v>
      </c>
      <c r="AV25" s="129" t="s">
        <v>42</v>
      </c>
      <c r="AW25" s="129" t="s">
        <v>42</v>
      </c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3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</row>
    <row r="26" spans="1:71" ht="18.75">
      <c r="A26" s="14">
        <v>1626</v>
      </c>
      <c r="B26" s="24" t="s">
        <v>133</v>
      </c>
      <c r="C26" s="24"/>
      <c r="D26" s="16"/>
      <c r="E26" s="6"/>
      <c r="F26" s="16"/>
      <c r="G26" s="16"/>
      <c r="H26" s="54"/>
      <c r="I26" s="52" t="s">
        <v>287</v>
      </c>
      <c r="J26" s="133" t="s">
        <v>250</v>
      </c>
      <c r="K26" s="132" t="s">
        <v>136</v>
      </c>
      <c r="L26" s="25">
        <f ca="1">W26+T26</f>
        <v>40</v>
      </c>
      <c r="M26" s="17"/>
      <c r="N26" s="19"/>
      <c r="O26" s="18"/>
      <c r="P26" s="16"/>
      <c r="Q26" s="6"/>
      <c r="R26" s="6"/>
      <c r="S26" s="6"/>
      <c r="T26" s="25">
        <v>30</v>
      </c>
      <c r="U26" s="24" t="s">
        <v>98</v>
      </c>
      <c r="V26" s="23">
        <v>0.5</v>
      </c>
      <c r="W26" s="25">
        <f ca="1">((X26*V26))-Y26</f>
        <v>10</v>
      </c>
      <c r="X26" s="47">
        <f t="array" aca="1" ref="X26" ca="1">COUNT(MATCH(AD26:OFFSET(AD26,0,$T$45-1),BL:BL,0))</f>
        <v>20</v>
      </c>
      <c r="Y26" s="48" cm="1">
        <f t="array" aca="1" ref="Y26" ca="1">COUNT(MATCH(AD26:OFFSET(AD26,0,$T$45-1),BM:BM,0))</f>
        <v>0</v>
      </c>
      <c r="Z26" s="49">
        <f t="array" aca="1" ref="Z26" ca="1">COUNT(MATCH(AC26:OFFSET(AD26,0,$T$45-1),BQ:BQ,0))</f>
        <v>20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0</v>
      </c>
      <c r="AC26" s="119">
        <f t="array" aca="1" ref="AC26" ca="1">COUNT(MATCH(AD26:OFFSET(AD26,0,$T$45-1),BN:BN,0))</f>
        <v>0</v>
      </c>
      <c r="AD26" s="143" t="s">
        <v>11</v>
      </c>
      <c r="AE26" s="143" t="s">
        <v>11</v>
      </c>
      <c r="AF26" s="143" t="s">
        <v>11</v>
      </c>
      <c r="AG26" s="143" t="s">
        <v>11</v>
      </c>
      <c r="AH26" s="143" t="s">
        <v>11</v>
      </c>
      <c r="AI26" s="143" t="s">
        <v>11</v>
      </c>
      <c r="AJ26" s="143" t="s">
        <v>11</v>
      </c>
      <c r="AK26" s="143" t="s">
        <v>11</v>
      </c>
      <c r="AL26" s="143" t="s">
        <v>11</v>
      </c>
      <c r="AM26" s="143" t="s">
        <v>11</v>
      </c>
      <c r="AN26" s="143" t="s">
        <v>11</v>
      </c>
      <c r="AO26" s="143" t="s">
        <v>11</v>
      </c>
      <c r="AP26" s="143" t="s">
        <v>11</v>
      </c>
      <c r="AQ26" s="143" t="s">
        <v>11</v>
      </c>
      <c r="AR26" s="143" t="s">
        <v>11</v>
      </c>
      <c r="AS26" s="143" t="s">
        <v>11</v>
      </c>
      <c r="AT26" s="143" t="s">
        <v>11</v>
      </c>
      <c r="AU26" s="143" t="s">
        <v>11</v>
      </c>
      <c r="AV26" s="143" t="s">
        <v>11</v>
      </c>
      <c r="AW26" s="143" t="s">
        <v>11</v>
      </c>
      <c r="AX26" s="143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3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</row>
    <row r="27" spans="1:71" ht="18.7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288</v>
      </c>
      <c r="J27" s="133" t="s">
        <v>135</v>
      </c>
      <c r="K27" s="132" t="s">
        <v>136</v>
      </c>
      <c r="L27" s="25">
        <f ca="1">W27+T27</f>
        <v>26</v>
      </c>
      <c r="M27" s="17"/>
      <c r="N27" s="19"/>
      <c r="O27" s="18"/>
      <c r="P27" s="16"/>
      <c r="Q27" s="6"/>
      <c r="R27" s="6"/>
      <c r="S27" s="6"/>
      <c r="T27" s="25">
        <v>23.5</v>
      </c>
      <c r="U27" s="26" t="s">
        <v>245</v>
      </c>
      <c r="V27" s="23">
        <f t="shared" si="5"/>
        <v>0.5</v>
      </c>
      <c r="W27" s="25">
        <f t="shared" ca="1" si="4"/>
        <v>2.5</v>
      </c>
      <c r="X27" s="47">
        <f t="array" aca="1" ref="X27" ca="1">COUNT(MATCH(AD27:OFFSET(AD27,0,$T$45-1),BL:BL,0))</f>
        <v>15</v>
      </c>
      <c r="Y27" s="48">
        <f t="array" aca="1" ref="Y27" ca="1">COUNT(MATCH(AD27:OFFSET(AD27,0,$T$45-1),BM:BM,0))</f>
        <v>5</v>
      </c>
      <c r="Z27" s="49">
        <f t="array" aca="1" ref="Z27" ca="1">COUNT(MATCH(AC27:OFFSET(AD27,0,$T$45-1),BQ:BQ,0))</f>
        <v>14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43" t="s">
        <v>42</v>
      </c>
      <c r="AE27" s="143" t="s">
        <v>42</v>
      </c>
      <c r="AF27" s="143" t="s">
        <v>42</v>
      </c>
      <c r="AG27" s="143" t="s">
        <v>42</v>
      </c>
      <c r="AH27" s="143" t="s">
        <v>42</v>
      </c>
      <c r="AI27" s="143" t="s">
        <v>34</v>
      </c>
      <c r="AJ27" s="143" t="s">
        <v>11</v>
      </c>
      <c r="AK27" s="143" t="s">
        <v>11</v>
      </c>
      <c r="AL27" s="143" t="s">
        <v>11</v>
      </c>
      <c r="AM27" s="143" t="s">
        <v>11</v>
      </c>
      <c r="AN27" s="143" t="s">
        <v>11</v>
      </c>
      <c r="AO27" s="143" t="s">
        <v>11</v>
      </c>
      <c r="AP27" s="143" t="s">
        <v>11</v>
      </c>
      <c r="AQ27" s="143" t="s">
        <v>11</v>
      </c>
      <c r="AR27" s="143" t="s">
        <v>11</v>
      </c>
      <c r="AS27" s="143" t="s">
        <v>11</v>
      </c>
      <c r="AT27" s="143" t="s">
        <v>11</v>
      </c>
      <c r="AU27" s="143" t="s">
        <v>11</v>
      </c>
      <c r="AV27" s="143" t="s">
        <v>11</v>
      </c>
      <c r="AW27" s="143" t="s">
        <v>11</v>
      </c>
      <c r="AX27" s="143"/>
      <c r="AY27" s="143"/>
      <c r="AZ27" s="143"/>
      <c r="BA27" s="143"/>
      <c r="BB27" s="143"/>
      <c r="BC27" s="143"/>
      <c r="BD27" s="129"/>
      <c r="BE27" s="129"/>
      <c r="BF27" s="129"/>
      <c r="BG27" s="129"/>
      <c r="BH27" s="143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5279</v>
      </c>
      <c r="B28" s="24" t="s">
        <v>133</v>
      </c>
      <c r="C28" s="24"/>
      <c r="D28" s="16"/>
      <c r="E28" s="6"/>
      <c r="F28" s="16"/>
      <c r="G28" s="16"/>
      <c r="H28" s="54"/>
      <c r="I28" s="52" t="s">
        <v>289</v>
      </c>
      <c r="J28" s="133" t="s">
        <v>272</v>
      </c>
      <c r="K28" s="132"/>
      <c r="L28" s="25">
        <f ca="1">W28+T28</f>
        <v>4.5</v>
      </c>
      <c r="M28" s="17"/>
      <c r="N28" s="19"/>
      <c r="O28" s="18"/>
      <c r="P28" s="16"/>
      <c r="Q28" s="6"/>
      <c r="R28" s="6"/>
      <c r="S28" s="6"/>
      <c r="T28" s="25">
        <v>5</v>
      </c>
      <c r="U28" s="26" t="s">
        <v>245</v>
      </c>
      <c r="V28" s="23">
        <f t="shared" ref="V28" si="6">IF(U28="5x5",1,IF(U28="6x4",4/6,IF(U28="6x3",0.5,IF(U28="7x3",3/7,IF(U28="Permanent",2/5,IF(U28="4x2",2/4,IF(U28="5x4",4/5,1)))))))</f>
        <v>0.5</v>
      </c>
      <c r="W28" s="25">
        <f t="shared" ref="W28" ca="1" si="7">((X28*V28))-Y28</f>
        <v>-0.5</v>
      </c>
      <c r="X28" s="47">
        <f t="array" aca="1" ref="X28" ca="1">COUNT(MATCH(AD28:OFFSET(AD28,0,$T$45-1),BL:BL,0))</f>
        <v>13</v>
      </c>
      <c r="Y28" s="48">
        <f t="array" aca="1" ref="Y28" ca="1">COUNT(MATCH(AD28:OFFSET(AD28,0,$T$45-1),BM:BM,0))</f>
        <v>7</v>
      </c>
      <c r="Z28" s="49">
        <f t="array" aca="1" ref="Z28" ca="1">COUNT(MATCH(AC28:OFFSET(AD28,0,$T$45-1),BQ:BQ,0))</f>
        <v>6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43" t="s">
        <v>11</v>
      </c>
      <c r="AE28" s="143" t="s">
        <v>11</v>
      </c>
      <c r="AF28" s="143" t="s">
        <v>11</v>
      </c>
      <c r="AG28" s="143" t="s">
        <v>11</v>
      </c>
      <c r="AH28" s="143" t="s">
        <v>11</v>
      </c>
      <c r="AI28" s="143" t="s">
        <v>11</v>
      </c>
      <c r="AJ28" s="143" t="s">
        <v>34</v>
      </c>
      <c r="AK28" s="143" t="s">
        <v>34</v>
      </c>
      <c r="AL28" s="143" t="s">
        <v>34</v>
      </c>
      <c r="AM28" s="143" t="s">
        <v>34</v>
      </c>
      <c r="AN28" s="143" t="s">
        <v>34</v>
      </c>
      <c r="AO28" s="143" t="s">
        <v>34</v>
      </c>
      <c r="AP28" s="143" t="s">
        <v>34</v>
      </c>
      <c r="AQ28" s="143" t="s">
        <v>42</v>
      </c>
      <c r="AR28" s="143" t="s">
        <v>42</v>
      </c>
      <c r="AS28" s="143" t="s">
        <v>42</v>
      </c>
      <c r="AT28" s="143" t="s">
        <v>42</v>
      </c>
      <c r="AU28" s="143" t="s">
        <v>42</v>
      </c>
      <c r="AV28" s="143" t="s">
        <v>42</v>
      </c>
      <c r="AW28" s="143" t="s">
        <v>42</v>
      </c>
      <c r="AX28" s="143"/>
      <c r="AY28" s="143"/>
      <c r="AZ28" s="143"/>
      <c r="BA28" s="143"/>
      <c r="BB28" s="143"/>
      <c r="BC28" s="143"/>
      <c r="BD28" s="351"/>
      <c r="BE28" s="351"/>
      <c r="BF28" s="351"/>
      <c r="BG28" s="351"/>
      <c r="BH28" s="143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75">
      <c r="A29" s="14">
        <v>459</v>
      </c>
      <c r="B29" s="235" t="s">
        <v>183</v>
      </c>
      <c r="C29" s="24"/>
      <c r="D29" s="16"/>
      <c r="E29" s="6"/>
      <c r="F29" s="16"/>
      <c r="G29" s="16"/>
      <c r="H29" s="54"/>
      <c r="I29" s="52" t="s">
        <v>290</v>
      </c>
      <c r="J29" s="133" t="s">
        <v>260</v>
      </c>
      <c r="K29" s="132" t="s">
        <v>136</v>
      </c>
      <c r="L29" s="25">
        <f ca="1">W29+T29</f>
        <v>39</v>
      </c>
      <c r="M29" s="17"/>
      <c r="N29" s="19"/>
      <c r="O29" s="18"/>
      <c r="P29" s="16"/>
      <c r="Q29" s="6"/>
      <c r="R29" s="6"/>
      <c r="S29" s="6"/>
      <c r="T29" s="25">
        <v>35</v>
      </c>
      <c r="U29" s="24" t="s">
        <v>245</v>
      </c>
      <c r="V29" s="23">
        <v>0.5</v>
      </c>
      <c r="W29" s="25">
        <f t="shared" ca="1" si="4"/>
        <v>4</v>
      </c>
      <c r="X29" s="47">
        <f t="array" aca="1" ref="X29" ca="1">COUNT(MATCH(AD29:OFFSET(AD29,0,$T$45-1),BL:BL,0))</f>
        <v>16</v>
      </c>
      <c r="Y29" s="48">
        <f t="array" aca="1" ref="Y29" ca="1">COUNT(MATCH(AD29:OFFSET(AD29,0,$T$45-1),BM:BM,0))</f>
        <v>4</v>
      </c>
      <c r="Z29" s="49">
        <f t="array" aca="1" ref="Z29" ca="1">COUNT(MATCH(AC29:OFFSET(AD29,0,$T$45-1),BQ:BQ,0))</f>
        <v>0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3" t="s">
        <v>34</v>
      </c>
      <c r="AE29" s="143" t="s">
        <v>34</v>
      </c>
      <c r="AF29" s="143" t="s">
        <v>34</v>
      </c>
      <c r="AG29" s="143" t="s">
        <v>34</v>
      </c>
      <c r="AH29" s="143" t="s">
        <v>34</v>
      </c>
      <c r="AI29" s="143" t="s">
        <v>34</v>
      </c>
      <c r="AJ29" s="143" t="s">
        <v>34</v>
      </c>
      <c r="AK29" s="143" t="s">
        <v>34</v>
      </c>
      <c r="AL29" s="143" t="s">
        <v>34</v>
      </c>
      <c r="AM29" s="143" t="s">
        <v>34</v>
      </c>
      <c r="AN29" s="143" t="s">
        <v>34</v>
      </c>
      <c r="AO29" s="143" t="s">
        <v>34</v>
      </c>
      <c r="AP29" s="143" t="s">
        <v>34</v>
      </c>
      <c r="AQ29" s="143" t="s">
        <v>34</v>
      </c>
      <c r="AR29" s="143" t="s">
        <v>34</v>
      </c>
      <c r="AS29" s="143" t="s">
        <v>34</v>
      </c>
      <c r="AT29" s="143" t="s">
        <v>42</v>
      </c>
      <c r="AU29" s="143" t="s">
        <v>42</v>
      </c>
      <c r="AV29" s="143" t="s">
        <v>42</v>
      </c>
      <c r="AW29" s="143" t="s">
        <v>42</v>
      </c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5281</v>
      </c>
      <c r="B30" s="235" t="s">
        <v>183</v>
      </c>
      <c r="C30" s="24"/>
      <c r="D30" s="16"/>
      <c r="E30" s="6"/>
      <c r="F30" s="16"/>
      <c r="G30" s="16"/>
      <c r="H30" s="54"/>
      <c r="I30" s="52" t="s">
        <v>291</v>
      </c>
      <c r="J30" s="133" t="s">
        <v>292</v>
      </c>
      <c r="K30" s="132" t="s">
        <v>136</v>
      </c>
      <c r="L30" s="25">
        <f ca="1">W30+T30</f>
        <v>8.5</v>
      </c>
      <c r="M30" s="17"/>
      <c r="N30" s="19"/>
      <c r="O30" s="18"/>
      <c r="P30" s="16"/>
      <c r="Q30" s="6"/>
      <c r="R30" s="6"/>
      <c r="S30" s="6"/>
      <c r="T30" s="25">
        <v>4.5</v>
      </c>
      <c r="U30" s="24" t="s">
        <v>98</v>
      </c>
      <c r="V30" s="23">
        <v>0.5</v>
      </c>
      <c r="W30" s="25">
        <f t="shared" ca="1" si="4"/>
        <v>4</v>
      </c>
      <c r="X30" s="47">
        <f t="array" aca="1" ref="X30" ca="1">COUNT(MATCH(AD30:OFFSET(AD30,0,$T$45-1),BL:BL,0))</f>
        <v>16</v>
      </c>
      <c r="Y30" s="48">
        <f t="array" aca="1" ref="Y30" ca="1">COUNT(MATCH(AD30:OFFSET(AD30,0,$T$45-1),BM:BM,0))</f>
        <v>4</v>
      </c>
      <c r="Z30" s="49">
        <f t="array" aca="1" ref="Z30" ca="1">COUNT(MATCH(AC30:OFFSET(AD30,0,$T$45-1),BQ:BQ,0))</f>
        <v>13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29" t="s">
        <v>34</v>
      </c>
      <c r="AE30" s="143" t="s">
        <v>34</v>
      </c>
      <c r="AF30" s="143" t="s">
        <v>11</v>
      </c>
      <c r="AG30" s="143" t="s">
        <v>11</v>
      </c>
      <c r="AH30" s="143" t="s">
        <v>34</v>
      </c>
      <c r="AI30" s="143" t="s">
        <v>42</v>
      </c>
      <c r="AJ30" s="143" t="s">
        <v>42</v>
      </c>
      <c r="AK30" s="129" t="s">
        <v>11</v>
      </c>
      <c r="AL30" s="129" t="s">
        <v>11</v>
      </c>
      <c r="AM30" s="129" t="s">
        <v>11</v>
      </c>
      <c r="AN30" s="129" t="s">
        <v>11</v>
      </c>
      <c r="AO30" s="129" t="s">
        <v>11</v>
      </c>
      <c r="AP30" s="129" t="s">
        <v>11</v>
      </c>
      <c r="AQ30" s="143" t="s">
        <v>42</v>
      </c>
      <c r="AR30" s="143" t="s">
        <v>42</v>
      </c>
      <c r="AS30" s="143" t="s">
        <v>11</v>
      </c>
      <c r="AT30" s="143" t="s">
        <v>11</v>
      </c>
      <c r="AU30" s="143" t="s">
        <v>11</v>
      </c>
      <c r="AV30" s="143" t="s">
        <v>11</v>
      </c>
      <c r="AW30" s="143" t="s">
        <v>11</v>
      </c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75">
      <c r="A31" s="14">
        <v>1127</v>
      </c>
      <c r="B31" s="235" t="s">
        <v>183</v>
      </c>
      <c r="C31" s="24"/>
      <c r="D31" s="16"/>
      <c r="E31" s="6"/>
      <c r="F31" s="16"/>
      <c r="G31" s="16"/>
      <c r="H31" s="54"/>
      <c r="I31" s="52" t="s">
        <v>293</v>
      </c>
      <c r="J31" s="133" t="s">
        <v>237</v>
      </c>
      <c r="K31" s="132" t="s">
        <v>136</v>
      </c>
      <c r="L31" s="25">
        <f ca="1">W31+T31</f>
        <v>-7.5</v>
      </c>
      <c r="M31" s="17"/>
      <c r="N31" s="19"/>
      <c r="O31" s="18"/>
      <c r="P31" s="16"/>
      <c r="Q31" s="6"/>
      <c r="R31" s="6"/>
      <c r="S31" s="6"/>
      <c r="T31" s="25">
        <v>10</v>
      </c>
      <c r="U31" s="24" t="s">
        <v>98</v>
      </c>
      <c r="V31" s="23">
        <v>0.5</v>
      </c>
      <c r="W31" s="25">
        <f t="shared" ca="1" si="4"/>
        <v>-17.5</v>
      </c>
      <c r="X31" s="47">
        <f t="array" aca="1" ref="X31" ca="1">COUNT(MATCH(AD31:OFFSET(AD31,0,$T$45-1),BL:BL,0))</f>
        <v>1</v>
      </c>
      <c r="Y31" s="48">
        <f t="array" aca="1" ref="Y31" ca="1">COUNT(MATCH(AD31:OFFSET(AD31,0,$T$45-1),BM:BM,0))</f>
        <v>18</v>
      </c>
      <c r="Z31" s="49">
        <f t="array" aca="1" ref="Z31" ca="1">COUNT(MATCH(AC31:OFFSET(AD31,0,$T$45-1),BQ:BQ,0))</f>
        <v>0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1</v>
      </c>
      <c r="AD31" s="129" t="s">
        <v>34</v>
      </c>
      <c r="AE31" s="129" t="s">
        <v>42</v>
      </c>
      <c r="AF31" s="129" t="s">
        <v>42</v>
      </c>
      <c r="AG31" s="129" t="s">
        <v>42</v>
      </c>
      <c r="AH31" s="129" t="s">
        <v>42</v>
      </c>
      <c r="AI31" s="129" t="s">
        <v>42</v>
      </c>
      <c r="AJ31" s="129" t="s">
        <v>42</v>
      </c>
      <c r="AK31" s="129" t="s">
        <v>42</v>
      </c>
      <c r="AL31" s="129" t="s">
        <v>42</v>
      </c>
      <c r="AM31" s="129" t="s">
        <v>42</v>
      </c>
      <c r="AN31" s="129" t="s">
        <v>42</v>
      </c>
      <c r="AO31" s="129" t="s">
        <v>42</v>
      </c>
      <c r="AP31" s="129" t="s">
        <v>42</v>
      </c>
      <c r="AQ31" s="129" t="s">
        <v>42</v>
      </c>
      <c r="AR31" s="129" t="s">
        <v>42</v>
      </c>
      <c r="AS31" s="129" t="s">
        <v>42</v>
      </c>
      <c r="AT31" s="129" t="s">
        <v>54</v>
      </c>
      <c r="AU31" s="129" t="s">
        <v>42</v>
      </c>
      <c r="AV31" s="129" t="s">
        <v>42</v>
      </c>
      <c r="AW31" s="129" t="s">
        <v>42</v>
      </c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1430</v>
      </c>
      <c r="B32" s="235" t="s">
        <v>183</v>
      </c>
      <c r="C32" s="24"/>
      <c r="D32" s="16"/>
      <c r="E32" s="6"/>
      <c r="F32" s="16"/>
      <c r="G32" s="16"/>
      <c r="H32" s="54"/>
      <c r="I32" s="52" t="s">
        <v>294</v>
      </c>
      <c r="J32" s="133" t="s">
        <v>295</v>
      </c>
      <c r="K32" s="132" t="s">
        <v>136</v>
      </c>
      <c r="L32" s="25">
        <f ca="1">W32+T32</f>
        <v>32</v>
      </c>
      <c r="M32" s="17"/>
      <c r="N32" s="19"/>
      <c r="O32" s="18"/>
      <c r="P32" s="16"/>
      <c r="Q32" s="6"/>
      <c r="R32" s="6"/>
      <c r="S32" s="6"/>
      <c r="T32" s="25">
        <v>25</v>
      </c>
      <c r="U32" s="24" t="s">
        <v>98</v>
      </c>
      <c r="V32" s="23">
        <v>0.5</v>
      </c>
      <c r="W32" s="25">
        <f t="shared" ca="1" si="4"/>
        <v>7</v>
      </c>
      <c r="X32" s="47">
        <f t="array" aca="1" ref="X32" ca="1">COUNT(MATCH(AD32:OFFSET(AD32,0,$T$45-1),BL:BL,0))</f>
        <v>18</v>
      </c>
      <c r="Y32" s="48">
        <f t="array" aca="1" ref="Y32" ca="1">COUNT(MATCH(AD32:OFFSET(AD32,0,$T$45-1),BM:BM,0))</f>
        <v>2</v>
      </c>
      <c r="Z32" s="49">
        <f t="array" aca="1" ref="Z32" ca="1">COUNT(MATCH(AC32:OFFSET(AD32,0,$T$45-1),BQ:BQ,0))</f>
        <v>5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29" t="s">
        <v>34</v>
      </c>
      <c r="AE32" s="129" t="s">
        <v>34</v>
      </c>
      <c r="AF32" s="129" t="s">
        <v>34</v>
      </c>
      <c r="AG32" s="129" t="s">
        <v>34</v>
      </c>
      <c r="AH32" s="129" t="s">
        <v>34</v>
      </c>
      <c r="AI32" s="129" t="s">
        <v>34</v>
      </c>
      <c r="AJ32" s="129" t="s">
        <v>34</v>
      </c>
      <c r="AK32" s="129" t="s">
        <v>34</v>
      </c>
      <c r="AL32" s="129" t="s">
        <v>34</v>
      </c>
      <c r="AM32" s="129" t="s">
        <v>34</v>
      </c>
      <c r="AN32" s="129" t="s">
        <v>34</v>
      </c>
      <c r="AO32" s="129" t="s">
        <v>34</v>
      </c>
      <c r="AP32" s="129" t="s">
        <v>34</v>
      </c>
      <c r="AQ32" s="129" t="s">
        <v>42</v>
      </c>
      <c r="AR32" s="129" t="s">
        <v>42</v>
      </c>
      <c r="AS32" s="129" t="s">
        <v>11</v>
      </c>
      <c r="AT32" s="129" t="s">
        <v>11</v>
      </c>
      <c r="AU32" s="129" t="s">
        <v>11</v>
      </c>
      <c r="AV32" s="129" t="s">
        <v>11</v>
      </c>
      <c r="AW32" s="129" t="s">
        <v>11</v>
      </c>
      <c r="AX32" s="129"/>
      <c r="AY32" s="129"/>
      <c r="AZ32" s="129"/>
      <c r="BA32" s="129"/>
      <c r="BB32" s="129"/>
      <c r="BC32" s="143"/>
      <c r="BD32" s="143"/>
      <c r="BE32" s="143"/>
      <c r="BF32" s="143"/>
      <c r="BG32" s="143"/>
      <c r="BH32" s="143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75">
      <c r="A33" s="14">
        <v>656</v>
      </c>
      <c r="B33" s="235" t="s">
        <v>183</v>
      </c>
      <c r="C33" s="24"/>
      <c r="D33" s="16"/>
      <c r="E33" s="6"/>
      <c r="F33" s="16"/>
      <c r="G33" s="16"/>
      <c r="H33" s="54"/>
      <c r="I33" s="52" t="s">
        <v>296</v>
      </c>
      <c r="J33" s="133" t="s">
        <v>264</v>
      </c>
      <c r="K33" s="132" t="s">
        <v>136</v>
      </c>
      <c r="L33" s="25">
        <f ca="1">W33+T33</f>
        <v>27.5</v>
      </c>
      <c r="M33" s="17"/>
      <c r="N33" s="19"/>
      <c r="O33" s="18"/>
      <c r="P33" s="16"/>
      <c r="Q33" s="6"/>
      <c r="R33" s="6"/>
      <c r="S33" s="6"/>
      <c r="T33" s="25">
        <v>43</v>
      </c>
      <c r="U33" s="24" t="s">
        <v>98</v>
      </c>
      <c r="V33" s="23">
        <v>0.5</v>
      </c>
      <c r="W33" s="25">
        <f t="shared" ca="1" si="4"/>
        <v>-15.5</v>
      </c>
      <c r="X33" s="47">
        <f t="array" aca="1" ref="X33" ca="1">COUNT(MATCH(AD33:OFFSET(AD33,0,$T$45-1),BL:BL,0))</f>
        <v>3</v>
      </c>
      <c r="Y33" s="48">
        <f t="array" aca="1" ref="Y33" ca="1">COUNT(MATCH(AD33:OFFSET(AD33,0,$T$45-1),BM:BM,0))</f>
        <v>17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29" t="s">
        <v>42</v>
      </c>
      <c r="AE33" s="129" t="s">
        <v>34</v>
      </c>
      <c r="AF33" s="129" t="s">
        <v>11</v>
      </c>
      <c r="AG33" s="129" t="s">
        <v>11</v>
      </c>
      <c r="AH33" s="129" t="s">
        <v>42</v>
      </c>
      <c r="AI33" s="129" t="s">
        <v>42</v>
      </c>
      <c r="AJ33" s="129" t="s">
        <v>42</v>
      </c>
      <c r="AK33" s="129" t="s">
        <v>42</v>
      </c>
      <c r="AL33" s="129" t="s">
        <v>42</v>
      </c>
      <c r="AM33" s="129" t="s">
        <v>42</v>
      </c>
      <c r="AN33" s="129" t="s">
        <v>42</v>
      </c>
      <c r="AO33" s="129" t="s">
        <v>42</v>
      </c>
      <c r="AP33" s="129" t="s">
        <v>42</v>
      </c>
      <c r="AQ33" s="129" t="s">
        <v>42</v>
      </c>
      <c r="AR33" s="129" t="s">
        <v>42</v>
      </c>
      <c r="AS33" s="129" t="s">
        <v>42</v>
      </c>
      <c r="AT33" s="129" t="s">
        <v>42</v>
      </c>
      <c r="AU33" s="129" t="s">
        <v>42</v>
      </c>
      <c r="AV33" s="129" t="s">
        <v>42</v>
      </c>
      <c r="AW33" s="129" t="s">
        <v>42</v>
      </c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75">
      <c r="A34" s="14">
        <v>2745</v>
      </c>
      <c r="B34" s="235" t="s">
        <v>183</v>
      </c>
      <c r="C34" s="24"/>
      <c r="D34" s="16"/>
      <c r="E34" s="6"/>
      <c r="F34" s="16"/>
      <c r="G34" s="16"/>
      <c r="H34" s="54"/>
      <c r="I34" s="52" t="s">
        <v>297</v>
      </c>
      <c r="J34" s="133" t="s">
        <v>281</v>
      </c>
      <c r="K34" s="132" t="s">
        <v>267</v>
      </c>
      <c r="L34" s="25">
        <f ca="1">W34+T34</f>
        <v>26</v>
      </c>
      <c r="M34" s="17"/>
      <c r="N34" s="19"/>
      <c r="O34" s="18"/>
      <c r="P34" s="16"/>
      <c r="Q34" s="6"/>
      <c r="R34" s="6"/>
      <c r="S34" s="6"/>
      <c r="T34" s="25">
        <v>46</v>
      </c>
      <c r="U34" s="24" t="s">
        <v>99</v>
      </c>
      <c r="V34" s="23">
        <v>1</v>
      </c>
      <c r="W34" s="25">
        <f t="shared" ca="1" si="4"/>
        <v>-20</v>
      </c>
      <c r="X34" s="47">
        <f t="array" aca="1" ref="X34" ca="1">COUNT(MATCH(AD34:OFFSET(AD34,0,$T$45-1),BL:BL,0))</f>
        <v>0</v>
      </c>
      <c r="Y34" s="48">
        <f t="array" aca="1" ref="Y34" ca="1">COUNT(MATCH(AD34:OFFSET(AD34,0,$T$45-1),BM:BM,0))</f>
        <v>20</v>
      </c>
      <c r="Z34" s="49">
        <f t="array" aca="1" ref="Z34" ca="1">COUNT(MATCH(AC34:OFFSET(AD34,0,$T$45-1),BQ:BQ,0))</f>
        <v>0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29" t="s">
        <v>42</v>
      </c>
      <c r="AE34" s="129" t="s">
        <v>42</v>
      </c>
      <c r="AF34" s="129" t="s">
        <v>42</v>
      </c>
      <c r="AG34" s="129" t="s">
        <v>42</v>
      </c>
      <c r="AH34" s="129" t="s">
        <v>42</v>
      </c>
      <c r="AI34" s="129" t="s">
        <v>42</v>
      </c>
      <c r="AJ34" s="129" t="s">
        <v>42</v>
      </c>
      <c r="AK34" s="129" t="s">
        <v>42</v>
      </c>
      <c r="AL34" s="129" t="s">
        <v>42</v>
      </c>
      <c r="AM34" s="129" t="s">
        <v>42</v>
      </c>
      <c r="AN34" s="129" t="s">
        <v>42</v>
      </c>
      <c r="AO34" s="129" t="s">
        <v>42</v>
      </c>
      <c r="AP34" s="129" t="s">
        <v>42</v>
      </c>
      <c r="AQ34" s="129" t="s">
        <v>42</v>
      </c>
      <c r="AR34" s="129" t="s">
        <v>42</v>
      </c>
      <c r="AS34" s="129" t="s">
        <v>42</v>
      </c>
      <c r="AT34" s="129" t="s">
        <v>42</v>
      </c>
      <c r="AU34" s="129" t="s">
        <v>42</v>
      </c>
      <c r="AV34" s="129" t="s">
        <v>42</v>
      </c>
      <c r="AW34" s="129" t="s">
        <v>42</v>
      </c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75">
      <c r="A35" s="14">
        <v>158</v>
      </c>
      <c r="B35" s="235" t="s">
        <v>183</v>
      </c>
      <c r="C35" s="24"/>
      <c r="D35" s="16"/>
      <c r="E35" s="6"/>
      <c r="F35" s="16"/>
      <c r="G35" s="16"/>
      <c r="H35" s="54"/>
      <c r="I35" s="52" t="s">
        <v>298</v>
      </c>
      <c r="J35" s="133" t="s">
        <v>299</v>
      </c>
      <c r="K35" s="132" t="s">
        <v>136</v>
      </c>
      <c r="L35" s="25">
        <f ca="1">W35+T35</f>
        <v>123</v>
      </c>
      <c r="M35" s="17"/>
      <c r="N35" s="19"/>
      <c r="O35" s="18"/>
      <c r="P35" s="16"/>
      <c r="Q35" s="6"/>
      <c r="R35" s="6"/>
      <c r="S35" s="6"/>
      <c r="T35" s="25">
        <v>138</v>
      </c>
      <c r="U35" s="24" t="s">
        <v>99</v>
      </c>
      <c r="V35" s="23">
        <v>1</v>
      </c>
      <c r="W35" s="25">
        <f t="shared" ca="1" si="4"/>
        <v>-15</v>
      </c>
      <c r="X35" s="47">
        <f t="array" aca="1" ref="X35" ca="1">COUNT(MATCH(AD35:OFFSET(AD35,0,$T$45-1),BL:BL,0))</f>
        <v>2</v>
      </c>
      <c r="Y35" s="48">
        <f t="array" aca="1" ref="Y35" ca="1">COUNT(MATCH(AD35:OFFSET(AD35,0,$T$45-1),BM:BM,0))</f>
        <v>17</v>
      </c>
      <c r="Z35" s="49">
        <f t="array" aca="1" ref="Z35" ca="1">COUNT(MATCH(AC35:OFFSET(AD35,0,$T$45-1),BQ:BQ,0))</f>
        <v>2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1</v>
      </c>
      <c r="AD35" s="129" t="s">
        <v>42</v>
      </c>
      <c r="AE35" s="129" t="s">
        <v>42</v>
      </c>
      <c r="AF35" s="129" t="s">
        <v>42</v>
      </c>
      <c r="AG35" s="129" t="s">
        <v>42</v>
      </c>
      <c r="AH35" s="129" t="s">
        <v>42</v>
      </c>
      <c r="AI35" s="129" t="s">
        <v>42</v>
      </c>
      <c r="AJ35" s="129" t="s">
        <v>42</v>
      </c>
      <c r="AK35" s="129" t="s">
        <v>42</v>
      </c>
      <c r="AL35" s="129" t="s">
        <v>42</v>
      </c>
      <c r="AM35" s="129" t="s">
        <v>42</v>
      </c>
      <c r="AN35" s="129" t="s">
        <v>42</v>
      </c>
      <c r="AO35" s="129" t="s">
        <v>11</v>
      </c>
      <c r="AP35" s="129" t="s">
        <v>11</v>
      </c>
      <c r="AQ35" s="129" t="s">
        <v>42</v>
      </c>
      <c r="AR35" s="129" t="s">
        <v>42</v>
      </c>
      <c r="AS35" s="129" t="s">
        <v>42</v>
      </c>
      <c r="AT35" s="129" t="s">
        <v>54</v>
      </c>
      <c r="AU35" s="129" t="s">
        <v>42</v>
      </c>
      <c r="AV35" s="129" t="s">
        <v>42</v>
      </c>
      <c r="AW35" s="129" t="s">
        <v>42</v>
      </c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616</v>
      </c>
      <c r="B36" s="235" t="s">
        <v>183</v>
      </c>
      <c r="C36" s="24"/>
      <c r="D36" s="16"/>
      <c r="E36" s="6"/>
      <c r="F36" s="16"/>
      <c r="G36" s="16"/>
      <c r="H36" s="54"/>
      <c r="I36" s="52" t="s">
        <v>300</v>
      </c>
      <c r="J36" s="133" t="s">
        <v>281</v>
      </c>
      <c r="K36" s="132" t="s">
        <v>301</v>
      </c>
      <c r="L36" s="25">
        <f ca="1">W36+T36</f>
        <v>42</v>
      </c>
      <c r="M36" s="17"/>
      <c r="N36" s="19"/>
      <c r="O36" s="18"/>
      <c r="P36" s="16"/>
      <c r="Q36" s="6"/>
      <c r="R36" s="6"/>
      <c r="S36" s="6"/>
      <c r="T36" s="25">
        <v>22</v>
      </c>
      <c r="U36" s="24" t="s">
        <v>99</v>
      </c>
      <c r="V36" s="23">
        <v>1</v>
      </c>
      <c r="W36" s="25">
        <f t="shared" ca="1" si="4"/>
        <v>20</v>
      </c>
      <c r="X36" s="47">
        <f t="array" aca="1" ref="X36" ca="1">COUNT(MATCH(AD36:OFFSET(AD36,0,$T$45-1),BL:BL,0))</f>
        <v>20</v>
      </c>
      <c r="Y36" s="48">
        <f t="array" aca="1" ref="Y36" ca="1">COUNT(MATCH(AD36:OFFSET(AD36,0,$T$45-1),BM:BM,0))</f>
        <v>0</v>
      </c>
      <c r="Z36" s="49">
        <f t="array" aca="1" ref="Z36" ca="1">COUNT(MATCH(AC36:OFFSET(AD36,0,$T$45-1),BQ:BQ,0))</f>
        <v>0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43" t="s">
        <v>34</v>
      </c>
      <c r="AE36" s="143" t="s">
        <v>34</v>
      </c>
      <c r="AF36" s="143" t="s">
        <v>34</v>
      </c>
      <c r="AG36" s="143" t="s">
        <v>34</v>
      </c>
      <c r="AH36" s="143" t="s">
        <v>34</v>
      </c>
      <c r="AI36" s="143" t="s">
        <v>34</v>
      </c>
      <c r="AJ36" s="143" t="s">
        <v>34</v>
      </c>
      <c r="AK36" s="143" t="s">
        <v>34</v>
      </c>
      <c r="AL36" s="143" t="s">
        <v>34</v>
      </c>
      <c r="AM36" s="143" t="s">
        <v>34</v>
      </c>
      <c r="AN36" s="143" t="s">
        <v>34</v>
      </c>
      <c r="AO36" s="143" t="s">
        <v>34</v>
      </c>
      <c r="AP36" s="143" t="s">
        <v>34</v>
      </c>
      <c r="AQ36" s="143" t="s">
        <v>34</v>
      </c>
      <c r="AR36" s="143" t="s">
        <v>34</v>
      </c>
      <c r="AS36" s="143" t="s">
        <v>34</v>
      </c>
      <c r="AT36" s="143" t="s">
        <v>34</v>
      </c>
      <c r="AU36" s="143" t="s">
        <v>34</v>
      </c>
      <c r="AV36" s="143" t="s">
        <v>34</v>
      </c>
      <c r="AW36" s="143" t="s">
        <v>34</v>
      </c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1692</v>
      </c>
      <c r="B37" s="235" t="s">
        <v>183</v>
      </c>
      <c r="C37" s="24"/>
      <c r="D37" s="16"/>
      <c r="E37" s="6"/>
      <c r="F37" s="16"/>
      <c r="G37" s="16"/>
      <c r="H37" s="54"/>
      <c r="I37" s="52" t="s">
        <v>302</v>
      </c>
      <c r="J37" s="133" t="s">
        <v>303</v>
      </c>
      <c r="K37" s="132" t="s">
        <v>136</v>
      </c>
      <c r="L37" s="25">
        <f ca="1">W37+T37</f>
        <v>33.5</v>
      </c>
      <c r="M37" s="17"/>
      <c r="N37" s="19"/>
      <c r="O37" s="18"/>
      <c r="P37" s="16"/>
      <c r="Q37" s="6"/>
      <c r="R37" s="6"/>
      <c r="S37" s="6"/>
      <c r="T37" s="25">
        <v>28</v>
      </c>
      <c r="U37" s="24" t="s">
        <v>98</v>
      </c>
      <c r="V37" s="23">
        <v>0.5</v>
      </c>
      <c r="W37" s="25">
        <f t="shared" ca="1" si="4"/>
        <v>5.5</v>
      </c>
      <c r="X37" s="47">
        <f t="array" aca="1" ref="X37" ca="1">COUNT(MATCH(AD37:OFFSET(AD37,0,$T$45-1),BL:BL,0))</f>
        <v>17</v>
      </c>
      <c r="Y37" s="48" cm="1">
        <f t="array" aca="1" ref="Y37" ca="1">COUNT(MATCH(AD37:OFFSET(AD37,0,$T$45-1),BM:BM,0))</f>
        <v>3</v>
      </c>
      <c r="Z37" s="49">
        <f t="array" aca="1" ref="Z37" ca="1">COUNT(MATCH(AC37:OFFSET(AD37,0,$T$45-1),BQ:BQ,0))</f>
        <v>11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43" t="s">
        <v>42</v>
      </c>
      <c r="AE37" s="143" t="s">
        <v>42</v>
      </c>
      <c r="AF37" s="143" t="s">
        <v>42</v>
      </c>
      <c r="AG37" s="143" t="s">
        <v>34</v>
      </c>
      <c r="AH37" s="143" t="s">
        <v>34</v>
      </c>
      <c r="AI37" s="143" t="s">
        <v>34</v>
      </c>
      <c r="AJ37" s="143" t="s">
        <v>34</v>
      </c>
      <c r="AK37" s="143" t="s">
        <v>11</v>
      </c>
      <c r="AL37" s="143" t="s">
        <v>11</v>
      </c>
      <c r="AM37" s="143" t="s">
        <v>11</v>
      </c>
      <c r="AN37" s="143" t="s">
        <v>11</v>
      </c>
      <c r="AO37" s="143" t="s">
        <v>11</v>
      </c>
      <c r="AP37" s="143" t="s">
        <v>11</v>
      </c>
      <c r="AQ37" s="143" t="s">
        <v>34</v>
      </c>
      <c r="AR37" s="143" t="s">
        <v>34</v>
      </c>
      <c r="AS37" s="143" t="s">
        <v>11</v>
      </c>
      <c r="AT37" s="143" t="s">
        <v>11</v>
      </c>
      <c r="AU37" s="143" t="s">
        <v>11</v>
      </c>
      <c r="AV37" s="143" t="s">
        <v>11</v>
      </c>
      <c r="AW37" s="143" t="s">
        <v>11</v>
      </c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38"/>
      <c r="AE39" s="143"/>
      <c r="AF39" s="26"/>
      <c r="AG39" s="26"/>
      <c r="AH39" s="26"/>
      <c r="AI39" s="26"/>
      <c r="AJ39" s="26"/>
      <c r="AK39" s="26"/>
      <c r="AL39" s="26"/>
      <c r="AM39" s="130"/>
      <c r="AN39" s="130"/>
      <c r="AO39" s="130"/>
      <c r="AP39" s="130"/>
      <c r="AQ39" s="130"/>
      <c r="AR39" s="130"/>
      <c r="AS39" s="129"/>
      <c r="AT39" s="130"/>
      <c r="AU39" s="130"/>
      <c r="AV39" s="130"/>
      <c r="AW39" s="130"/>
      <c r="AX39" s="129"/>
      <c r="AY39" s="129"/>
      <c r="AZ39" s="130"/>
      <c r="BA39" s="130"/>
      <c r="BB39" s="129"/>
      <c r="BC39" s="129"/>
      <c r="BD39" s="129"/>
      <c r="BE39" s="129"/>
      <c r="BF39" s="129"/>
      <c r="BG39" s="129"/>
      <c r="BH39" s="129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38"/>
      <c r="AE40" s="12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29"/>
      <c r="AT40" s="53"/>
      <c r="AU40" s="53"/>
      <c r="AV40" s="53"/>
      <c r="AW40" s="53"/>
      <c r="AX40" s="129"/>
      <c r="AY40" s="129"/>
      <c r="AZ40" s="26"/>
      <c r="BA40" s="26"/>
      <c r="BB40" s="129"/>
      <c r="BC40" s="129"/>
      <c r="BD40" s="129"/>
      <c r="BE40" s="129"/>
      <c r="BF40" s="129"/>
      <c r="BG40" s="129"/>
      <c r="BH40" s="129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316"/>
      <c r="AE41" s="12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129"/>
      <c r="AT41" s="37"/>
      <c r="AU41" s="37"/>
      <c r="AV41" s="37"/>
      <c r="AW41" s="37"/>
      <c r="AX41" s="129"/>
      <c r="AY41" s="129"/>
      <c r="AZ41" s="315"/>
      <c r="BA41" s="37"/>
      <c r="BB41" s="129"/>
      <c r="BC41" s="129"/>
      <c r="BD41" s="129"/>
      <c r="BE41" s="129"/>
      <c r="BF41" s="129"/>
      <c r="BG41" s="129"/>
      <c r="BH41" s="129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9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292" t="s">
        <v>200</v>
      </c>
      <c r="Y42" s="293"/>
      <c r="Z42" s="293"/>
      <c r="AA42" s="293"/>
      <c r="AB42" s="293"/>
      <c r="AC42" s="294"/>
      <c r="AD42" s="74"/>
      <c r="AE42" s="12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129"/>
      <c r="AT42" s="37"/>
      <c r="AU42" s="37"/>
      <c r="AV42" s="37"/>
      <c r="AW42" s="37"/>
      <c r="AX42" s="37"/>
      <c r="AY42" s="129"/>
      <c r="AZ42" s="37"/>
      <c r="BA42" s="37"/>
      <c r="BB42" s="129"/>
      <c r="BC42" s="129"/>
      <c r="BD42" s="129"/>
      <c r="BE42" s="129"/>
      <c r="BF42" s="129"/>
      <c r="BG42" s="129"/>
      <c r="BH42" s="129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8">SUBTOTAL(109,X3:X40)</f>
        <v>359</v>
      </c>
      <c r="Y43" s="70">
        <f t="shared" ca="1" si="8"/>
        <v>377</v>
      </c>
      <c r="Z43" s="71">
        <f t="shared" ca="1" si="8"/>
        <v>240</v>
      </c>
      <c r="AA43" s="72">
        <f t="shared" ca="1" si="8"/>
        <v>0</v>
      </c>
      <c r="AB43" s="27">
        <f t="shared" ca="1" si="8"/>
        <v>0</v>
      </c>
      <c r="AC43" s="73">
        <f t="shared" ca="1" si="8"/>
        <v>4</v>
      </c>
      <c r="AD43" s="74"/>
      <c r="AE43" s="12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129"/>
      <c r="AT43" s="75"/>
      <c r="AU43" s="75"/>
      <c r="AV43" s="75"/>
      <c r="AW43" s="75"/>
      <c r="AX43" s="75"/>
      <c r="AY43" s="129"/>
      <c r="AZ43" s="75"/>
      <c r="BA43" s="75"/>
      <c r="BB43" s="129"/>
      <c r="BC43" s="129"/>
      <c r="BD43" s="129"/>
      <c r="BE43" s="129"/>
      <c r="BF43" s="129"/>
      <c r="BG43" s="129"/>
      <c r="BH43" s="129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1" t="s">
        <v>201</v>
      </c>
      <c r="U44" s="331"/>
      <c r="V44" s="128"/>
      <c r="W44" s="332"/>
      <c r="X44" s="295" t="s">
        <v>202</v>
      </c>
      <c r="Y44" s="296"/>
      <c r="Z44" s="296"/>
      <c r="AA44" s="296"/>
      <c r="AB44" s="296"/>
      <c r="AC44" s="297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129"/>
      <c r="AT44" s="75"/>
      <c r="AU44" s="75"/>
      <c r="AV44" s="75"/>
      <c r="AW44" s="75"/>
      <c r="AX44" s="75"/>
      <c r="AY44" s="129"/>
      <c r="AZ44" s="75"/>
      <c r="BA44" s="75"/>
      <c r="BB44" s="129"/>
      <c r="BC44" s="129"/>
      <c r="BD44" s="129"/>
      <c r="BE44" s="129"/>
      <c r="BF44" s="129"/>
      <c r="BG44" s="129"/>
      <c r="BH44" s="129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333">
        <v>31</v>
      </c>
      <c r="U45" s="334"/>
      <c r="V45" s="335"/>
      <c r="W45" s="336"/>
      <c r="X45" s="147">
        <f t="shared" ref="X45:AC45" ca="1" si="9">X43/$T$45</f>
        <v>11.580645161290322</v>
      </c>
      <c r="Y45" s="148">
        <f t="shared" ca="1" si="9"/>
        <v>12.161290322580646</v>
      </c>
      <c r="Z45" s="148">
        <f t="shared" ca="1" si="9"/>
        <v>7.741935483870968</v>
      </c>
      <c r="AA45" s="149">
        <f t="shared" ca="1" si="9"/>
        <v>0</v>
      </c>
      <c r="AB45" s="150">
        <f t="shared" ca="1" si="9"/>
        <v>0</v>
      </c>
      <c r="AC45" s="151">
        <f t="shared" ca="1" si="9"/>
        <v>0.12903225806451613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129"/>
      <c r="AT45" s="75"/>
      <c r="AU45" s="75"/>
      <c r="AV45" s="75"/>
      <c r="AW45" s="75"/>
      <c r="AX45" s="75"/>
      <c r="AY45" s="129"/>
      <c r="AZ45" s="75"/>
      <c r="BA45" s="75"/>
      <c r="BB45" s="129"/>
      <c r="BC45" s="129"/>
      <c r="BD45" s="129"/>
      <c r="BE45" s="129"/>
      <c r="BF45" s="129"/>
      <c r="BG45" s="129"/>
      <c r="BH45" s="129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39" t="s">
        <v>203</v>
      </c>
      <c r="Y46" s="341"/>
      <c r="Z46" s="341"/>
      <c r="AA46" s="341"/>
      <c r="AB46" s="341"/>
      <c r="AC46" s="342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129"/>
      <c r="AT46" s="75"/>
      <c r="AU46" s="75"/>
      <c r="AV46" s="75"/>
      <c r="AW46" s="75"/>
      <c r="AX46" s="75"/>
      <c r="AY46" s="129"/>
      <c r="AZ46" s="75"/>
      <c r="BA46" s="75"/>
      <c r="BB46" s="129"/>
      <c r="BC46" s="129"/>
      <c r="BD46" s="129"/>
      <c r="BE46" s="129"/>
      <c r="BF46" s="129"/>
      <c r="BG46" s="129"/>
      <c r="BH46" s="129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10">COUNTIF(X3:X40,"&gt;0")</f>
        <v>30</v>
      </c>
      <c r="Y47" s="80">
        <f t="shared" ca="1" si="10"/>
        <v>30</v>
      </c>
      <c r="Z47" s="80">
        <f t="shared" ca="1" si="10"/>
        <v>22</v>
      </c>
      <c r="AA47" s="72">
        <f t="shared" ca="1" si="10"/>
        <v>0</v>
      </c>
      <c r="AB47" s="27">
        <f t="shared" ca="1" si="10"/>
        <v>0</v>
      </c>
      <c r="AC47" s="73">
        <f t="shared" ca="1" si="10"/>
        <v>4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129"/>
      <c r="AT47" s="75"/>
      <c r="AU47" s="75"/>
      <c r="AV47" s="75"/>
      <c r="AW47" s="75"/>
      <c r="AX47" s="75"/>
      <c r="AY47" s="129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1.95" thickBot="1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204</v>
      </c>
      <c r="V48" s="38"/>
      <c r="W48" s="63"/>
      <c r="X48" s="137" t="s">
        <v>205</v>
      </c>
      <c r="Y48" s="343"/>
      <c r="Z48" s="343"/>
      <c r="AA48" s="343"/>
      <c r="AB48" s="343"/>
      <c r="AC48" s="344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29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1.95" thickBot="1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206</v>
      </c>
      <c r="T49" s="83">
        <f>SUBTOTAL(101,T3:T40)</f>
        <v>35.490571428571428</v>
      </c>
      <c r="U49" s="84">
        <f ca="1">W49-T49</f>
        <v>-39.947714285714284</v>
      </c>
      <c r="V49" s="85"/>
      <c r="W49" s="84">
        <f ca="1">SUBTOTAL(101,W3:W40)</f>
        <v>-4.4571428571428573</v>
      </c>
      <c r="X49" s="345">
        <f ca="1">SUBTOTAL(102,X3:X36)</f>
        <v>34</v>
      </c>
      <c r="Y49" s="346"/>
      <c r="Z49" s="346"/>
      <c r="AA49" s="346"/>
      <c r="AB49" s="346"/>
      <c r="AC49" s="347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29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>
      <c r="A50" s="36"/>
      <c r="B50" s="135" t="s">
        <v>304</v>
      </c>
      <c r="C50" s="87" t="s">
        <v>49</v>
      </c>
      <c r="D50" s="4"/>
      <c r="E50" s="4"/>
      <c r="F50" s="4"/>
      <c r="G50" s="4"/>
      <c r="H50" s="88"/>
      <c r="I50" s="136">
        <f>COUNTA(I3:I37)</f>
        <v>35</v>
      </c>
      <c r="J50" s="37"/>
      <c r="K50" s="37"/>
      <c r="L50" s="89"/>
      <c r="M50" s="89"/>
      <c r="N50" s="90"/>
      <c r="O50" s="90"/>
      <c r="P50" s="91"/>
      <c r="Q50" s="3" t="s">
        <v>208</v>
      </c>
      <c r="R50" s="3"/>
      <c r="S50" s="82" t="s">
        <v>209</v>
      </c>
      <c r="T50" s="83">
        <f>AVERAGEIF(T3:T25,"&lt;2")</f>
        <v>-11.5</v>
      </c>
      <c r="U50" s="84">
        <f ca="1">W50-T50</f>
        <v>-2.3000000000000007</v>
      </c>
      <c r="V50" s="85"/>
      <c r="W50" s="84">
        <f ca="1">AVERAGEIF(W3:W40,"&lt;=0")</f>
        <v>-13.8</v>
      </c>
      <c r="X50" s="92">
        <v>2</v>
      </c>
      <c r="Y50" s="93" t="s">
        <v>210</v>
      </c>
      <c r="Z50" s="94"/>
      <c r="AA50" s="94"/>
      <c r="AB50" s="94"/>
      <c r="AC50" s="298" t="s">
        <v>125</v>
      </c>
      <c r="AD50" s="37" cm="1">
        <f t="array" ref="AD50">COUNT(MATCH(AD3:AD40,$BL:$BL,0))</f>
        <v>21</v>
      </c>
      <c r="AE50" s="37" cm="1">
        <f t="array" ref="AE50">COUNT(MATCH(AE3:AE40,$BL:$BL,0))</f>
        <v>21</v>
      </c>
      <c r="AF50" s="37" cm="1">
        <f t="array" ref="AF50">COUNT(MATCH(AF3:AF40,$BL:$BL,0))</f>
        <v>21</v>
      </c>
      <c r="AG50" s="37" cm="1">
        <f t="array" ref="AG50">COUNT(MATCH(AG3:AG40,$BL:$BL,0))</f>
        <v>23</v>
      </c>
      <c r="AH50" s="37" cm="1">
        <f t="array" ref="AH50">COUNT(MATCH(AH3:AH40,$BL:$BL,0))</f>
        <v>21</v>
      </c>
      <c r="AI50" s="37" cm="1">
        <f t="array" ref="AI50">COUNT(MATCH(AI3:AI40,$BL:$BL,0))</f>
        <v>20</v>
      </c>
      <c r="AJ50" s="37" cm="1">
        <f t="array" ref="AJ50">COUNT(MATCH(AJ3:AJ40,$BL:$BL,0))</f>
        <v>17</v>
      </c>
      <c r="AK50" s="37" cm="1">
        <f t="array" ref="AK50">COUNT(MATCH(AK3:AK40,$BL:$BL,0))</f>
        <v>17</v>
      </c>
      <c r="AL50" s="37" cm="1">
        <f t="array" ref="AL50">COUNT(MATCH(AL3:AL40,$BL:$BL,0))</f>
        <v>16</v>
      </c>
      <c r="AM50" s="37" cm="1">
        <f t="array" ref="AM50">COUNT(MATCH(AM3:AM40,$BL:$BL,0))</f>
        <v>17</v>
      </c>
      <c r="AN50" s="37" cm="1">
        <f t="array" ref="AN50">COUNT(MATCH(AN3:AN40,$BL:$BL,0))</f>
        <v>18</v>
      </c>
      <c r="AO50" s="37" cm="1">
        <f t="array" ref="AO50">COUNT(MATCH(AO3:AO40,$BL:$BL,0))</f>
        <v>19</v>
      </c>
      <c r="AP50" s="37" cm="1">
        <f t="array" ref="AP50">COUNT(MATCH(AP3:AP40,$BL:$BL,0))</f>
        <v>19</v>
      </c>
      <c r="AQ50" s="37" cm="1">
        <f t="array" ref="AQ50">COUNT(MATCH(AQ3:AQ40,$BL:$BL,0))</f>
        <v>16</v>
      </c>
      <c r="AR50" s="37" cm="1">
        <f t="array" ref="AR50">COUNT(MATCH(AR3:AR40,$BL:$BL,0))</f>
        <v>15</v>
      </c>
      <c r="AS50" s="37" cm="1">
        <f t="array" ref="AS50">COUNT(MATCH(AS3:AS40,$BL:$BL,0))</f>
        <v>17</v>
      </c>
      <c r="AT50" s="37" cm="1">
        <f t="array" ref="AT50">COUNT(MATCH(AT3:AT40,$BL:$BL,0))</f>
        <v>15</v>
      </c>
      <c r="AU50" s="37" cm="1">
        <f t="array" ref="AU50">COUNT(MATCH(AU3:AU40,$BL:$BL,0))</f>
        <v>15</v>
      </c>
      <c r="AV50" s="37" cm="1">
        <f t="array" ref="AV50">COUNT(MATCH(AV3:AV40,$BL:$BL,0))</f>
        <v>15</v>
      </c>
      <c r="AW50" s="37" cm="1">
        <f t="array" ref="AW50">COUNT(MATCH(AW3:AW40,$BL:$BL,0))</f>
        <v>16</v>
      </c>
      <c r="AX50" s="37" cm="1">
        <f t="array" ref="AX50">COUNT(MATCH(AX3:AX40,$BL:$BL,0))</f>
        <v>0</v>
      </c>
      <c r="AY50" s="129"/>
      <c r="AZ50" s="37" cm="1">
        <f t="array" ref="AZ50">COUNT(MATCH(AZ3:AZ40,$BL:$BL,0))</f>
        <v>0</v>
      </c>
      <c r="BA50" s="37" cm="1">
        <f t="array" ref="BA50">COUNT(MATCH(BA3:BA40,$BL:$BL,0))</f>
        <v>0</v>
      </c>
      <c r="BB50" s="37" cm="1">
        <f t="array" ref="BB50">COUNT(MATCH(BB3:BB40,$BL:$BL,0))</f>
        <v>0</v>
      </c>
      <c r="BC50" s="37" cm="1">
        <f t="array" ref="BC50">COUNT(MATCH(BC3:BC40,$BL:$BL,0))</f>
        <v>0</v>
      </c>
      <c r="BD50" s="37" cm="1">
        <f t="array" ref="BD50">COUNT(MATCH(BD3:BD40,$BL:$BL,0))</f>
        <v>0</v>
      </c>
      <c r="BE50" s="37" cm="1">
        <f t="array" ref="BE50">COUNT(MATCH(BE3:BE40,$BL:$BL,0))</f>
        <v>0</v>
      </c>
      <c r="BF50" s="37" cm="1">
        <f t="array" ref="BF50">COUNT(MATCH(BF3:BF40,$BL:$BL,0))</f>
        <v>0</v>
      </c>
      <c r="BG50" s="37" cm="1">
        <f t="array" ref="BG50">COUNT(MATCH(BG3:BG40,$BL:$BL,0))</f>
        <v>0</v>
      </c>
      <c r="BH50" s="37" cm="1">
        <f t="array" ref="BH50">COUNT(MATCH(BH3:BH40,$BL:$BL,0))</f>
        <v>0</v>
      </c>
      <c r="BI50" s="95" t="s">
        <v>125</v>
      </c>
      <c r="BJ50" s="36"/>
      <c r="BK50" s="36"/>
      <c r="BL50" s="96" t="s">
        <v>211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>
      <c r="A51" s="36"/>
      <c r="B51" s="135"/>
      <c r="C51" s="87" t="s">
        <v>212</v>
      </c>
      <c r="D51" s="4"/>
      <c r="E51" s="4"/>
      <c r="F51" s="4"/>
      <c r="G51" s="4"/>
      <c r="H51" s="88"/>
      <c r="I51" s="136"/>
      <c r="J51" s="37"/>
      <c r="K51" s="37"/>
      <c r="L51" s="98"/>
      <c r="M51" s="98"/>
      <c r="N51" s="99"/>
      <c r="O51" s="99"/>
      <c r="P51" s="100"/>
      <c r="Q51" s="3" t="s">
        <v>213</v>
      </c>
      <c r="R51" s="36"/>
      <c r="S51" s="82" t="s">
        <v>214</v>
      </c>
      <c r="T51" s="83">
        <f>COUNTIF(T3:T40,"&lt;0")</f>
        <v>2</v>
      </c>
      <c r="U51" s="84">
        <f ca="1">W51-T51</f>
        <v>18</v>
      </c>
      <c r="V51" s="85"/>
      <c r="W51" s="84">
        <f ca="1">COUNTIF(W3:W40,"&lt;0")</f>
        <v>20</v>
      </c>
      <c r="X51" s="101">
        <v>-1</v>
      </c>
      <c r="Y51" s="102" t="s">
        <v>210</v>
      </c>
      <c r="Z51" s="94"/>
      <c r="AA51" s="94"/>
      <c r="AB51" s="94"/>
      <c r="AC51" s="95" t="s">
        <v>126</v>
      </c>
      <c r="AD51" s="37" cm="1">
        <f t="array" ref="AD51">COUNT(MATCH(AD3:AD40,$BM:$BM,0))</f>
        <v>14</v>
      </c>
      <c r="AE51" s="37" cm="1">
        <f t="array" ref="AE51">COUNT(MATCH(AE3:AE40,$BM:$BM,0))</f>
        <v>14</v>
      </c>
      <c r="AF51" s="37" cm="1">
        <f t="array" ref="AF51">COUNT(MATCH(AF3:AF40,$BM:$BM,0))</f>
        <v>14</v>
      </c>
      <c r="AG51" s="37" cm="1">
        <f t="array" ref="AG51">COUNT(MATCH(AG3:AG40,$BM:$BM,0))</f>
        <v>12</v>
      </c>
      <c r="AH51" s="37" cm="1">
        <f t="array" ref="AH51">COUNT(MATCH(AH3:AH40,$BM:$BM,0))</f>
        <v>14</v>
      </c>
      <c r="AI51" s="37" cm="1">
        <f t="array" ref="AI51">COUNT(MATCH(AI3:AI40,$BM:$BM,0))</f>
        <v>14</v>
      </c>
      <c r="AJ51" s="37" cm="1">
        <f t="array" ref="AJ51">COUNT(MATCH(AJ3:AJ40,$BM:$BM,0))</f>
        <v>18</v>
      </c>
      <c r="AK51" s="37" cm="1">
        <f t="array" ref="AK51">COUNT(MATCH(AK3:AK40,$BM:$BM,0))</f>
        <v>18</v>
      </c>
      <c r="AL51" s="37" cm="1">
        <f t="array" ref="AL51">COUNT(MATCH(AL3:AL40,$BM:$BM,0))</f>
        <v>19</v>
      </c>
      <c r="AM51" s="37" cm="1">
        <f t="array" ref="AM51">COUNT(MATCH(AM3:AM40,$BM:$BM,0))</f>
        <v>18</v>
      </c>
      <c r="AN51" s="37" cm="1">
        <f t="array" ref="AN51">COUNT(MATCH(AN3:AN40,$BM:$BM,0))</f>
        <v>17</v>
      </c>
      <c r="AO51" s="37" cm="1">
        <f t="array" ref="AO51">COUNT(MATCH(AO3:AO40,$BM:$BM,0))</f>
        <v>16</v>
      </c>
      <c r="AP51" s="37" cm="1">
        <f t="array" ref="AP51">COUNT(MATCH(AP3:AP40,$BM:$BM,0))</f>
        <v>16</v>
      </c>
      <c r="AQ51" s="37" cm="1">
        <f t="array" ref="AQ51">COUNT(MATCH(AQ3:AQ40,$BM:$BM,0))</f>
        <v>19</v>
      </c>
      <c r="AR51" s="37" cm="1">
        <f t="array" ref="AR51">COUNT(MATCH(AR3:AR40,$BM:$BM,0))</f>
        <v>20</v>
      </c>
      <c r="AS51" s="37" cm="1">
        <f t="array" ref="AS51">COUNT(MATCH(AS3:AS40,$BM:$BM,0))</f>
        <v>18</v>
      </c>
      <c r="AT51" s="37" cm="1">
        <f t="array" ref="AT51">COUNT(MATCH(AT3:AT40,$BM:$BM,0))</f>
        <v>18</v>
      </c>
      <c r="AU51" s="37" cm="1">
        <f t="array" ref="AU51">COUNT(MATCH(AU3:AU40,$BM:$BM,0))</f>
        <v>20</v>
      </c>
      <c r="AV51" s="37" cm="1">
        <f t="array" ref="AV51">COUNT(MATCH(AV3:AV40,$BM:$BM,0))</f>
        <v>19</v>
      </c>
      <c r="AW51" s="37" cm="1">
        <f t="array" ref="AW51">COUNT(MATCH(AW3:AW40,$BM:$BM,0))</f>
        <v>19</v>
      </c>
      <c r="AX51" s="37" cm="1">
        <f t="array" ref="AX51">COUNT(MATCH(AX3:AX40,$BM:$BM,0))</f>
        <v>4</v>
      </c>
      <c r="AY51" s="37" cm="1">
        <f t="array" ref="AY51">COUNT(MATCH(AY3:AY40,$BM:$BM,0))</f>
        <v>4</v>
      </c>
      <c r="AZ51" s="37" cm="1">
        <f t="array" ref="AZ51">COUNT(MATCH(AZ3:AZ40,$BM:$BM,0))</f>
        <v>4</v>
      </c>
      <c r="BA51" s="37" cm="1">
        <f t="array" ref="BA51">COUNT(MATCH(BA3:BA40,$BM:$BM,0))</f>
        <v>4</v>
      </c>
      <c r="BB51" s="37" cm="1">
        <f t="array" ref="BB51">COUNT(MATCH(BB3:BB40,$BM:$BM,0))</f>
        <v>4</v>
      </c>
      <c r="BC51" s="37" cm="1">
        <f t="array" ref="BC51">COUNT(MATCH(BC3:BC40,$BM:$BM,0))</f>
        <v>4</v>
      </c>
      <c r="BD51" s="37" cm="1">
        <f t="array" ref="BD51">COUNT(MATCH(BD3:BD40,$BM:$BM,0))</f>
        <v>4</v>
      </c>
      <c r="BE51" s="37" cm="1">
        <f t="array" ref="BE51">COUNT(MATCH(BE3:BE40,$BM:$BM,0))</f>
        <v>4</v>
      </c>
      <c r="BF51" s="37" cm="1">
        <f t="array" ref="BF51">COUNT(MATCH(BF3:BF40,$BM:$BM,0))</f>
        <v>4</v>
      </c>
      <c r="BG51" s="37" cm="1">
        <f t="array" ref="BG51">COUNT(MATCH(BG3:BG40,$BM:$BM,0))</f>
        <v>4</v>
      </c>
      <c r="BH51" s="37" cm="1">
        <f t="array" ref="BH51">COUNT(MATCH(BH3:BH40,$BM:$BM,0))</f>
        <v>0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1.95" thickBot="1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215</v>
      </c>
      <c r="T52" s="83">
        <f>AVERAGEIF(T3:T40,"&gt;0")</f>
        <v>38.732424242424244</v>
      </c>
      <c r="U52" s="84">
        <f ca="1">W52-T52</f>
        <v>-31.263674242424244</v>
      </c>
      <c r="V52" s="85"/>
      <c r="W52" s="83">
        <f ca="1">AVERAGEIF(W3:W40,"&gt;-1")</f>
        <v>7.46875</v>
      </c>
      <c r="X52" s="101">
        <v>-2</v>
      </c>
      <c r="Y52" s="102" t="s">
        <v>210</v>
      </c>
      <c r="Z52" s="106"/>
      <c r="AA52" s="106"/>
      <c r="AB52" s="106"/>
      <c r="AC52" s="51" t="s">
        <v>131</v>
      </c>
      <c r="AD52" s="51" cm="1">
        <f t="array" ref="AD52">COUNT(MATCH(AD3:AD40,$BN:$BN,0))</f>
        <v>0</v>
      </c>
      <c r="AE52" s="51" cm="1">
        <f t="array" ref="AE52">COUNT(MATCH(AE3:AE40,$BN:$BN,0))</f>
        <v>0</v>
      </c>
      <c r="AF52" s="51" cm="1">
        <f t="array" ref="AF52">COUNT(MATCH(AF3:AF40,$BN:$BN,0))</f>
        <v>0</v>
      </c>
      <c r="AG52" s="51" cm="1">
        <f t="array" ref="AG52">COUNT(MATCH(AG3:AG40,$BN:$BN,0))</f>
        <v>0</v>
      </c>
      <c r="AH52" s="51" cm="1">
        <f t="array" ref="AH52">COUNT(MATCH(AH3:AH40,$BN:$BN,0))</f>
        <v>0</v>
      </c>
      <c r="AI52" s="51" cm="1">
        <f t="array" ref="AI52">COUNT(MATCH(AI3:AI40,$BN:$BN,0))</f>
        <v>1</v>
      </c>
      <c r="AJ52" s="51" cm="1">
        <f t="array" ref="AJ52">COUNT(MATCH(AJ3:AJ40,$BN:$BN,0))</f>
        <v>0</v>
      </c>
      <c r="AK52" s="51" cm="1">
        <f t="array" ref="AK52">COUNT(MATCH(AK3:AK40,$BN:$BN,0))</f>
        <v>0</v>
      </c>
      <c r="AL52" s="51" cm="1">
        <f t="array" ref="AL52">COUNT(MATCH(AL3:AL40,$BN:$BN,0))</f>
        <v>0</v>
      </c>
      <c r="AM52" s="51" cm="1">
        <f t="array" ref="AM52">COUNT(MATCH(AM3:AM40,$BN:$BN,0))</f>
        <v>0</v>
      </c>
      <c r="AN52" s="51" cm="1">
        <f t="array" ref="AN52">COUNT(MATCH(AN3:AN40,$BN:$BN,0))</f>
        <v>0</v>
      </c>
      <c r="AO52" s="51" cm="1">
        <f t="array" ref="AO52">COUNT(MATCH(AO3:AO40,$BN:$BN,0))</f>
        <v>0</v>
      </c>
      <c r="AP52" s="51" cm="1">
        <f t="array" ref="AP52">COUNT(MATCH(AP3:AP40,$BN:$BN,0))</f>
        <v>0</v>
      </c>
      <c r="AQ52" s="51" cm="1">
        <f t="array" ref="AQ52">COUNT(MATCH(AQ3:AQ40,$BN:$BN,0))</f>
        <v>0</v>
      </c>
      <c r="AR52" s="51" cm="1">
        <f t="array" ref="AR52">COUNT(MATCH(AR3:AR40,$BN:$BN,0))</f>
        <v>0</v>
      </c>
      <c r="AS52" s="51" cm="1">
        <f t="array" ref="AS52">COUNT(MATCH(AS3:AS40,$BN:$BN,0))</f>
        <v>0</v>
      </c>
      <c r="AT52" s="51" cm="1">
        <f t="array" ref="AT52">COUNT(MATCH(AT3:AT40,$BN:$BN,0))</f>
        <v>2</v>
      </c>
      <c r="AU52" s="51" cm="1">
        <f t="array" ref="AU52">COUNT(MATCH(AU3:AU40,$BN:$BN,0))</f>
        <v>0</v>
      </c>
      <c r="AV52" s="51" cm="1">
        <f t="array" ref="AV52">COUNT(MATCH(AV3:AV40,$BN:$BN,0))</f>
        <v>1</v>
      </c>
      <c r="AW52" s="51" cm="1">
        <f t="array" ref="AW52">COUNT(MATCH(AW3:AW40,$BN:$BN,0))</f>
        <v>0</v>
      </c>
      <c r="AX52" s="51" cm="1">
        <f t="array" ref="AX52">COUNT(MATCH(AX3:AX40,$BN:$BN,0))</f>
        <v>0</v>
      </c>
      <c r="AY52" s="51" cm="1">
        <f t="array" ref="AY52">COUNT(MATCH(AY3:AY40,$BN:$BN,0))</f>
        <v>0</v>
      </c>
      <c r="AZ52" s="51" cm="1">
        <f t="array" ref="AZ52">COUNT(MATCH(AZ3:AZ40,$BN:$BN,0))</f>
        <v>0</v>
      </c>
      <c r="BA52" s="51" cm="1">
        <f t="array" ref="BA52">COUNT(MATCH(BA3:BA40,$BN:$BN,0))</f>
        <v>0</v>
      </c>
      <c r="BB52" s="51" cm="1">
        <f t="array" ref="BB52">COUNT(MATCH(BB3:BB40,$BN:$BN,0))</f>
        <v>0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0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216</v>
      </c>
      <c r="BR52" s="36"/>
      <c r="BS52" s="36"/>
    </row>
    <row r="53" spans="1:71" ht="21.95" thickBot="1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217</v>
      </c>
      <c r="T53" s="319">
        <f>COUNTIF(AD3:BH23,"LOA")/T45</f>
        <v>0</v>
      </c>
      <c r="U53" s="320"/>
      <c r="V53" s="320"/>
      <c r="W53" s="321"/>
      <c r="X53" s="101" t="e">
        <f>#REF!</f>
        <v>#REF!</v>
      </c>
      <c r="Y53" s="102" t="s">
        <v>210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218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4.95" thickBot="1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219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13</v>
      </c>
      <c r="AE54" s="111" cm="1">
        <f t="array" ref="AE54">COUNT(MATCH(AE3:AE40,$BO:$BO,0))</f>
        <v>13</v>
      </c>
      <c r="AF54" s="111" cm="1">
        <f t="array" ref="AF54">COUNT(MATCH(AF3:AF40,$BO:$BO,0))</f>
        <v>15</v>
      </c>
      <c r="AG54" s="111" cm="1">
        <f t="array" ref="AG54">COUNT(MATCH(AG3:AG40,$BO:$BO,0))</f>
        <v>15</v>
      </c>
      <c r="AH54" s="111" cm="1">
        <f t="array" ref="AH54">COUNT(MATCH(AH3:AH40,$BO:$BO,0))</f>
        <v>14</v>
      </c>
      <c r="AI54" s="111" cm="1">
        <f t="array" ref="AI54">COUNT(MATCH(AI3:AI40,$BO:$BO,0))</f>
        <v>14</v>
      </c>
      <c r="AJ54" s="111" cm="1">
        <f t="array" ref="AJ54">COUNT(MATCH(AJ3:AJ40,$BO:$BO,0))</f>
        <v>9</v>
      </c>
      <c r="AK54" s="111" cm="1">
        <f t="array" ref="AK54">COUNT(MATCH(AK3:AK40,$BO:$BO,0))</f>
        <v>11</v>
      </c>
      <c r="AL54" s="111" cm="1">
        <f t="array" ref="AL54">COUNT(MATCH(AL3:AL40,$BO:$BO,0))</f>
        <v>11</v>
      </c>
      <c r="AM54" s="111" cm="1">
        <f t="array" ref="AM54">COUNT(MATCH(AM3:AM40,$BO:$BO,0))</f>
        <v>11</v>
      </c>
      <c r="AN54" s="111" cm="1">
        <f t="array" ref="AN54">COUNT(MATCH(AN3:AN40,$BO:$BO,0))</f>
        <v>12</v>
      </c>
      <c r="AO54" s="111" cm="1">
        <f t="array" ref="AO54">COUNT(MATCH(AO3:AO40,$BO:$BO,0))</f>
        <v>12</v>
      </c>
      <c r="AP54" s="111" cm="1">
        <f t="array" ref="AP54">COUNT(MATCH(AP3:AP40,$BO:$BO,0))</f>
        <v>12</v>
      </c>
      <c r="AQ54" s="111" cm="1">
        <f t="array" ref="AQ54">COUNT(MATCH(AQ3:AQ40,$BO:$BO,0))</f>
        <v>9</v>
      </c>
      <c r="AR54" s="111" cm="1">
        <f t="array" ref="AR54">COUNT(MATCH(AR3:AR40,$BO:$BO,0))</f>
        <v>9</v>
      </c>
      <c r="AS54" s="111" cm="1">
        <f t="array" ref="AS54">COUNT(MATCH(AS3:AS40,$BO:$BO,0))</f>
        <v>12</v>
      </c>
      <c r="AT54" s="111" cm="1">
        <f t="array" ref="AT54">COUNT(MATCH(AT3:AT40,$BO:$BO,0))</f>
        <v>12</v>
      </c>
      <c r="AU54" s="111" cm="1">
        <f t="array" ref="AU54">COUNT(MATCH(AU3:AU40,$BO:$BO,0))</f>
        <v>12</v>
      </c>
      <c r="AV54" s="111" cm="1">
        <f t="array" ref="AV54">COUNT(MATCH(AV3:AV40,$BO:$BO,0))</f>
        <v>12</v>
      </c>
      <c r="AW54" s="111" cm="1">
        <f t="array" ref="AW54">COUNT(MATCH(AW3:AW40,$BO:$BO,0))</f>
        <v>12</v>
      </c>
      <c r="AX54" s="111" cm="1">
        <f t="array" ref="AX54">COUNT(MATCH(AX3:AX40,$BO:$BO,0))</f>
        <v>0</v>
      </c>
      <c r="AY54" s="111" cm="1">
        <f t="array" ref="AY54">COUNT(MATCH(AY3:AY40,$BO:$BO,0))</f>
        <v>0</v>
      </c>
      <c r="AZ54" s="111" cm="1">
        <f t="array" ref="AZ54">COUNT(MATCH(AZ3:AZ40,$BO:$BO,0))</f>
        <v>0</v>
      </c>
      <c r="BA54" s="111" cm="1">
        <f t="array" ref="BA54">COUNT(MATCH(BA3:BA40,$BO:$BO,0))</f>
        <v>0</v>
      </c>
      <c r="BB54" s="111" cm="1">
        <f t="array" ref="BB54">COUNT(MATCH(BB3:BB40,$BO:$BO,0))</f>
        <v>0</v>
      </c>
      <c r="BC54" s="111" cm="1">
        <f t="array" ref="BC54">COUNT(MATCH(BC3:BC40,$BO:$BO,0))</f>
        <v>0</v>
      </c>
      <c r="BD54" s="111" cm="1">
        <f t="array" ref="BD54">COUNT(MATCH(BD3:BD40,$BO:$BO,0))</f>
        <v>0</v>
      </c>
      <c r="BE54" s="111" cm="1">
        <f t="array" ref="BE54">COUNT(MATCH(BE3:BE40,$BO:$BO,0))</f>
        <v>0</v>
      </c>
      <c r="BF54" s="111" cm="1">
        <f t="array" ref="BF54">COUNT(MATCH(BF3:BF40,$BO:$BO,0))</f>
        <v>0</v>
      </c>
      <c r="BG54" s="111" cm="1">
        <f t="array" ref="BG54">COUNT(MATCH(BG3:BG40,$BO:$BO,0))</f>
        <v>0</v>
      </c>
      <c r="BH54" s="111" cm="1">
        <f t="array" ref="BH54">COUNT(MATCH(BH3:BH40,$BO:$BO,0))</f>
        <v>0</v>
      </c>
      <c r="BI54" s="111" t="s">
        <v>81</v>
      </c>
      <c r="BJ54" s="36"/>
      <c r="BK54" s="36"/>
      <c r="BL54" s="96" t="s">
        <v>220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.1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221</v>
      </c>
      <c r="AD55" s="113">
        <f>AD50-AD53-AD54</f>
        <v>8</v>
      </c>
      <c r="AE55" s="113">
        <f t="shared" ref="AE55:BH55" si="11">AE50-AE53-AE54</f>
        <v>8</v>
      </c>
      <c r="AF55" s="113">
        <f t="shared" si="11"/>
        <v>6</v>
      </c>
      <c r="AG55" s="113">
        <f t="shared" si="11"/>
        <v>8</v>
      </c>
      <c r="AH55" s="113">
        <f t="shared" si="11"/>
        <v>7</v>
      </c>
      <c r="AI55" s="113">
        <f t="shared" si="11"/>
        <v>6</v>
      </c>
      <c r="AJ55" s="113">
        <f t="shared" si="11"/>
        <v>8</v>
      </c>
      <c r="AK55" s="113">
        <f t="shared" si="11"/>
        <v>6</v>
      </c>
      <c r="AL55" s="113">
        <f t="shared" si="11"/>
        <v>5</v>
      </c>
      <c r="AM55" s="113">
        <f t="shared" si="11"/>
        <v>6</v>
      </c>
      <c r="AN55" s="113">
        <f t="shared" si="11"/>
        <v>6</v>
      </c>
      <c r="AO55" s="113">
        <f t="shared" si="11"/>
        <v>7</v>
      </c>
      <c r="AP55" s="113">
        <f t="shared" si="11"/>
        <v>7</v>
      </c>
      <c r="AQ55" s="113">
        <f t="shared" si="11"/>
        <v>7</v>
      </c>
      <c r="AR55" s="113">
        <f t="shared" si="11"/>
        <v>6</v>
      </c>
      <c r="AS55" s="113">
        <f t="shared" si="11"/>
        <v>5</v>
      </c>
      <c r="AT55" s="113">
        <f t="shared" si="11"/>
        <v>3</v>
      </c>
      <c r="AU55" s="113">
        <f t="shared" si="11"/>
        <v>3</v>
      </c>
      <c r="AV55" s="113">
        <f t="shared" si="11"/>
        <v>3</v>
      </c>
      <c r="AW55" s="113">
        <f t="shared" si="11"/>
        <v>4</v>
      </c>
      <c r="AX55" s="113">
        <f t="shared" si="11"/>
        <v>0</v>
      </c>
      <c r="AY55" s="113">
        <f t="shared" si="11"/>
        <v>0</v>
      </c>
      <c r="AZ55" s="113">
        <f t="shared" si="11"/>
        <v>0</v>
      </c>
      <c r="BA55" s="113">
        <f t="shared" si="11"/>
        <v>0</v>
      </c>
      <c r="BB55" s="113">
        <f t="shared" si="11"/>
        <v>0</v>
      </c>
      <c r="BC55" s="113">
        <f t="shared" ref="BC55" si="12">BC50-BC53-BC54</f>
        <v>0</v>
      </c>
      <c r="BD55" s="113">
        <f t="shared" si="11"/>
        <v>0</v>
      </c>
      <c r="BE55" s="113">
        <f t="shared" si="11"/>
        <v>0</v>
      </c>
      <c r="BF55" s="113">
        <f t="shared" si="11"/>
        <v>0</v>
      </c>
      <c r="BG55" s="113">
        <f t="shared" si="11"/>
        <v>0</v>
      </c>
      <c r="BH55" s="113">
        <f t="shared" si="11"/>
        <v>0</v>
      </c>
      <c r="BI55" s="113" t="s">
        <v>221</v>
      </c>
      <c r="BJ55" s="36"/>
      <c r="BK55" s="36"/>
      <c r="BL55" s="96" t="s">
        <v>222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8.9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223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8.9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225</v>
      </c>
      <c r="T57" s="94"/>
      <c r="U57" s="86"/>
      <c r="V57" s="36"/>
      <c r="W57" s="94"/>
      <c r="X57" s="94"/>
      <c r="Y57" s="94"/>
      <c r="Z57" s="94"/>
      <c r="AA57" s="94"/>
      <c r="AB57" s="352" t="s">
        <v>228</v>
      </c>
      <c r="AC57" s="353"/>
      <c r="AD57" s="353"/>
      <c r="AE57" s="35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226</v>
      </c>
      <c r="BO57" s="34"/>
      <c r="BP57" s="34" t="s">
        <v>96</v>
      </c>
      <c r="BQ57" s="34"/>
      <c r="BR57" s="36"/>
      <c r="BS57" s="36"/>
    </row>
    <row r="58" spans="1:71" ht="18.9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227</v>
      </c>
      <c r="T58" s="115"/>
      <c r="U58" s="86"/>
      <c r="V58" s="36"/>
      <c r="W58" s="94"/>
      <c r="X58" s="94"/>
      <c r="Y58" s="94"/>
      <c r="Z58" s="94"/>
      <c r="AA58" s="94"/>
      <c r="AB58" s="355" t="s">
        <v>231</v>
      </c>
      <c r="AC58" s="356"/>
      <c r="AD58" s="37">
        <f>SUM(AD55:BH55)</f>
        <v>119</v>
      </c>
      <c r="AE58" s="37">
        <f>AD58*8</f>
        <v>952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229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8.9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230</v>
      </c>
      <c r="T59" s="115"/>
      <c r="U59" s="86"/>
      <c r="V59" s="36"/>
      <c r="W59" s="94"/>
      <c r="X59" s="94"/>
      <c r="Y59" s="94"/>
      <c r="Z59" s="94"/>
      <c r="AA59" s="94"/>
      <c r="AB59" s="355" t="s">
        <v>232</v>
      </c>
      <c r="AC59" s="356"/>
      <c r="AD59" s="37">
        <f>SUM(AD54:BH54)</f>
        <v>240</v>
      </c>
      <c r="AE59" s="37">
        <f>AD59*12</f>
        <v>2880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8.9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57" t="s">
        <v>233</v>
      </c>
      <c r="AC60" s="358"/>
      <c r="AD60" s="359"/>
      <c r="AE60" s="140">
        <f>AE59+AE58</f>
        <v>3832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8.9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8.9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8.9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8.9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8.9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234</v>
      </c>
      <c r="BM65" s="36"/>
      <c r="BN65" s="36"/>
      <c r="BO65" s="36"/>
      <c r="BP65" s="36"/>
      <c r="BQ65" s="36"/>
      <c r="BR65" s="36"/>
      <c r="BS65" s="36"/>
    </row>
    <row r="66" spans="1:71" ht="18.9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8.9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8.9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8.9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8.9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299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R39 AT39:AW39 BH12 AD26:BG26">
    <cfRule type="containsText" dxfId="410" priority="4266" operator="containsText" text="TD">
      <formula>NOT(ISERROR(SEARCH("TD",AD12)))</formula>
    </cfRule>
    <cfRule type="containsText" dxfId="409" priority="4269" operator="containsText" text="TD">
      <formula>NOT(ISERROR(SEARCH("TD",AD12)))</formula>
    </cfRule>
    <cfRule type="containsText" dxfId="408" priority="4270" operator="containsText" text="TB2">
      <formula>NOT(ISERROR(SEARCH("TB2",AD12)))</formula>
    </cfRule>
    <cfRule type="containsText" dxfId="407" priority="4271" operator="containsText" text="TB1">
      <formula>NOT(ISERROR(SEARCH("TB1",AD12)))</formula>
    </cfRule>
    <cfRule type="containsText" dxfId="406" priority="4272" operator="containsText" text="KB">
      <formula>NOT(ISERROR(SEARCH("KB",AD12)))</formula>
    </cfRule>
    <cfRule type="containsText" dxfId="405" priority="4273" operator="containsText" text="D">
      <formula>NOT(ISERROR(SEARCH("D",AD12)))</formula>
    </cfRule>
  </conditionalFormatting>
  <conditionalFormatting sqref="AX39:AX41 AY39:BA39 AM39:AR39 AT39:AW39 BH12 AD26:BG26">
    <cfRule type="containsText" dxfId="404" priority="4267" operator="containsText" text="TD">
      <formula>NOT(ISERROR(SEARCH("TD",AD12)))</formula>
    </cfRule>
    <cfRule type="cellIs" dxfId="403" priority="4268" operator="equal">
      <formula>"KB"</formula>
    </cfRule>
  </conditionalFormatting>
  <conditionalFormatting sqref="AE40:AE43">
    <cfRule type="containsText" dxfId="402" priority="2400" operator="containsText" text="TD">
      <formula>NOT(ISERROR(SEARCH("TD",AE40)))</formula>
    </cfRule>
    <cfRule type="containsText" dxfId="401" priority="2403" operator="containsText" text="TD">
      <formula>NOT(ISERROR(SEARCH("TD",AE40)))</formula>
    </cfRule>
    <cfRule type="containsText" dxfId="400" priority="2404" operator="containsText" text="TB2">
      <formula>NOT(ISERROR(SEARCH("TB2",AE40)))</formula>
    </cfRule>
    <cfRule type="containsText" dxfId="399" priority="2405" operator="containsText" text="TB1">
      <formula>NOT(ISERROR(SEARCH("TB1",AE40)))</formula>
    </cfRule>
    <cfRule type="containsText" dxfId="398" priority="2406" operator="containsText" text="KB">
      <formula>NOT(ISERROR(SEARCH("KB",AE40)))</formula>
    </cfRule>
    <cfRule type="containsText" dxfId="397" priority="2407" operator="containsText" text="D">
      <formula>NOT(ISERROR(SEARCH("D",AE40)))</formula>
    </cfRule>
  </conditionalFormatting>
  <conditionalFormatting sqref="AE40:AE43">
    <cfRule type="containsText" dxfId="396" priority="2401" operator="containsText" text="TD">
      <formula>NOT(ISERROR(SEARCH("TD",AE40)))</formula>
    </cfRule>
    <cfRule type="cellIs" dxfId="395" priority="2402" operator="equal">
      <formula>"KB"</formula>
    </cfRule>
  </conditionalFormatting>
  <conditionalFormatting sqref="AE39 BH7 BC32:BH32">
    <cfRule type="containsText" dxfId="394" priority="1026" operator="containsText" text="TD">
      <formula>NOT(ISERROR(SEARCH("TD",AE7)))</formula>
    </cfRule>
    <cfRule type="containsText" dxfId="393" priority="1029" operator="containsText" text="TD">
      <formula>NOT(ISERROR(SEARCH("TD",AE7)))</formula>
    </cfRule>
    <cfRule type="containsText" dxfId="392" priority="1030" operator="containsText" text="TB2">
      <formula>NOT(ISERROR(SEARCH("TB2",AE7)))</formula>
    </cfRule>
    <cfRule type="containsText" dxfId="391" priority="1031" operator="containsText" text="TB1">
      <formula>NOT(ISERROR(SEARCH("TB1",AE7)))</formula>
    </cfRule>
    <cfRule type="containsText" dxfId="390" priority="1032" operator="containsText" text="KB">
      <formula>NOT(ISERROR(SEARCH("KB",AE7)))</formula>
    </cfRule>
    <cfRule type="containsText" dxfId="389" priority="1033" operator="containsText" text="D">
      <formula>NOT(ISERROR(SEARCH("D",AE7)))</formula>
    </cfRule>
  </conditionalFormatting>
  <conditionalFormatting sqref="AE39 BH7 BC32:BH32">
    <cfRule type="containsText" dxfId="388" priority="1027" operator="containsText" text="TD">
      <formula>NOT(ISERROR(SEARCH("TD",AE7)))</formula>
    </cfRule>
    <cfRule type="cellIs" dxfId="387" priority="1028" operator="equal">
      <formula>"KB"</formula>
    </cfRule>
  </conditionalFormatting>
  <conditionalFormatting sqref="AD5:BH5">
    <cfRule type="containsText" dxfId="386" priority="409" operator="containsText" text="TD">
      <formula>NOT(ISERROR(SEARCH("TD",AD5)))</formula>
    </cfRule>
    <cfRule type="containsText" dxfId="385" priority="412" operator="containsText" text="TD">
      <formula>NOT(ISERROR(SEARCH("TD",AD5)))</formula>
    </cfRule>
    <cfRule type="containsText" dxfId="384" priority="413" operator="containsText" text="TB2">
      <formula>NOT(ISERROR(SEARCH("TB2",AD5)))</formula>
    </cfRule>
    <cfRule type="containsText" dxfId="383" priority="414" operator="containsText" text="TB1">
      <formula>NOT(ISERROR(SEARCH("TB1",AD5)))</formula>
    </cfRule>
    <cfRule type="containsText" dxfId="382" priority="415" operator="containsText" text="KB">
      <formula>NOT(ISERROR(SEARCH("KB",AD5)))</formula>
    </cfRule>
    <cfRule type="containsText" dxfId="381" priority="416" operator="containsText" text="D">
      <formula>NOT(ISERROR(SEARCH("D",AD5)))</formula>
    </cfRule>
  </conditionalFormatting>
  <conditionalFormatting sqref="AD5:BH5">
    <cfRule type="containsText" dxfId="380" priority="410" operator="containsText" text="TD">
      <formula>NOT(ISERROR(SEARCH("TD",AD5)))</formula>
    </cfRule>
    <cfRule type="cellIs" dxfId="379" priority="411" operator="equal">
      <formula>"KB"</formula>
    </cfRule>
  </conditionalFormatting>
  <conditionalFormatting sqref="AD17:BH18">
    <cfRule type="containsText" dxfId="378" priority="401" operator="containsText" text="TD">
      <formula>NOT(ISERROR(SEARCH("TD",AD17)))</formula>
    </cfRule>
    <cfRule type="containsText" dxfId="377" priority="404" operator="containsText" text="TD">
      <formula>NOT(ISERROR(SEARCH("TD",AD17)))</formula>
    </cfRule>
    <cfRule type="containsText" dxfId="376" priority="405" operator="containsText" text="TB2">
      <formula>NOT(ISERROR(SEARCH("TB2",AD17)))</formula>
    </cfRule>
    <cfRule type="containsText" dxfId="375" priority="406" operator="containsText" text="TB1">
      <formula>NOT(ISERROR(SEARCH("TB1",AD17)))</formula>
    </cfRule>
    <cfRule type="containsText" dxfId="374" priority="407" operator="containsText" text="KB">
      <formula>NOT(ISERROR(SEARCH("KB",AD17)))</formula>
    </cfRule>
    <cfRule type="containsText" dxfId="373" priority="408" operator="containsText" text="D">
      <formula>NOT(ISERROR(SEARCH("D",AD17)))</formula>
    </cfRule>
  </conditionalFormatting>
  <conditionalFormatting sqref="AD17:BH18">
    <cfRule type="containsText" dxfId="372" priority="402" operator="containsText" text="TD">
      <formula>NOT(ISERROR(SEARCH("TD",AD17)))</formula>
    </cfRule>
    <cfRule type="cellIs" dxfId="371" priority="403" operator="equal">
      <formula>"KB"</formula>
    </cfRule>
  </conditionalFormatting>
  <conditionalFormatting sqref="BF8:BH8 AD8:AW8 AX9:BG10">
    <cfRule type="containsText" dxfId="370" priority="393" operator="containsText" text="TD">
      <formula>NOT(ISERROR(SEARCH("TD",AD8)))</formula>
    </cfRule>
    <cfRule type="containsText" dxfId="369" priority="396" operator="containsText" text="TD">
      <formula>NOT(ISERROR(SEARCH("TD",AD8)))</formula>
    </cfRule>
    <cfRule type="containsText" dxfId="368" priority="397" operator="containsText" text="TB2">
      <formula>NOT(ISERROR(SEARCH("TB2",AD8)))</formula>
    </cfRule>
    <cfRule type="containsText" dxfId="367" priority="398" operator="containsText" text="TB1">
      <formula>NOT(ISERROR(SEARCH("TB1",AD8)))</formula>
    </cfRule>
    <cfRule type="containsText" dxfId="366" priority="399" operator="containsText" text="KB">
      <formula>NOT(ISERROR(SEARCH("KB",AD8)))</formula>
    </cfRule>
    <cfRule type="containsText" dxfId="365" priority="400" operator="containsText" text="D">
      <formula>NOT(ISERROR(SEARCH("D",AD8)))</formula>
    </cfRule>
  </conditionalFormatting>
  <conditionalFormatting sqref="BF8:BH8 AD8:AW8 AX9:BG10">
    <cfRule type="containsText" dxfId="364" priority="394" operator="containsText" text="TD">
      <formula>NOT(ISERROR(SEARCH("TD",AD8)))</formula>
    </cfRule>
    <cfRule type="cellIs" dxfId="363" priority="395" operator="equal">
      <formula>"KB"</formula>
    </cfRule>
  </conditionalFormatting>
  <conditionalFormatting sqref="BH26">
    <cfRule type="containsText" dxfId="362" priority="385" operator="containsText" text="TD">
      <formula>NOT(ISERROR(SEARCH("TD",BH26)))</formula>
    </cfRule>
    <cfRule type="containsText" dxfId="361" priority="388" operator="containsText" text="TD">
      <formula>NOT(ISERROR(SEARCH("TD",BH26)))</formula>
    </cfRule>
    <cfRule type="containsText" dxfId="360" priority="389" operator="containsText" text="TB2">
      <formula>NOT(ISERROR(SEARCH("TB2",BH26)))</formula>
    </cfRule>
    <cfRule type="containsText" dxfId="359" priority="390" operator="containsText" text="TB1">
      <formula>NOT(ISERROR(SEARCH("TB1",BH26)))</formula>
    </cfRule>
    <cfRule type="containsText" dxfId="358" priority="391" operator="containsText" text="KB">
      <formula>NOT(ISERROR(SEARCH("KB",BH26)))</formula>
    </cfRule>
    <cfRule type="containsText" dxfId="357" priority="392" operator="containsText" text="D">
      <formula>NOT(ISERROR(SEARCH("D",BH26)))</formula>
    </cfRule>
  </conditionalFormatting>
  <conditionalFormatting sqref="BH26">
    <cfRule type="containsText" dxfId="356" priority="386" operator="containsText" text="TD">
      <formula>NOT(ISERROR(SEARCH("TD",BH26)))</formula>
    </cfRule>
    <cfRule type="cellIs" dxfId="355" priority="387" operator="equal">
      <formula>"KB"</formula>
    </cfRule>
  </conditionalFormatting>
  <conditionalFormatting sqref="BH9 AD9:AW9">
    <cfRule type="containsText" dxfId="354" priority="377" operator="containsText" text="TD">
      <formula>NOT(ISERROR(SEARCH("TD",AD9)))</formula>
    </cfRule>
    <cfRule type="containsText" dxfId="353" priority="380" operator="containsText" text="TD">
      <formula>NOT(ISERROR(SEARCH("TD",AD9)))</formula>
    </cfRule>
    <cfRule type="containsText" dxfId="352" priority="381" operator="containsText" text="TB2">
      <formula>NOT(ISERROR(SEARCH("TB2",AD9)))</formula>
    </cfRule>
    <cfRule type="containsText" dxfId="351" priority="382" operator="containsText" text="TB1">
      <formula>NOT(ISERROR(SEARCH("TB1",AD9)))</formula>
    </cfRule>
    <cfRule type="containsText" dxfId="350" priority="383" operator="containsText" text="KB">
      <formula>NOT(ISERROR(SEARCH("KB",AD9)))</formula>
    </cfRule>
    <cfRule type="containsText" dxfId="349" priority="384" operator="containsText" text="D">
      <formula>NOT(ISERROR(SEARCH("D",AD9)))</formula>
    </cfRule>
  </conditionalFormatting>
  <conditionalFormatting sqref="BH9 AD9:AW9">
    <cfRule type="containsText" dxfId="348" priority="378" operator="containsText" text="TD">
      <formula>NOT(ISERROR(SEARCH("TD",AD9)))</formula>
    </cfRule>
    <cfRule type="cellIs" dxfId="347" priority="379" operator="equal">
      <formula>"KB"</formula>
    </cfRule>
  </conditionalFormatting>
  <conditionalFormatting sqref="AD12:BG12">
    <cfRule type="containsText" dxfId="346" priority="369" operator="containsText" text="TD">
      <formula>NOT(ISERROR(SEARCH("TD",AD12)))</formula>
    </cfRule>
    <cfRule type="containsText" dxfId="345" priority="372" operator="containsText" text="TD">
      <formula>NOT(ISERROR(SEARCH("TD",AD12)))</formula>
    </cfRule>
    <cfRule type="containsText" dxfId="344" priority="373" operator="containsText" text="TB2">
      <formula>NOT(ISERROR(SEARCH("TB2",AD12)))</formula>
    </cfRule>
    <cfRule type="containsText" dxfId="343" priority="374" operator="containsText" text="TB1">
      <formula>NOT(ISERROR(SEARCH("TB1",AD12)))</formula>
    </cfRule>
    <cfRule type="containsText" dxfId="342" priority="375" operator="containsText" text="KB">
      <formula>NOT(ISERROR(SEARCH("KB",AD12)))</formula>
    </cfRule>
    <cfRule type="containsText" dxfId="341" priority="376" operator="containsText" text="D">
      <formula>NOT(ISERROR(SEARCH("D",AD12)))</formula>
    </cfRule>
  </conditionalFormatting>
  <conditionalFormatting sqref="AD12:BG12">
    <cfRule type="containsText" dxfId="340" priority="370" operator="containsText" text="TD">
      <formula>NOT(ISERROR(SEARCH("TD",AD12)))</formula>
    </cfRule>
    <cfRule type="cellIs" dxfId="339" priority="371" operator="equal">
      <formula>"KB"</formula>
    </cfRule>
  </conditionalFormatting>
  <conditionalFormatting sqref="BA7:BA8 BB8:BE8 AD6:BH6">
    <cfRule type="containsText" dxfId="338" priority="353" operator="containsText" text="TD">
      <formula>NOT(ISERROR(SEARCH("TD",AD6)))</formula>
    </cfRule>
    <cfRule type="containsText" dxfId="337" priority="356" operator="containsText" text="TD">
      <formula>NOT(ISERROR(SEARCH("TD",AD6)))</formula>
    </cfRule>
    <cfRule type="containsText" dxfId="336" priority="357" operator="containsText" text="TB2">
      <formula>NOT(ISERROR(SEARCH("TB2",AD6)))</formula>
    </cfRule>
    <cfRule type="containsText" dxfId="335" priority="358" operator="containsText" text="TB1">
      <formula>NOT(ISERROR(SEARCH("TB1",AD6)))</formula>
    </cfRule>
    <cfRule type="containsText" dxfId="334" priority="359" operator="containsText" text="KB">
      <formula>NOT(ISERROR(SEARCH("KB",AD6)))</formula>
    </cfRule>
    <cfRule type="containsText" dxfId="333" priority="360" operator="containsText" text="D">
      <formula>NOT(ISERROR(SEARCH("D",AD6)))</formula>
    </cfRule>
  </conditionalFormatting>
  <conditionalFormatting sqref="BA7:BA8 BB8:BE8 AD6:BH6">
    <cfRule type="containsText" dxfId="332" priority="354" operator="containsText" text="TD">
      <formula>NOT(ISERROR(SEARCH("TD",AD6)))</formula>
    </cfRule>
    <cfRule type="cellIs" dxfId="331" priority="355" operator="equal">
      <formula>"KB"</formula>
    </cfRule>
  </conditionalFormatting>
  <conditionalFormatting sqref="BB39:BH46 AZ7 AX8:AZ8 BB7:BG7 AD3:BH4">
    <cfRule type="containsText" dxfId="330" priority="345" operator="containsText" text="TD">
      <formula>NOT(ISERROR(SEARCH("TD",AD3)))</formula>
    </cfRule>
    <cfRule type="containsText" dxfId="329" priority="348" operator="containsText" text="TD">
      <formula>NOT(ISERROR(SEARCH("TD",AD3)))</formula>
    </cfRule>
    <cfRule type="containsText" dxfId="328" priority="349" operator="containsText" text="TB2">
      <formula>NOT(ISERROR(SEARCH("TB2",AD3)))</formula>
    </cfRule>
    <cfRule type="containsText" dxfId="327" priority="350" operator="containsText" text="TB1">
      <formula>NOT(ISERROR(SEARCH("TB1",AD3)))</formula>
    </cfRule>
    <cfRule type="containsText" dxfId="326" priority="351" operator="containsText" text="KB">
      <formula>NOT(ISERROR(SEARCH("KB",AD3)))</formula>
    </cfRule>
    <cfRule type="containsText" dxfId="325" priority="352" operator="containsText" text="D">
      <formula>NOT(ISERROR(SEARCH("D",AD3)))</formula>
    </cfRule>
  </conditionalFormatting>
  <conditionalFormatting sqref="BB39:BH46 AZ7 AX8:AZ8 BB7:BG7 AD3:BH4">
    <cfRule type="containsText" dxfId="324" priority="346" operator="containsText" text="TD">
      <formula>NOT(ISERROR(SEARCH("TD",AD3)))</formula>
    </cfRule>
    <cfRule type="cellIs" dxfId="323" priority="347" operator="equal">
      <formula>"KB"</formula>
    </cfRule>
  </conditionalFormatting>
  <conditionalFormatting sqref="BH27:BH28 AE30:AJ30 AD27:AV29 AQ30:AV30 AW27:BC27 AX28:BC28 AX29:BH30 AW28:AW30">
    <cfRule type="containsText" dxfId="322" priority="337" operator="containsText" text="TD">
      <formula>NOT(ISERROR(SEARCH("TD",AD27)))</formula>
    </cfRule>
    <cfRule type="containsText" dxfId="321" priority="340" operator="containsText" text="TD">
      <formula>NOT(ISERROR(SEARCH("TD",AD27)))</formula>
    </cfRule>
    <cfRule type="containsText" dxfId="320" priority="341" operator="containsText" text="TB2">
      <formula>NOT(ISERROR(SEARCH("TB2",AD27)))</formula>
    </cfRule>
    <cfRule type="containsText" dxfId="319" priority="342" operator="containsText" text="TB1">
      <formula>NOT(ISERROR(SEARCH("TB1",AD27)))</formula>
    </cfRule>
    <cfRule type="containsText" dxfId="318" priority="343" operator="containsText" text="KB">
      <formula>NOT(ISERROR(SEARCH("KB",AD27)))</formula>
    </cfRule>
    <cfRule type="containsText" dxfId="317" priority="344" operator="containsText" text="D">
      <formula>NOT(ISERROR(SEARCH("D",AD27)))</formula>
    </cfRule>
  </conditionalFormatting>
  <conditionalFormatting sqref="BH27:BH28 AE30:AJ30 AD27:AV29 AQ30:AV30 AW27:BC27 AX28:BC28 AX29:BH30 AW28:AW30">
    <cfRule type="containsText" dxfId="316" priority="338" operator="containsText" text="TD">
      <formula>NOT(ISERROR(SEARCH("TD",AD27)))</formula>
    </cfRule>
    <cfRule type="cellIs" dxfId="315" priority="339" operator="equal">
      <formula>"KB"</formula>
    </cfRule>
  </conditionalFormatting>
  <conditionalFormatting sqref="AD13:BH13">
    <cfRule type="containsText" dxfId="314" priority="329" operator="containsText" text="TD">
      <formula>NOT(ISERROR(SEARCH("TD",AD13)))</formula>
    </cfRule>
    <cfRule type="containsText" dxfId="313" priority="332" operator="containsText" text="TD">
      <formula>NOT(ISERROR(SEARCH("TD",AD13)))</formula>
    </cfRule>
    <cfRule type="containsText" dxfId="312" priority="333" operator="containsText" text="TB2">
      <formula>NOT(ISERROR(SEARCH("TB2",AD13)))</formula>
    </cfRule>
    <cfRule type="containsText" dxfId="311" priority="334" operator="containsText" text="TB1">
      <formula>NOT(ISERROR(SEARCH("TB1",AD13)))</formula>
    </cfRule>
    <cfRule type="containsText" dxfId="310" priority="335" operator="containsText" text="KB">
      <formula>NOT(ISERROR(SEARCH("KB",AD13)))</formula>
    </cfRule>
    <cfRule type="containsText" dxfId="309" priority="336" operator="containsText" text="D">
      <formula>NOT(ISERROR(SEARCH("D",AD13)))</formula>
    </cfRule>
  </conditionalFormatting>
  <conditionalFormatting sqref="AD13:BH13">
    <cfRule type="containsText" dxfId="308" priority="330" operator="containsText" text="TD">
      <formula>NOT(ISERROR(SEARCH("TD",AD13)))</formula>
    </cfRule>
    <cfRule type="cellIs" dxfId="307" priority="331" operator="equal">
      <formula>"KB"</formula>
    </cfRule>
  </conditionalFormatting>
  <conditionalFormatting sqref="AD7:AY7">
    <cfRule type="containsText" dxfId="306" priority="313" operator="containsText" text="TD">
      <formula>NOT(ISERROR(SEARCH("TD",AD7)))</formula>
    </cfRule>
    <cfRule type="containsText" dxfId="305" priority="316" operator="containsText" text="TD">
      <formula>NOT(ISERROR(SEARCH("TD",AD7)))</formula>
    </cfRule>
    <cfRule type="containsText" dxfId="304" priority="317" operator="containsText" text="TB2">
      <formula>NOT(ISERROR(SEARCH("TB2",AD7)))</formula>
    </cfRule>
    <cfRule type="containsText" dxfId="303" priority="318" operator="containsText" text="TB1">
      <formula>NOT(ISERROR(SEARCH("TB1",AD7)))</formula>
    </cfRule>
    <cfRule type="containsText" dxfId="302" priority="319" operator="containsText" text="KB">
      <formula>NOT(ISERROR(SEARCH("KB",AD7)))</formula>
    </cfRule>
    <cfRule type="containsText" dxfId="301" priority="320" operator="containsText" text="D">
      <formula>NOT(ISERROR(SEARCH("D",AD7)))</formula>
    </cfRule>
  </conditionalFormatting>
  <conditionalFormatting sqref="AD7:AY7">
    <cfRule type="containsText" dxfId="300" priority="314" operator="containsText" text="TD">
      <formula>NOT(ISERROR(SEARCH("TD",AD7)))</formula>
    </cfRule>
    <cfRule type="cellIs" dxfId="299" priority="315" operator="equal">
      <formula>"KB"</formula>
    </cfRule>
  </conditionalFormatting>
  <conditionalFormatting sqref="BH22 AD19:BH19">
    <cfRule type="containsText" dxfId="298" priority="305" operator="containsText" text="TD">
      <formula>NOT(ISERROR(SEARCH("TD",AD19)))</formula>
    </cfRule>
    <cfRule type="containsText" dxfId="297" priority="308" operator="containsText" text="TD">
      <formula>NOT(ISERROR(SEARCH("TD",AD19)))</formula>
    </cfRule>
    <cfRule type="containsText" dxfId="296" priority="309" operator="containsText" text="TB2">
      <formula>NOT(ISERROR(SEARCH("TB2",AD19)))</formula>
    </cfRule>
    <cfRule type="containsText" dxfId="295" priority="310" operator="containsText" text="TB1">
      <formula>NOT(ISERROR(SEARCH("TB1",AD19)))</formula>
    </cfRule>
    <cfRule type="containsText" dxfId="294" priority="311" operator="containsText" text="KB">
      <formula>NOT(ISERROR(SEARCH("KB",AD19)))</formula>
    </cfRule>
    <cfRule type="containsText" dxfId="293" priority="312" operator="containsText" text="D">
      <formula>NOT(ISERROR(SEARCH("D",AD19)))</formula>
    </cfRule>
  </conditionalFormatting>
  <conditionalFormatting sqref="BH22 AD19:BH19">
    <cfRule type="containsText" dxfId="292" priority="306" operator="containsText" text="TD">
      <formula>NOT(ISERROR(SEARCH("TD",AD19)))</formula>
    </cfRule>
    <cfRule type="cellIs" dxfId="291" priority="307" operator="equal">
      <formula>"KB"</formula>
    </cfRule>
  </conditionalFormatting>
  <conditionalFormatting sqref="BH37 AK36:AK37 AD36:AM36 AL37:AM37 AN36:AP37 AQ36:BH36">
    <cfRule type="containsText" dxfId="290" priority="297" operator="containsText" text="TD">
      <formula>NOT(ISERROR(SEARCH("TD",AD36)))</formula>
    </cfRule>
    <cfRule type="containsText" dxfId="289" priority="300" operator="containsText" text="TD">
      <formula>NOT(ISERROR(SEARCH("TD",AD36)))</formula>
    </cfRule>
    <cfRule type="containsText" dxfId="288" priority="301" operator="containsText" text="TB2">
      <formula>NOT(ISERROR(SEARCH("TB2",AD36)))</formula>
    </cfRule>
    <cfRule type="containsText" dxfId="287" priority="302" operator="containsText" text="TB1">
      <formula>NOT(ISERROR(SEARCH("TB1",AD36)))</formula>
    </cfRule>
    <cfRule type="containsText" dxfId="286" priority="303" operator="containsText" text="KB">
      <formula>NOT(ISERROR(SEARCH("KB",AD36)))</formula>
    </cfRule>
    <cfRule type="containsText" dxfId="285" priority="304" operator="containsText" text="D">
      <formula>NOT(ISERROR(SEARCH("D",AD36)))</formula>
    </cfRule>
  </conditionalFormatting>
  <conditionalFormatting sqref="BH37 AK36:AK37 AD36:AM36 AL37:AM37 AN36:AP37 AQ36:BH36">
    <cfRule type="containsText" dxfId="284" priority="298" operator="containsText" text="TD">
      <formula>NOT(ISERROR(SEARCH("TD",AD36)))</formula>
    </cfRule>
    <cfRule type="cellIs" dxfId="283" priority="299" operator="equal">
      <formula>"KB"</formula>
    </cfRule>
  </conditionalFormatting>
  <conditionalFormatting sqref="AD37:AJ37 AQ37:BG37">
    <cfRule type="containsText" dxfId="282" priority="289" operator="containsText" text="TD">
      <formula>NOT(ISERROR(SEARCH("TD",AD37)))</formula>
    </cfRule>
    <cfRule type="containsText" dxfId="281" priority="292" operator="containsText" text="TD">
      <formula>NOT(ISERROR(SEARCH("TD",AD37)))</formula>
    </cfRule>
    <cfRule type="containsText" dxfId="280" priority="293" operator="containsText" text="TB2">
      <formula>NOT(ISERROR(SEARCH("TB2",AD37)))</formula>
    </cfRule>
    <cfRule type="containsText" dxfId="279" priority="294" operator="containsText" text="TB1">
      <formula>NOT(ISERROR(SEARCH("TB1",AD37)))</formula>
    </cfRule>
    <cfRule type="containsText" dxfId="278" priority="295" operator="containsText" text="KB">
      <formula>NOT(ISERROR(SEARCH("KB",AD37)))</formula>
    </cfRule>
    <cfRule type="containsText" dxfId="277" priority="296" operator="containsText" text="D">
      <formula>NOT(ISERROR(SEARCH("D",AD37)))</formula>
    </cfRule>
  </conditionalFormatting>
  <conditionalFormatting sqref="AD37:AJ37 AQ37:BG37">
    <cfRule type="containsText" dxfId="276" priority="290" operator="containsText" text="TD">
      <formula>NOT(ISERROR(SEARCH("TD",AD37)))</formula>
    </cfRule>
    <cfRule type="cellIs" dxfId="275" priority="291" operator="equal">
      <formula>"KB"</formula>
    </cfRule>
  </conditionalFormatting>
  <conditionalFormatting sqref="AD22:AO22 AN23:AO24 AP22:BG24">
    <cfRule type="containsText" dxfId="274" priority="281" operator="containsText" text="TD">
      <formula>NOT(ISERROR(SEARCH("TD",AD22)))</formula>
    </cfRule>
    <cfRule type="containsText" dxfId="273" priority="284" operator="containsText" text="TD">
      <formula>NOT(ISERROR(SEARCH("TD",AD22)))</formula>
    </cfRule>
    <cfRule type="containsText" dxfId="272" priority="285" operator="containsText" text="TB2">
      <formula>NOT(ISERROR(SEARCH("TB2",AD22)))</formula>
    </cfRule>
    <cfRule type="containsText" dxfId="271" priority="286" operator="containsText" text="TB1">
      <formula>NOT(ISERROR(SEARCH("TB1",AD22)))</formula>
    </cfRule>
    <cfRule type="containsText" dxfId="270" priority="287" operator="containsText" text="KB">
      <formula>NOT(ISERROR(SEARCH("KB",AD22)))</formula>
    </cfRule>
    <cfRule type="containsText" dxfId="269" priority="288" operator="containsText" text="D">
      <formula>NOT(ISERROR(SEARCH("D",AD22)))</formula>
    </cfRule>
  </conditionalFormatting>
  <conditionalFormatting sqref="AD22:AO22 AN23:AO24 AP22:BG24">
    <cfRule type="containsText" dxfId="268" priority="282" operator="containsText" text="TD">
      <formula>NOT(ISERROR(SEARCH("TD",AD22)))</formula>
    </cfRule>
    <cfRule type="cellIs" dxfId="267" priority="283" operator="equal">
      <formula>"KB"</formula>
    </cfRule>
  </conditionalFormatting>
  <conditionalFormatting sqref="AX35:BH35">
    <cfRule type="containsText" dxfId="266" priority="273" operator="containsText" text="TD">
      <formula>NOT(ISERROR(SEARCH("TD",AX35)))</formula>
    </cfRule>
    <cfRule type="containsText" dxfId="265" priority="276" operator="containsText" text="TD">
      <formula>NOT(ISERROR(SEARCH("TD",AX35)))</formula>
    </cfRule>
    <cfRule type="containsText" dxfId="264" priority="277" operator="containsText" text="TB2">
      <formula>NOT(ISERROR(SEARCH("TB2",AX35)))</formula>
    </cfRule>
    <cfRule type="containsText" dxfId="263" priority="278" operator="containsText" text="TB1">
      <formula>NOT(ISERROR(SEARCH("TB1",AX35)))</formula>
    </cfRule>
    <cfRule type="containsText" dxfId="262" priority="279" operator="containsText" text="KB">
      <formula>NOT(ISERROR(SEARCH("KB",AX35)))</formula>
    </cfRule>
    <cfRule type="containsText" dxfId="261" priority="280" operator="containsText" text="D">
      <formula>NOT(ISERROR(SEARCH("D",AX35)))</formula>
    </cfRule>
  </conditionalFormatting>
  <conditionalFormatting sqref="AX35:BH35">
    <cfRule type="containsText" dxfId="260" priority="274" operator="containsText" text="TD">
      <formula>NOT(ISERROR(SEARCH("TD",AX35)))</formula>
    </cfRule>
    <cfRule type="cellIs" dxfId="259" priority="275" operator="equal">
      <formula>"KB"</formula>
    </cfRule>
  </conditionalFormatting>
  <conditionalFormatting sqref="AD30 AK30:AP30">
    <cfRule type="containsText" dxfId="258" priority="265" operator="containsText" text="TD">
      <formula>NOT(ISERROR(SEARCH("TD",AD30)))</formula>
    </cfRule>
    <cfRule type="containsText" dxfId="257" priority="268" operator="containsText" text="TD">
      <formula>NOT(ISERROR(SEARCH("TD",AD30)))</formula>
    </cfRule>
    <cfRule type="containsText" dxfId="256" priority="269" operator="containsText" text="TB2">
      <formula>NOT(ISERROR(SEARCH("TB2",AD30)))</formula>
    </cfRule>
    <cfRule type="containsText" dxfId="255" priority="270" operator="containsText" text="TB1">
      <formula>NOT(ISERROR(SEARCH("TB1",AD30)))</formula>
    </cfRule>
    <cfRule type="containsText" dxfId="254" priority="271" operator="containsText" text="KB">
      <formula>NOT(ISERROR(SEARCH("KB",AD30)))</formula>
    </cfRule>
    <cfRule type="containsText" dxfId="253" priority="272" operator="containsText" text="D">
      <formula>NOT(ISERROR(SEARCH("D",AD30)))</formula>
    </cfRule>
  </conditionalFormatting>
  <conditionalFormatting sqref="AD30 AK30:AP30">
    <cfRule type="containsText" dxfId="252" priority="266" operator="containsText" text="TD">
      <formula>NOT(ISERROR(SEARCH("TD",AD30)))</formula>
    </cfRule>
    <cfRule type="cellIs" dxfId="251" priority="267" operator="equal">
      <formula>"KB"</formula>
    </cfRule>
  </conditionalFormatting>
  <conditionalFormatting sqref="AZ32:BB32 AZ31:BH31 AX31:AY32 AD31:AW31">
    <cfRule type="containsText" dxfId="250" priority="257" operator="containsText" text="TD">
      <formula>NOT(ISERROR(SEARCH("TD",AD31)))</formula>
    </cfRule>
    <cfRule type="containsText" dxfId="249" priority="260" operator="containsText" text="TD">
      <formula>NOT(ISERROR(SEARCH("TD",AD31)))</formula>
    </cfRule>
    <cfRule type="containsText" dxfId="248" priority="261" operator="containsText" text="TB2">
      <formula>NOT(ISERROR(SEARCH("TB2",AD31)))</formula>
    </cfRule>
    <cfRule type="containsText" dxfId="247" priority="262" operator="containsText" text="TB1">
      <formula>NOT(ISERROR(SEARCH("TB1",AD31)))</formula>
    </cfRule>
    <cfRule type="containsText" dxfId="246" priority="263" operator="containsText" text="KB">
      <formula>NOT(ISERROR(SEARCH("KB",AD31)))</formula>
    </cfRule>
    <cfRule type="containsText" dxfId="245" priority="264" operator="containsText" text="D">
      <formula>NOT(ISERROR(SEARCH("D",AD31)))</formula>
    </cfRule>
  </conditionalFormatting>
  <conditionalFormatting sqref="AZ32:BB32 AZ31:BH31 AX31:AY32 AD31:AW31">
    <cfRule type="containsText" dxfId="244" priority="258" operator="containsText" text="TD">
      <formula>NOT(ISERROR(SEARCH("TD",AD31)))</formula>
    </cfRule>
    <cfRule type="cellIs" dxfId="243" priority="259" operator="equal">
      <formula>"KB"</formula>
    </cfRule>
  </conditionalFormatting>
  <conditionalFormatting sqref="AE33 AD32:AU32 AH33:AU33 AX33:BH33 AV32:AW33">
    <cfRule type="containsText" dxfId="242" priority="249" operator="containsText" text="TD">
      <formula>NOT(ISERROR(SEARCH("TD",AD32)))</formula>
    </cfRule>
    <cfRule type="containsText" dxfId="241" priority="252" operator="containsText" text="TD">
      <formula>NOT(ISERROR(SEARCH("TD",AD32)))</formula>
    </cfRule>
    <cfRule type="containsText" dxfId="240" priority="253" operator="containsText" text="TB2">
      <formula>NOT(ISERROR(SEARCH("TB2",AD32)))</formula>
    </cfRule>
    <cfRule type="containsText" dxfId="239" priority="254" operator="containsText" text="TB1">
      <formula>NOT(ISERROR(SEARCH("TB1",AD32)))</formula>
    </cfRule>
    <cfRule type="containsText" dxfId="238" priority="255" operator="containsText" text="KB">
      <formula>NOT(ISERROR(SEARCH("KB",AD32)))</formula>
    </cfRule>
    <cfRule type="containsText" dxfId="237" priority="256" operator="containsText" text="D">
      <formula>NOT(ISERROR(SEARCH("D",AD32)))</formula>
    </cfRule>
  </conditionalFormatting>
  <conditionalFormatting sqref="AE33 AD32:AU32 AH33:AU33 AX33:BH33 AV32:AW33">
    <cfRule type="containsText" dxfId="236" priority="250" operator="containsText" text="TD">
      <formula>NOT(ISERROR(SEARCH("TD",AD32)))</formula>
    </cfRule>
    <cfRule type="cellIs" dxfId="235" priority="251" operator="equal">
      <formula>"KB"</formula>
    </cfRule>
  </conditionalFormatting>
  <conditionalFormatting sqref="BH34 AD33 AF33:AG33">
    <cfRule type="containsText" dxfId="234" priority="241" operator="containsText" text="TD">
      <formula>NOT(ISERROR(SEARCH("TD",AD33)))</formula>
    </cfRule>
    <cfRule type="containsText" dxfId="233" priority="244" operator="containsText" text="TD">
      <formula>NOT(ISERROR(SEARCH("TD",AD33)))</formula>
    </cfRule>
    <cfRule type="containsText" dxfId="232" priority="245" operator="containsText" text="TB2">
      <formula>NOT(ISERROR(SEARCH("TB2",AD33)))</formula>
    </cfRule>
    <cfRule type="containsText" dxfId="231" priority="246" operator="containsText" text="TB1">
      <formula>NOT(ISERROR(SEARCH("TB1",AD33)))</formula>
    </cfRule>
    <cfRule type="containsText" dxfId="230" priority="247" operator="containsText" text="KB">
      <formula>NOT(ISERROR(SEARCH("KB",AD33)))</formula>
    </cfRule>
    <cfRule type="containsText" dxfId="229" priority="248" operator="containsText" text="D">
      <formula>NOT(ISERROR(SEARCH("D",AD33)))</formula>
    </cfRule>
  </conditionalFormatting>
  <conditionalFormatting sqref="BH34 AD33 AF33:AG33">
    <cfRule type="containsText" dxfId="228" priority="242" operator="containsText" text="TD">
      <formula>NOT(ISERROR(SEARCH("TD",AD33)))</formula>
    </cfRule>
    <cfRule type="cellIs" dxfId="227" priority="243" operator="equal">
      <formula>"KB"</formula>
    </cfRule>
  </conditionalFormatting>
  <conditionalFormatting sqref="AS39:AS47">
    <cfRule type="containsText" dxfId="226" priority="161" operator="containsText" text="TD">
      <formula>NOT(ISERROR(SEARCH("TD",AS39)))</formula>
    </cfRule>
    <cfRule type="containsText" dxfId="225" priority="164" operator="containsText" text="TD">
      <formula>NOT(ISERROR(SEARCH("TD",AS39)))</formula>
    </cfRule>
    <cfRule type="containsText" dxfId="224" priority="165" operator="containsText" text="TB2">
      <formula>NOT(ISERROR(SEARCH("TB2",AS39)))</formula>
    </cfRule>
    <cfRule type="containsText" dxfId="223" priority="166" operator="containsText" text="TB1">
      <formula>NOT(ISERROR(SEARCH("TB1",AS39)))</formula>
    </cfRule>
    <cfRule type="containsText" dxfId="222" priority="167" operator="containsText" text="KB">
      <formula>NOT(ISERROR(SEARCH("KB",AS39)))</formula>
    </cfRule>
    <cfRule type="containsText" dxfId="221" priority="168" operator="containsText" text="D">
      <formula>NOT(ISERROR(SEARCH("D",AS39)))</formula>
    </cfRule>
  </conditionalFormatting>
  <conditionalFormatting sqref="AS39:AS47">
    <cfRule type="containsText" dxfId="220" priority="162" operator="containsText" text="TD">
      <formula>NOT(ISERROR(SEARCH("TD",AS39)))</formula>
    </cfRule>
    <cfRule type="cellIs" dxfId="219" priority="163" operator="equal">
      <formula>"KB"</formula>
    </cfRule>
  </conditionalFormatting>
  <conditionalFormatting sqref="BH10 AD10:AT11 AU10:AW10 AU11:BH11">
    <cfRule type="containsText" dxfId="218" priority="153" operator="containsText" text="TD">
      <formula>NOT(ISERROR(SEARCH("TD",AD10)))</formula>
    </cfRule>
    <cfRule type="containsText" dxfId="217" priority="156" operator="containsText" text="TD">
      <formula>NOT(ISERROR(SEARCH("TD",AD10)))</formula>
    </cfRule>
    <cfRule type="containsText" dxfId="216" priority="157" operator="containsText" text="TB2">
      <formula>NOT(ISERROR(SEARCH("TB2",AD10)))</formula>
    </cfRule>
    <cfRule type="containsText" dxfId="215" priority="158" operator="containsText" text="TB1">
      <formula>NOT(ISERROR(SEARCH("TB1",AD10)))</formula>
    </cfRule>
    <cfRule type="containsText" dxfId="214" priority="159" operator="containsText" text="KB">
      <formula>NOT(ISERROR(SEARCH("KB",AD10)))</formula>
    </cfRule>
    <cfRule type="containsText" dxfId="213" priority="160" operator="containsText" text="D">
      <formula>NOT(ISERROR(SEARCH("D",AD10)))</formula>
    </cfRule>
  </conditionalFormatting>
  <conditionalFormatting sqref="BH10 AD10:AT11 AU10:AW10 AU11:BH11">
    <cfRule type="containsText" dxfId="212" priority="154" operator="containsText" text="TD">
      <formula>NOT(ISERROR(SEARCH("TD",AD10)))</formula>
    </cfRule>
    <cfRule type="cellIs" dxfId="211" priority="155" operator="equal">
      <formula>"KB"</formula>
    </cfRule>
  </conditionalFormatting>
  <conditionalFormatting sqref="AD14:BH14">
    <cfRule type="containsText" dxfId="210" priority="145" operator="containsText" text="TD">
      <formula>NOT(ISERROR(SEARCH("TD",AD14)))</formula>
    </cfRule>
    <cfRule type="containsText" dxfId="209" priority="148" operator="containsText" text="TD">
      <formula>NOT(ISERROR(SEARCH("TD",AD14)))</formula>
    </cfRule>
    <cfRule type="containsText" dxfId="208" priority="149" operator="containsText" text="TB2">
      <formula>NOT(ISERROR(SEARCH("TB2",AD14)))</formula>
    </cfRule>
    <cfRule type="containsText" dxfId="207" priority="150" operator="containsText" text="TB1">
      <formula>NOT(ISERROR(SEARCH("TB1",AD14)))</formula>
    </cfRule>
    <cfRule type="containsText" dxfId="206" priority="151" operator="containsText" text="KB">
      <formula>NOT(ISERROR(SEARCH("KB",AD14)))</formula>
    </cfRule>
    <cfRule type="containsText" dxfId="205" priority="152" operator="containsText" text="D">
      <formula>NOT(ISERROR(SEARCH("D",AD14)))</formula>
    </cfRule>
  </conditionalFormatting>
  <conditionalFormatting sqref="AD14:BH14">
    <cfRule type="containsText" dxfId="204" priority="146" operator="containsText" text="TD">
      <formula>NOT(ISERROR(SEARCH("TD",AD14)))</formula>
    </cfRule>
    <cfRule type="cellIs" dxfId="203" priority="147" operator="equal">
      <formula>"KB"</formula>
    </cfRule>
  </conditionalFormatting>
  <conditionalFormatting sqref="AD20:BH20">
    <cfRule type="containsText" dxfId="202" priority="137" operator="containsText" text="TD">
      <formula>NOT(ISERROR(SEARCH("TD",AD20)))</formula>
    </cfRule>
    <cfRule type="containsText" dxfId="201" priority="140" operator="containsText" text="TD">
      <formula>NOT(ISERROR(SEARCH("TD",AD20)))</formula>
    </cfRule>
    <cfRule type="containsText" dxfId="200" priority="141" operator="containsText" text="TB2">
      <formula>NOT(ISERROR(SEARCH("TB2",AD20)))</formula>
    </cfRule>
    <cfRule type="containsText" dxfId="199" priority="142" operator="containsText" text="TB1">
      <formula>NOT(ISERROR(SEARCH("TB1",AD20)))</formula>
    </cfRule>
    <cfRule type="containsText" dxfId="198" priority="143" operator="containsText" text="KB">
      <formula>NOT(ISERROR(SEARCH("KB",AD20)))</formula>
    </cfRule>
    <cfRule type="containsText" dxfId="197" priority="144" operator="containsText" text="D">
      <formula>NOT(ISERROR(SEARCH("D",AD20)))</formula>
    </cfRule>
  </conditionalFormatting>
  <conditionalFormatting sqref="AD20:BH20">
    <cfRule type="containsText" dxfId="196" priority="138" operator="containsText" text="TD">
      <formula>NOT(ISERROR(SEARCH("TD",AD20)))</formula>
    </cfRule>
    <cfRule type="cellIs" dxfId="195" priority="139" operator="equal">
      <formula>"KB"</formula>
    </cfRule>
  </conditionalFormatting>
  <conditionalFormatting sqref="BD27:BG28 AD23:AM26 BH23:BH24 AN25:BH26">
    <cfRule type="containsText" dxfId="194" priority="129" operator="containsText" text="TD">
      <formula>NOT(ISERROR(SEARCH("TD",AD23)))</formula>
    </cfRule>
    <cfRule type="containsText" dxfId="193" priority="132" operator="containsText" text="TD">
      <formula>NOT(ISERROR(SEARCH("TD",AD23)))</formula>
    </cfRule>
    <cfRule type="containsText" dxfId="192" priority="133" operator="containsText" text="TB2">
      <formula>NOT(ISERROR(SEARCH("TB2",AD23)))</formula>
    </cfRule>
    <cfRule type="containsText" dxfId="191" priority="134" operator="containsText" text="TB1">
      <formula>NOT(ISERROR(SEARCH("TB1",AD23)))</formula>
    </cfRule>
    <cfRule type="containsText" dxfId="190" priority="135" operator="containsText" text="KB">
      <formula>NOT(ISERROR(SEARCH("KB",AD23)))</formula>
    </cfRule>
    <cfRule type="containsText" dxfId="189" priority="136" operator="containsText" text="D">
      <formula>NOT(ISERROR(SEARCH("D",AD23)))</formula>
    </cfRule>
  </conditionalFormatting>
  <conditionalFormatting sqref="BD27:BG28 AD23:AM26 BH23:BH24 AN25:BH26">
    <cfRule type="containsText" dxfId="188" priority="130" operator="containsText" text="TD">
      <formula>NOT(ISERROR(SEARCH("TD",AD23)))</formula>
    </cfRule>
    <cfRule type="cellIs" dxfId="187" priority="131" operator="equal">
      <formula>"KB"</formula>
    </cfRule>
  </conditionalFormatting>
  <conditionalFormatting sqref="AD34:AU34 AU35 AX34:BG34 AV34:AW35">
    <cfRule type="containsText" dxfId="186" priority="121" operator="containsText" text="TD">
      <formula>NOT(ISERROR(SEARCH("TD",AD34)))</formula>
    </cfRule>
    <cfRule type="containsText" dxfId="185" priority="124" operator="containsText" text="TD">
      <formula>NOT(ISERROR(SEARCH("TD",AD34)))</formula>
    </cfRule>
    <cfRule type="containsText" dxfId="184" priority="125" operator="containsText" text="TB2">
      <formula>NOT(ISERROR(SEARCH("TB2",AD34)))</formula>
    </cfRule>
    <cfRule type="containsText" dxfId="183" priority="126" operator="containsText" text="TB1">
      <formula>NOT(ISERROR(SEARCH("TB1",AD34)))</formula>
    </cfRule>
    <cfRule type="containsText" dxfId="182" priority="127" operator="containsText" text="KB">
      <formula>NOT(ISERROR(SEARCH("KB",AD34)))</formula>
    </cfRule>
    <cfRule type="containsText" dxfId="181" priority="128" operator="containsText" text="D">
      <formula>NOT(ISERROR(SEARCH("D",AD34)))</formula>
    </cfRule>
  </conditionalFormatting>
  <conditionalFormatting sqref="AD34:AU34 AU35 AX34:BG34 AV34:AW35">
    <cfRule type="containsText" dxfId="180" priority="122" operator="containsText" text="TD">
      <formula>NOT(ISERROR(SEARCH("TD",AD34)))</formula>
    </cfRule>
    <cfRule type="cellIs" dxfId="179" priority="123" operator="equal">
      <formula>"KB"</formula>
    </cfRule>
  </conditionalFormatting>
  <conditionalFormatting sqref="AD35:AT35">
    <cfRule type="containsText" dxfId="178" priority="113" operator="containsText" text="TD">
      <formula>NOT(ISERROR(SEARCH("TD",AD35)))</formula>
    </cfRule>
    <cfRule type="containsText" dxfId="177" priority="116" operator="containsText" text="TD">
      <formula>NOT(ISERROR(SEARCH("TD",AD35)))</formula>
    </cfRule>
    <cfRule type="containsText" dxfId="176" priority="117" operator="containsText" text="TB2">
      <formula>NOT(ISERROR(SEARCH("TB2",AD35)))</formula>
    </cfRule>
    <cfRule type="containsText" dxfId="175" priority="118" operator="containsText" text="TB1">
      <formula>NOT(ISERROR(SEARCH("TB1",AD35)))</formula>
    </cfRule>
    <cfRule type="containsText" dxfId="174" priority="119" operator="containsText" text="KB">
      <formula>NOT(ISERROR(SEARCH("KB",AD35)))</formula>
    </cfRule>
    <cfRule type="containsText" dxfId="173" priority="120" operator="containsText" text="D">
      <formula>NOT(ISERROR(SEARCH("D",AD35)))</formula>
    </cfRule>
  </conditionalFormatting>
  <conditionalFormatting sqref="AD35:AT35">
    <cfRule type="containsText" dxfId="172" priority="114" operator="containsText" text="TD">
      <formula>NOT(ISERROR(SEARCH("TD",AD35)))</formula>
    </cfRule>
    <cfRule type="cellIs" dxfId="171" priority="115" operator="equal">
      <formula>"KB"</formula>
    </cfRule>
  </conditionalFormatting>
  <conditionalFormatting sqref="AD16:BH16">
    <cfRule type="containsText" dxfId="170" priority="89" operator="containsText" text="TD">
      <formula>NOT(ISERROR(SEARCH("TD",AD16)))</formula>
    </cfRule>
    <cfRule type="containsText" dxfId="169" priority="92" operator="containsText" text="TD">
      <formula>NOT(ISERROR(SEARCH("TD",AD16)))</formula>
    </cfRule>
    <cfRule type="containsText" dxfId="168" priority="93" operator="containsText" text="TB2">
      <formula>NOT(ISERROR(SEARCH("TB2",AD16)))</formula>
    </cfRule>
    <cfRule type="containsText" dxfId="167" priority="94" operator="containsText" text="TB1">
      <formula>NOT(ISERROR(SEARCH("TB1",AD16)))</formula>
    </cfRule>
    <cfRule type="containsText" dxfId="166" priority="95" operator="containsText" text="KB">
      <formula>NOT(ISERROR(SEARCH("KB",AD16)))</formula>
    </cfRule>
    <cfRule type="containsText" dxfId="165" priority="96" operator="containsText" text="D">
      <formula>NOT(ISERROR(SEARCH("D",AD16)))</formula>
    </cfRule>
  </conditionalFormatting>
  <conditionalFormatting sqref="AD16:BH16">
    <cfRule type="containsText" dxfId="164" priority="90" operator="containsText" text="TD">
      <formula>NOT(ISERROR(SEARCH("TD",AD16)))</formula>
    </cfRule>
    <cfRule type="cellIs" dxfId="163" priority="91" operator="equal">
      <formula>"KB"</formula>
    </cfRule>
  </conditionalFormatting>
  <conditionalFormatting sqref="AD15:BH15">
    <cfRule type="containsText" dxfId="162" priority="81" operator="containsText" text="TD">
      <formula>NOT(ISERROR(SEARCH("TD",AD15)))</formula>
    </cfRule>
    <cfRule type="containsText" dxfId="161" priority="84" operator="containsText" text="TD">
      <formula>NOT(ISERROR(SEARCH("TD",AD15)))</formula>
    </cfRule>
    <cfRule type="containsText" dxfId="160" priority="85" operator="containsText" text="TB2">
      <formula>NOT(ISERROR(SEARCH("TB2",AD15)))</formula>
    </cfRule>
    <cfRule type="containsText" dxfId="159" priority="86" operator="containsText" text="TB1">
      <formula>NOT(ISERROR(SEARCH("TB1",AD15)))</formula>
    </cfRule>
    <cfRule type="containsText" dxfId="158" priority="87" operator="containsText" text="KB">
      <formula>NOT(ISERROR(SEARCH("KB",AD15)))</formula>
    </cfRule>
    <cfRule type="containsText" dxfId="157" priority="88" operator="containsText" text="D">
      <formula>NOT(ISERROR(SEARCH("D",AD15)))</formula>
    </cfRule>
  </conditionalFormatting>
  <conditionalFormatting sqref="AD15:BH15">
    <cfRule type="containsText" dxfId="156" priority="82" operator="containsText" text="TD">
      <formula>NOT(ISERROR(SEARCH("TD",AD15)))</formula>
    </cfRule>
    <cfRule type="cellIs" dxfId="155" priority="83" operator="equal">
      <formula>"KB"</formula>
    </cfRule>
  </conditionalFormatting>
  <conditionalFormatting sqref="AD21:BH21">
    <cfRule type="containsText" dxfId="154" priority="73" operator="containsText" text="TD">
      <formula>NOT(ISERROR(SEARCH("TD",AD21)))</formula>
    </cfRule>
    <cfRule type="containsText" dxfId="153" priority="76" operator="containsText" text="TD">
      <formula>NOT(ISERROR(SEARCH("TD",AD21)))</formula>
    </cfRule>
    <cfRule type="containsText" dxfId="152" priority="77" operator="containsText" text="TB2">
      <formula>NOT(ISERROR(SEARCH("TB2",AD21)))</formula>
    </cfRule>
    <cfRule type="containsText" dxfId="151" priority="78" operator="containsText" text="TB1">
      <formula>NOT(ISERROR(SEARCH("TB1",AD21)))</formula>
    </cfRule>
    <cfRule type="containsText" dxfId="150" priority="79" operator="containsText" text="KB">
      <formula>NOT(ISERROR(SEARCH("KB",AD21)))</formula>
    </cfRule>
    <cfRule type="containsText" dxfId="149" priority="80" operator="containsText" text="D">
      <formula>NOT(ISERROR(SEARCH("D",AD21)))</formula>
    </cfRule>
  </conditionalFormatting>
  <conditionalFormatting sqref="AD21:BH21">
    <cfRule type="containsText" dxfId="148" priority="74" operator="containsText" text="TD">
      <formula>NOT(ISERROR(SEARCH("TD",AD21)))</formula>
    </cfRule>
    <cfRule type="cellIs" dxfId="147" priority="75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zoomScale="94" zoomScaleNormal="80" workbookViewId="0">
      <selection activeCell="X14" sqref="X14:X18"/>
    </sheetView>
  </sheetViews>
  <sheetFormatPr defaultColWidth="9.42578125" defaultRowHeight="15"/>
  <cols>
    <col min="1" max="1" width="10.42578125" style="155" customWidth="1"/>
    <col min="2" max="2" width="28.42578125" style="155" customWidth="1"/>
    <col min="3" max="3" width="25.42578125" style="155" customWidth="1"/>
    <col min="4" max="4" width="11.42578125" style="155" customWidth="1"/>
    <col min="5" max="35" width="6.42578125" style="155" customWidth="1"/>
    <col min="36" max="50" width="5.42578125" style="156" customWidth="1"/>
    <col min="51" max="51" width="7.42578125" style="156" customWidth="1"/>
    <col min="52" max="16384" width="9.42578125" style="155"/>
  </cols>
  <sheetData>
    <row r="1" spans="1:57" s="171" customFormat="1" ht="20.25" customHeight="1">
      <c r="A1" s="361"/>
      <c r="B1" s="361"/>
      <c r="C1" s="361"/>
      <c r="D1" s="362" t="s">
        <v>305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/>
      <c r="AG1" s="362"/>
      <c r="AH1" s="362"/>
      <c r="AI1" s="362"/>
      <c r="AJ1" s="173"/>
      <c r="AK1" s="173"/>
      <c r="AL1" s="173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</row>
    <row r="2" spans="1:57" s="171" customFormat="1" ht="12" customHeight="1">
      <c r="A2" s="361"/>
      <c r="B2" s="361"/>
      <c r="C2" s="361"/>
      <c r="D2" s="363" t="s">
        <v>306</v>
      </c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364"/>
      <c r="AF2" s="364"/>
      <c r="AG2" s="364"/>
      <c r="AH2" s="364"/>
      <c r="AI2" s="365"/>
      <c r="AJ2" s="173"/>
      <c r="AK2" s="173"/>
      <c r="AL2" s="173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</row>
    <row r="3" spans="1:57" s="171" customFormat="1" ht="12" customHeight="1">
      <c r="A3" s="361"/>
      <c r="B3" s="361"/>
      <c r="C3" s="361"/>
      <c r="D3" s="366" t="s">
        <v>307</v>
      </c>
      <c r="E3" s="367"/>
      <c r="F3" s="367"/>
      <c r="G3" s="367"/>
      <c r="H3" s="367"/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7"/>
      <c r="W3" s="367"/>
      <c r="X3" s="367"/>
      <c r="Y3" s="367"/>
      <c r="Z3" s="367"/>
      <c r="AA3" s="367"/>
      <c r="AB3" s="367"/>
      <c r="AC3" s="367"/>
      <c r="AD3" s="367"/>
      <c r="AE3" s="367"/>
      <c r="AF3" s="367"/>
      <c r="AG3" s="367"/>
      <c r="AH3" s="367"/>
      <c r="AI3" s="368"/>
      <c r="AJ3" s="173"/>
      <c r="AK3" s="173"/>
      <c r="AL3" s="173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</row>
    <row r="4" spans="1:57" s="171" customFormat="1" ht="12" customHeight="1">
      <c r="A4" s="361"/>
      <c r="B4" s="361"/>
      <c r="C4" s="361"/>
      <c r="D4" s="369" t="s">
        <v>308</v>
      </c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1"/>
      <c r="P4" s="370" t="s">
        <v>309</v>
      </c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1"/>
      <c r="AB4" s="372" t="s">
        <v>310</v>
      </c>
      <c r="AC4" s="373"/>
      <c r="AD4" s="373"/>
      <c r="AE4" s="373"/>
      <c r="AF4" s="373"/>
      <c r="AG4" s="373"/>
      <c r="AH4" s="373"/>
      <c r="AI4" s="374"/>
      <c r="AJ4" s="173"/>
      <c r="AK4" s="173"/>
      <c r="AL4" s="173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</row>
    <row r="5" spans="1:57" s="171" customFormat="1" ht="12" customHeight="1">
      <c r="A5" s="175"/>
      <c r="B5" s="175"/>
      <c r="C5" s="175"/>
      <c r="D5" s="174"/>
      <c r="E5" s="174"/>
      <c r="F5" s="174"/>
      <c r="G5" s="375"/>
      <c r="H5" s="375"/>
      <c r="I5" s="375"/>
      <c r="J5" s="375"/>
      <c r="K5" s="375"/>
      <c r="L5" s="375"/>
      <c r="M5" s="375"/>
      <c r="N5" s="375"/>
      <c r="O5" s="375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C5" s="174"/>
      <c r="AD5" s="174"/>
      <c r="AE5" s="174"/>
      <c r="AF5" s="174"/>
      <c r="AG5" s="174"/>
      <c r="AH5" s="174"/>
      <c r="AI5" s="174"/>
      <c r="AJ5" s="173"/>
      <c r="AK5" s="173"/>
      <c r="AL5" s="173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</row>
    <row r="6" spans="1:57" ht="21">
      <c r="A6" s="168" t="s">
        <v>64</v>
      </c>
      <c r="C6" s="300" t="s">
        <v>74</v>
      </c>
      <c r="D6" s="162"/>
      <c r="E6" s="162"/>
      <c r="L6" s="376"/>
      <c r="M6" s="376"/>
      <c r="N6" s="376"/>
      <c r="O6" s="376"/>
      <c r="P6" s="377"/>
      <c r="Q6" s="377"/>
      <c r="R6" s="377"/>
      <c r="S6" s="377"/>
      <c r="T6" s="377"/>
      <c r="U6" s="377"/>
      <c r="V6" s="377"/>
      <c r="W6" s="377"/>
      <c r="X6" s="377"/>
      <c r="Y6" s="377"/>
      <c r="Z6" s="170"/>
      <c r="AA6" s="170"/>
      <c r="AC6" s="164"/>
      <c r="AF6" s="163"/>
      <c r="AG6" s="163"/>
      <c r="AH6" s="163"/>
      <c r="AI6" s="163"/>
      <c r="AJ6" s="162"/>
      <c r="AK6" s="162"/>
      <c r="AL6" s="162"/>
      <c r="BD6" s="155">
        <v>8.75</v>
      </c>
      <c r="BE6" s="155">
        <f>AY7+BD6</f>
        <v>8.75</v>
      </c>
    </row>
    <row r="7" spans="1:57" ht="21">
      <c r="A7" s="168" t="s">
        <v>311</v>
      </c>
      <c r="C7" s="300">
        <v>2021</v>
      </c>
      <c r="D7" s="162"/>
      <c r="E7" s="162"/>
      <c r="F7" s="166"/>
      <c r="G7" s="166"/>
      <c r="H7" s="318"/>
      <c r="I7" s="318"/>
      <c r="J7" s="318"/>
      <c r="L7" s="376"/>
      <c r="M7" s="376"/>
      <c r="N7" s="376"/>
      <c r="O7" s="376"/>
      <c r="P7" s="377"/>
      <c r="Q7" s="377"/>
      <c r="R7" s="377"/>
      <c r="S7" s="377"/>
      <c r="T7" s="377"/>
      <c r="U7" s="377"/>
      <c r="V7" s="377"/>
      <c r="W7" s="377"/>
      <c r="X7" s="377"/>
      <c r="Y7" s="377"/>
      <c r="AA7" s="165"/>
      <c r="AC7" s="164"/>
      <c r="AF7" s="163"/>
      <c r="AG7" s="163"/>
      <c r="AH7" s="163"/>
      <c r="AI7" s="163"/>
      <c r="AJ7" s="162"/>
      <c r="AK7" s="162"/>
      <c r="AL7" s="162"/>
    </row>
    <row r="8" spans="1:57" ht="21">
      <c r="A8" s="168" t="s">
        <v>105</v>
      </c>
      <c r="C8" s="169" t="s">
        <v>312</v>
      </c>
      <c r="D8" s="162"/>
      <c r="E8" s="162"/>
      <c r="F8" s="166"/>
      <c r="G8" s="166"/>
      <c r="H8" s="318"/>
      <c r="I8" s="318"/>
      <c r="J8" s="318"/>
      <c r="L8" s="317"/>
      <c r="M8" s="317"/>
      <c r="N8" s="317"/>
      <c r="O8" s="317"/>
      <c r="P8" s="318"/>
      <c r="Q8" s="318"/>
      <c r="R8" s="318"/>
      <c r="S8" s="318"/>
      <c r="T8" s="318"/>
      <c r="U8" s="318"/>
      <c r="V8" s="318"/>
      <c r="W8" s="318"/>
      <c r="X8" s="318"/>
      <c r="Y8" s="318"/>
      <c r="AA8" s="165"/>
      <c r="AC8" s="164"/>
      <c r="AF8" s="163"/>
      <c r="AG8" s="163"/>
      <c r="AH8" s="163"/>
      <c r="AI8" s="163"/>
      <c r="AJ8" s="162"/>
      <c r="AK8" s="162"/>
      <c r="AL8" s="162"/>
    </row>
    <row r="9" spans="1:57" ht="21">
      <c r="A9" s="168" t="s">
        <v>313</v>
      </c>
      <c r="C9" s="169" t="s">
        <v>314</v>
      </c>
      <c r="D9" s="162"/>
      <c r="E9" s="162"/>
      <c r="F9" s="166"/>
      <c r="G9" s="166"/>
      <c r="H9" s="318"/>
      <c r="I9" s="318"/>
      <c r="J9" s="318"/>
      <c r="L9" s="317"/>
      <c r="M9" s="317"/>
      <c r="N9" s="317"/>
      <c r="O9" s="317"/>
      <c r="P9" s="318"/>
      <c r="Q9" s="318"/>
      <c r="R9" s="318"/>
      <c r="S9" s="318"/>
      <c r="T9" s="318"/>
      <c r="U9" s="318"/>
      <c r="V9" s="318"/>
      <c r="W9" s="318"/>
      <c r="X9" s="318"/>
      <c r="Y9" s="318"/>
      <c r="AA9" s="165"/>
      <c r="AC9" s="164"/>
      <c r="AF9" s="163"/>
      <c r="AG9" s="163"/>
      <c r="AH9" s="163"/>
      <c r="AI9" s="163"/>
      <c r="AJ9" s="162"/>
      <c r="AK9" s="162"/>
      <c r="AL9" s="162"/>
    </row>
    <row r="10" spans="1:57" ht="21">
      <c r="A10" s="168" t="s">
        <v>315</v>
      </c>
      <c r="C10" s="167" t="str">
        <f>CONCATENATE(Timesheet!C9:C9,"/",Timesheet!C8,"/",Timesheet!C6,"/",Timesheet!C7)</f>
        <v>KIU/WTC/October/2021</v>
      </c>
      <c r="D10" s="162"/>
      <c r="E10" s="162"/>
      <c r="F10" s="166"/>
      <c r="G10" s="166"/>
      <c r="H10" s="318"/>
      <c r="I10" s="318"/>
      <c r="J10" s="318"/>
      <c r="L10" s="317"/>
      <c r="M10" s="317"/>
      <c r="N10" s="317"/>
      <c r="O10" s="317"/>
      <c r="P10" s="318"/>
      <c r="Q10" s="318"/>
      <c r="R10" s="318"/>
      <c r="S10" s="318"/>
      <c r="T10" s="318"/>
      <c r="U10" s="318"/>
      <c r="V10" s="318"/>
      <c r="W10" s="318"/>
      <c r="X10" s="318"/>
      <c r="Y10" s="318"/>
      <c r="AA10" s="165"/>
      <c r="AC10" s="164"/>
      <c r="AF10" s="163"/>
      <c r="AG10" s="163"/>
      <c r="AH10" s="163"/>
      <c r="AI10" s="163"/>
      <c r="AJ10" s="162"/>
      <c r="AK10" s="162"/>
      <c r="AL10" s="162"/>
    </row>
    <row r="11" spans="1:57" ht="15.95" thickBot="1"/>
    <row r="12" spans="1:57" s="159" customFormat="1" ht="17.25" customHeight="1">
      <c r="A12" s="360" t="s">
        <v>104</v>
      </c>
      <c r="B12" s="360" t="s">
        <v>316</v>
      </c>
      <c r="C12" s="360" t="s">
        <v>112</v>
      </c>
      <c r="D12" s="360" t="s">
        <v>120</v>
      </c>
      <c r="E12" s="161" t="str">
        <f>IF(E13="","",INDEX({"Sun";"Mon";"Tue";"Wed";"Thu";"Fri";"Sat"},WEEKDAY(E13,1)))</f>
        <v>Fri</v>
      </c>
      <c r="F12" s="160" t="str">
        <f>IF(F13="","",INDEX({"Sun";"Mon";"Tue";"Wed";"Thu";"Fri";"Sat"},WEEKDAY(F13,1)))</f>
        <v>Sat</v>
      </c>
      <c r="G12" s="160" t="str">
        <f>IF(G13="","",INDEX({"Sun";"Mon";"Tue";"Wed";"Thu";"Fri";"Sat"},WEEKDAY(G13,1)))</f>
        <v>Sun</v>
      </c>
      <c r="H12" s="160" t="str">
        <f>IF(H13="","",INDEX({"Sun";"Mon";"Tue";"Wed";"Thu";"Fri";"Sat"},WEEKDAY(H13,1)))</f>
        <v>Mon</v>
      </c>
      <c r="I12" s="160" t="str">
        <f>IF(I13="","",INDEX({"Sun";"Mon";"Tue";"Wed";"Thu";"Fri";"Sat"},WEEKDAY(I13,1)))</f>
        <v>Tue</v>
      </c>
      <c r="J12" s="160" t="str">
        <f>IF(J13="","",INDEX({"Sun";"Mon";"Tue";"Wed";"Thu";"Fri";"Sat"},WEEKDAY(J13,1)))</f>
        <v>Wed</v>
      </c>
      <c r="K12" s="160" t="str">
        <f>IF(K13="","",INDEX({"Sun";"Mon";"Tue";"Wed";"Thu";"Fri";"Sat"},WEEKDAY(K13,1)))</f>
        <v>Thu</v>
      </c>
      <c r="L12" s="160" t="str">
        <f>IF(L13="","",INDEX({"Sun";"Mon";"Tue";"Wed";"Thu";"Fri";"Sat"},WEEKDAY(L13,1)))</f>
        <v>Fri</v>
      </c>
      <c r="M12" s="160" t="str">
        <f>IF(M13="","",INDEX({"Sun";"Mon";"Tue";"Wed";"Thu";"Fri";"Sat"},WEEKDAY(M13,1)))</f>
        <v>Sat</v>
      </c>
      <c r="N12" s="160" t="str">
        <f>IF(N13="","",INDEX({"Sun";"Mon";"Tue";"Wed";"Thu";"Fri";"Sat"},WEEKDAY(N13,1)))</f>
        <v>Sun</v>
      </c>
      <c r="O12" s="160" t="str">
        <f>IF(O13="","",INDEX({"Sun";"Mon";"Tue";"Wed";"Thu";"Fri";"Sat"},WEEKDAY(O13,1)))</f>
        <v>Mon</v>
      </c>
      <c r="P12" s="160" t="str">
        <f>IF(P13="","",INDEX({"Sun";"Mon";"Tue";"Wed";"Thu";"Fri";"Sat"},WEEKDAY(P13,1)))</f>
        <v>Tue</v>
      </c>
      <c r="Q12" s="160" t="str">
        <f>IF(Q13="","",INDEX({"Sun";"Mon";"Tue";"Wed";"Thu";"Fri";"Sat"},WEEKDAY(Q13,1)))</f>
        <v>Wed</v>
      </c>
      <c r="R12" s="160" t="str">
        <f>IF(R13="","",INDEX({"Sun";"Mon";"Tue";"Wed";"Thu";"Fri";"Sat"},WEEKDAY(R13,1)))</f>
        <v>Thu</v>
      </c>
      <c r="S12" s="160" t="str">
        <f>IF(S13="","",INDEX({"Sun";"Mon";"Tue";"Wed";"Thu";"Fri";"Sat"},WEEKDAY(S13,1)))</f>
        <v>Fri</v>
      </c>
      <c r="T12" s="160" t="str">
        <f>IF(T13="","",INDEX({"Sun";"Mon";"Tue";"Wed";"Thu";"Fri";"Sat"},WEEKDAY(T13,1)))</f>
        <v>Sat</v>
      </c>
      <c r="U12" s="160" t="str">
        <f>IF(U13="","",INDEX({"Sun";"Mon";"Tue";"Wed";"Thu";"Fri";"Sat"},WEEKDAY(U13,1)))</f>
        <v>Sun</v>
      </c>
      <c r="V12" s="160" t="str">
        <f>IF(V13="","",INDEX({"Sun";"Mon";"Tue";"Wed";"Thu";"Fri";"Sat"},WEEKDAY(V13,1)))</f>
        <v>Mon</v>
      </c>
      <c r="W12" s="160" t="str">
        <f>IF(W13="","",INDEX({"Sun";"Mon";"Tue";"Wed";"Thu";"Fri";"Sat"},WEEKDAY(W13,1)))</f>
        <v>Tue</v>
      </c>
      <c r="X12" s="160" t="str">
        <f>IF(X13="","",INDEX({"Sun";"Mon";"Tue";"Wed";"Thu";"Fri";"Sat"},WEEKDAY(X13,1)))</f>
        <v>Wed</v>
      </c>
      <c r="Y12" s="160" t="str">
        <f>IF(Y13="","",INDEX({"Sun";"Mon";"Tue";"Wed";"Thu";"Fri";"Sat"},WEEKDAY(Y13,1)))</f>
        <v>Thu</v>
      </c>
      <c r="Z12" s="160" t="str">
        <f>IF(Z13="","",INDEX({"Sun";"Mon";"Tue";"Wed";"Thu";"Fri";"Sat"},WEEKDAY(Z13,1)))</f>
        <v>Fri</v>
      </c>
      <c r="AA12" s="160" t="str">
        <f>IF(AA13="","",INDEX({"Sun";"Mon";"Tue";"Wed";"Thu";"Fri";"Sat"},WEEKDAY(AA13,1)))</f>
        <v>Sat</v>
      </c>
      <c r="AB12" s="160" t="str">
        <f>IF(AB13="","",INDEX({"Sun";"Mon";"Tue";"Wed";"Thu";"Fri";"Sat"},WEEKDAY(AB13,1)))</f>
        <v>Sun</v>
      </c>
      <c r="AC12" s="160" t="str">
        <f>IF(AC13="","",INDEX({"Sun";"Mon";"Tue";"Wed";"Thu";"Fri";"Sat"},WEEKDAY(AC13,1)))</f>
        <v>Mon</v>
      </c>
      <c r="AD12" s="160" t="str">
        <f>IF(AD13="","",INDEX({"Sun";"Mon";"Tue";"Wed";"Thu";"Fri";"Sat"},WEEKDAY(AD13,1)))</f>
        <v>Tue</v>
      </c>
      <c r="AE12" s="160" t="str">
        <f>IF(AE13="","",INDEX({"Sun";"Mon";"Tue";"Wed";"Thu";"Fri";"Sat"},WEEKDAY(AE13,1)))</f>
        <v>Wed</v>
      </c>
      <c r="AF12" s="160" t="str">
        <f>IF(AF13="","",INDEX({"Sun";"Mon";"Tue";"Wed";"Thu";"Fri";"Sat"},WEEKDAY(AF13,1)))</f>
        <v>Thu</v>
      </c>
      <c r="AG12" s="160" t="str">
        <f>IF(AG13="","",INDEX({"Sun";"Mon";"Tue";"Wed";"Thu";"Fri";"Sat"},WEEKDAY(AG13,1)))</f>
        <v>Fri</v>
      </c>
      <c r="AH12" s="160" t="str">
        <f>IF(AH13="","",INDEX({"Sun";"Mon";"Tue";"Wed";"Thu";"Fri";"Sat"},WEEKDAY(AH13,1)))</f>
        <v>Sat</v>
      </c>
      <c r="AI12" s="160" t="str">
        <f>IF(AI13="","",INDEX({"Sun";"Mon";"Tue";"Wed";"Thu";"Fri";"Sat"},WEEKDAY(AI13,1)))</f>
        <v>Sun</v>
      </c>
      <c r="AJ12" s="378" t="s">
        <v>317</v>
      </c>
      <c r="AK12" s="378" t="s">
        <v>221</v>
      </c>
      <c r="AL12" s="378" t="s">
        <v>54</v>
      </c>
      <c r="AM12" s="378" t="s">
        <v>36</v>
      </c>
      <c r="AN12" s="378" t="s">
        <v>38</v>
      </c>
      <c r="AO12" s="378" t="s">
        <v>43</v>
      </c>
      <c r="AP12" s="378" t="s">
        <v>40</v>
      </c>
      <c r="AQ12" s="378" t="s">
        <v>46</v>
      </c>
      <c r="AR12" s="378" t="s">
        <v>48</v>
      </c>
      <c r="AS12" s="378" t="s">
        <v>50</v>
      </c>
      <c r="AT12" s="378" t="s">
        <v>52</v>
      </c>
      <c r="AU12" s="378" t="s">
        <v>56</v>
      </c>
      <c r="AV12" s="378" t="s">
        <v>58</v>
      </c>
      <c r="AW12" s="378" t="s">
        <v>60</v>
      </c>
      <c r="AX12" s="383" t="s">
        <v>62</v>
      </c>
      <c r="AY12" s="385" t="s">
        <v>318</v>
      </c>
      <c r="AZ12" s="380" t="s">
        <v>319</v>
      </c>
      <c r="BA12" s="380" t="s">
        <v>320</v>
      </c>
      <c r="BB12" s="380" t="s">
        <v>321</v>
      </c>
    </row>
    <row r="13" spans="1:57" s="159" customFormat="1">
      <c r="A13" s="360"/>
      <c r="B13" s="360"/>
      <c r="C13" s="360"/>
      <c r="D13" s="360"/>
      <c r="E13" s="301">
        <f>DATE(C7,INDEX({1,2,3,4,5,6,7,8,9,10,11,12},MATCH(C6,monthNames,0)),1)</f>
        <v>44470</v>
      </c>
      <c r="F13" s="302">
        <f>E13+1</f>
        <v>44471</v>
      </c>
      <c r="G13" s="302">
        <f t="shared" ref="G13:AF13" si="0">F13+1</f>
        <v>44472</v>
      </c>
      <c r="H13" s="302">
        <f t="shared" si="0"/>
        <v>44473</v>
      </c>
      <c r="I13" s="302">
        <f>H13+1</f>
        <v>44474</v>
      </c>
      <c r="J13" s="302">
        <f t="shared" si="0"/>
        <v>44475</v>
      </c>
      <c r="K13" s="302">
        <f t="shared" si="0"/>
        <v>44476</v>
      </c>
      <c r="L13" s="302">
        <f t="shared" si="0"/>
        <v>44477</v>
      </c>
      <c r="M13" s="302">
        <f t="shared" si="0"/>
        <v>44478</v>
      </c>
      <c r="N13" s="302">
        <f t="shared" si="0"/>
        <v>44479</v>
      </c>
      <c r="O13" s="302">
        <f t="shared" si="0"/>
        <v>44480</v>
      </c>
      <c r="P13" s="302">
        <f t="shared" si="0"/>
        <v>44481</v>
      </c>
      <c r="Q13" s="302">
        <f t="shared" si="0"/>
        <v>44482</v>
      </c>
      <c r="R13" s="302">
        <f t="shared" si="0"/>
        <v>44483</v>
      </c>
      <c r="S13" s="302">
        <f t="shared" si="0"/>
        <v>44484</v>
      </c>
      <c r="T13" s="302">
        <f t="shared" si="0"/>
        <v>44485</v>
      </c>
      <c r="U13" s="302">
        <f t="shared" si="0"/>
        <v>44486</v>
      </c>
      <c r="V13" s="302">
        <f t="shared" si="0"/>
        <v>44487</v>
      </c>
      <c r="W13" s="302">
        <f t="shared" si="0"/>
        <v>44488</v>
      </c>
      <c r="X13" s="302">
        <f t="shared" si="0"/>
        <v>44489</v>
      </c>
      <c r="Y13" s="302">
        <f t="shared" si="0"/>
        <v>44490</v>
      </c>
      <c r="Z13" s="302">
        <f t="shared" si="0"/>
        <v>44491</v>
      </c>
      <c r="AA13" s="302">
        <f t="shared" si="0"/>
        <v>44492</v>
      </c>
      <c r="AB13" s="302">
        <f t="shared" si="0"/>
        <v>44493</v>
      </c>
      <c r="AC13" s="302">
        <f t="shared" si="0"/>
        <v>44494</v>
      </c>
      <c r="AD13" s="302">
        <f t="shared" si="0"/>
        <v>44495</v>
      </c>
      <c r="AE13" s="302">
        <f t="shared" si="0"/>
        <v>44496</v>
      </c>
      <c r="AF13" s="302">
        <f t="shared" si="0"/>
        <v>44497</v>
      </c>
      <c r="AG13" s="302">
        <f>IF(MONTH($AF13+1)&gt;MONTH($E$13),"",$AF13+1)</f>
        <v>44498</v>
      </c>
      <c r="AH13" s="302">
        <f>IF(MONTH($AF13+2)&gt;MONTH($E$13),"",$AF13+2)</f>
        <v>44499</v>
      </c>
      <c r="AI13" s="302">
        <f>IF(MONTH($AF13+3)&gt;MONTH($E$13),"",$AF13+3)</f>
        <v>44500</v>
      </c>
      <c r="AJ13" s="379"/>
      <c r="AK13" s="379"/>
      <c r="AL13" s="379"/>
      <c r="AM13" s="379"/>
      <c r="AN13" s="379"/>
      <c r="AO13" s="379"/>
      <c r="AP13" s="379"/>
      <c r="AQ13" s="379"/>
      <c r="AR13" s="379"/>
      <c r="AS13" s="379"/>
      <c r="AT13" s="379"/>
      <c r="AU13" s="379"/>
      <c r="AV13" s="379"/>
      <c r="AW13" s="379"/>
      <c r="AX13" s="384"/>
      <c r="AY13" s="386"/>
      <c r="AZ13" s="381"/>
      <c r="BA13" s="381"/>
      <c r="BB13" s="381"/>
    </row>
    <row r="14" spans="1:57" ht="16.5" customHeight="1">
      <c r="A14" s="303">
        <v>262</v>
      </c>
      <c r="B14" s="304" t="s">
        <v>322</v>
      </c>
      <c r="C14" s="304" t="s">
        <v>323</v>
      </c>
      <c r="D14" s="305" t="s">
        <v>324</v>
      </c>
      <c r="E14" s="306" t="s">
        <v>42</v>
      </c>
      <c r="F14" s="306" t="s">
        <v>42</v>
      </c>
      <c r="G14" s="306" t="s">
        <v>34</v>
      </c>
      <c r="H14" s="306" t="s">
        <v>34</v>
      </c>
      <c r="I14" s="306" t="s">
        <v>34</v>
      </c>
      <c r="J14" s="306" t="s">
        <v>34</v>
      </c>
      <c r="K14" s="306" t="s">
        <v>34</v>
      </c>
      <c r="L14" s="306" t="s">
        <v>42</v>
      </c>
      <c r="M14" s="306" t="s">
        <v>42</v>
      </c>
      <c r="N14" s="306" t="s">
        <v>48</v>
      </c>
      <c r="O14" s="306" t="s">
        <v>34</v>
      </c>
      <c r="P14" s="306" t="s">
        <v>34</v>
      </c>
      <c r="Q14" s="306" t="s">
        <v>34</v>
      </c>
      <c r="R14" s="306" t="s">
        <v>34</v>
      </c>
      <c r="S14" s="306" t="s">
        <v>42</v>
      </c>
      <c r="T14" s="306" t="s">
        <v>42</v>
      </c>
      <c r="U14" s="306" t="s">
        <v>34</v>
      </c>
      <c r="V14" s="306" t="s">
        <v>48</v>
      </c>
      <c r="W14" s="306" t="s">
        <v>34</v>
      </c>
      <c r="X14" s="306" t="s">
        <v>34</v>
      </c>
      <c r="Y14" s="306"/>
      <c r="Z14" s="306"/>
      <c r="AA14" s="306"/>
      <c r="AB14" s="306"/>
      <c r="AC14" s="306"/>
      <c r="AD14" s="306"/>
      <c r="AE14" s="306"/>
      <c r="AF14" s="306"/>
      <c r="AG14" s="306"/>
      <c r="AH14" s="306"/>
      <c r="AI14" s="306"/>
      <c r="AJ14" s="307">
        <v>0</v>
      </c>
      <c r="AK14" s="307">
        <f t="shared" ref="AK14:AK23" si="1">COUNTIF(E14:AI14,"AB")+COUNTIF(E14:AI14,"SB")+COUNTIF(E14:AI14,"HQ")+COUNTIF(E14:AI14,"KB")+COUNTIF(E14:AI14,"SH1")+COUNTIF(E14:AI14,"SH2")+COUNTIF(E14:AI14,"SH3")</f>
        <v>12</v>
      </c>
      <c r="AL14" s="307">
        <f t="shared" ref="AL14:AL23" si="2">COUNTIF(E14:AI14,"T")</f>
        <v>0</v>
      </c>
      <c r="AM14" s="307">
        <f t="shared" ref="AM14:AM23" si="3">COUNTIF(E14:AI14,"TD")</f>
        <v>0</v>
      </c>
      <c r="AN14" s="307">
        <f t="shared" ref="AN14:AN23" si="4">COUNTIF(E14:AI14,"BT")</f>
        <v>0</v>
      </c>
      <c r="AO14" s="307">
        <f t="shared" ref="AO14:AO23" si="5">COUNTIF(E14:AI14,"D")+COUNTIF(E14:AI14,"XD")</f>
        <v>6</v>
      </c>
      <c r="AP14" s="307">
        <f t="shared" ref="AP14:AP23" si="6">COUNTIF(E14:AI14,"V")</f>
        <v>0</v>
      </c>
      <c r="AQ14" s="307">
        <f t="shared" ref="AQ14:AQ23" si="7">COUNTIF(E14:AI14,"SL")</f>
        <v>0</v>
      </c>
      <c r="AR14" s="307">
        <f t="shared" ref="AR14:AR23" si="8">COUNTIF(E14:AI14,"PH")</f>
        <v>2</v>
      </c>
      <c r="AS14" s="307">
        <f t="shared" ref="AS14:AS23" si="9">COUNTIF(E14:AI14,"CL")</f>
        <v>0</v>
      </c>
      <c r="AT14" s="307">
        <f t="shared" ref="AT14:AT23" si="10">COUNTIF(E14:AI14,"WH")</f>
        <v>0</v>
      </c>
      <c r="AU14" s="307">
        <f t="shared" ref="AU14:AU23" si="11">COUNTIF(E14:AI14,"PL")</f>
        <v>0</v>
      </c>
      <c r="AV14" s="307">
        <f t="shared" ref="AV14:AV23" si="12">COUNTIF(E14:AI14,"ML")</f>
        <v>0</v>
      </c>
      <c r="AW14" s="307">
        <f t="shared" ref="AW14:AW23" si="13">COUNTIF(E14:AI14,"SUS")</f>
        <v>0</v>
      </c>
      <c r="AX14" s="308">
        <f t="shared" ref="AX14:AX23" si="14">COUNTIF(E14:AI14,"LOA")</f>
        <v>0</v>
      </c>
      <c r="AY14" s="309">
        <f t="shared" ref="AY14:AY23" si="15">SUM(AJ14:AX14)</f>
        <v>20</v>
      </c>
      <c r="AZ14" s="155">
        <f>AY14-AO14+1.75</f>
        <v>15.75</v>
      </c>
      <c r="BA14" s="155">
        <v>22.75</v>
      </c>
      <c r="BB14" s="155">
        <v>0</v>
      </c>
    </row>
    <row r="15" spans="1:57" ht="16.5" customHeight="1">
      <c r="A15" s="303">
        <v>1862</v>
      </c>
      <c r="B15" s="304" t="s">
        <v>325</v>
      </c>
      <c r="C15" s="304" t="s">
        <v>326</v>
      </c>
      <c r="D15" s="305" t="s">
        <v>327</v>
      </c>
      <c r="E15" s="306" t="s">
        <v>42</v>
      </c>
      <c r="F15" s="306" t="s">
        <v>42</v>
      </c>
      <c r="G15" s="306" t="s">
        <v>34</v>
      </c>
      <c r="H15" s="306" t="s">
        <v>34</v>
      </c>
      <c r="I15" s="306" t="s">
        <v>34</v>
      </c>
      <c r="J15" s="306" t="s">
        <v>34</v>
      </c>
      <c r="K15" s="306" t="s">
        <v>34</v>
      </c>
      <c r="L15" s="306" t="s">
        <v>42</v>
      </c>
      <c r="M15" s="306" t="s">
        <v>42</v>
      </c>
      <c r="N15" s="306" t="s">
        <v>48</v>
      </c>
      <c r="O15" s="306" t="s">
        <v>34</v>
      </c>
      <c r="P15" s="306" t="s">
        <v>34</v>
      </c>
      <c r="Q15" s="306" t="s">
        <v>34</v>
      </c>
      <c r="R15" s="306" t="s">
        <v>34</v>
      </c>
      <c r="S15" s="306" t="s">
        <v>42</v>
      </c>
      <c r="T15" s="306" t="s">
        <v>42</v>
      </c>
      <c r="U15" s="306" t="s">
        <v>34</v>
      </c>
      <c r="V15" s="306" t="s">
        <v>48</v>
      </c>
      <c r="W15" s="306" t="s">
        <v>34</v>
      </c>
      <c r="X15" s="306" t="s">
        <v>34</v>
      </c>
      <c r="Y15" s="306"/>
      <c r="Z15" s="306"/>
      <c r="AA15" s="306"/>
      <c r="AB15" s="306"/>
      <c r="AC15" s="306"/>
      <c r="AD15" s="306"/>
      <c r="AE15" s="306"/>
      <c r="AF15" s="306"/>
      <c r="AG15" s="306"/>
      <c r="AH15" s="306"/>
      <c r="AI15" s="306"/>
      <c r="AJ15" s="307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07">
        <f t="shared" si="1"/>
        <v>12</v>
      </c>
      <c r="AL15" s="307">
        <f t="shared" si="2"/>
        <v>0</v>
      </c>
      <c r="AM15" s="307">
        <f t="shared" si="3"/>
        <v>0</v>
      </c>
      <c r="AN15" s="307">
        <f t="shared" si="4"/>
        <v>0</v>
      </c>
      <c r="AO15" s="307">
        <f t="shared" si="5"/>
        <v>6</v>
      </c>
      <c r="AP15" s="307">
        <f t="shared" si="6"/>
        <v>0</v>
      </c>
      <c r="AQ15" s="307">
        <f t="shared" si="7"/>
        <v>0</v>
      </c>
      <c r="AR15" s="307">
        <f t="shared" si="8"/>
        <v>2</v>
      </c>
      <c r="AS15" s="307">
        <f t="shared" si="9"/>
        <v>0</v>
      </c>
      <c r="AT15" s="307">
        <f t="shared" si="10"/>
        <v>0</v>
      </c>
      <c r="AU15" s="307">
        <f t="shared" si="11"/>
        <v>0</v>
      </c>
      <c r="AV15" s="307">
        <f t="shared" si="12"/>
        <v>0</v>
      </c>
      <c r="AW15" s="307">
        <f t="shared" si="13"/>
        <v>0</v>
      </c>
      <c r="AX15" s="308">
        <f t="shared" si="14"/>
        <v>0</v>
      </c>
      <c r="AY15" s="309">
        <f t="shared" si="15"/>
        <v>20</v>
      </c>
      <c r="AZ15" s="155">
        <f>AY15-AO15+2.17</f>
        <v>16.170000000000002</v>
      </c>
      <c r="BA15" s="155">
        <v>23.17</v>
      </c>
      <c r="BB15" s="155">
        <v>0</v>
      </c>
    </row>
    <row r="16" spans="1:57" ht="16.5" customHeight="1">
      <c r="A16" s="303">
        <v>3326</v>
      </c>
      <c r="B16" s="304" t="s">
        <v>328</v>
      </c>
      <c r="C16" s="304" t="s">
        <v>329</v>
      </c>
      <c r="D16" s="305" t="s">
        <v>327</v>
      </c>
      <c r="E16" s="306" t="s">
        <v>42</v>
      </c>
      <c r="F16" s="306" t="s">
        <v>42</v>
      </c>
      <c r="G16" s="306" t="s">
        <v>34</v>
      </c>
      <c r="H16" s="306" t="s">
        <v>34</v>
      </c>
      <c r="I16" s="306" t="s">
        <v>34</v>
      </c>
      <c r="J16" s="306" t="s">
        <v>34</v>
      </c>
      <c r="K16" s="306" t="s">
        <v>34</v>
      </c>
      <c r="L16" s="306" t="s">
        <v>42</v>
      </c>
      <c r="M16" s="306" t="s">
        <v>42</v>
      </c>
      <c r="N16" s="306" t="s">
        <v>48</v>
      </c>
      <c r="O16" s="306" t="s">
        <v>34</v>
      </c>
      <c r="P16" s="306" t="s">
        <v>34</v>
      </c>
      <c r="Q16" s="306" t="s">
        <v>34</v>
      </c>
      <c r="R16" s="306" t="s">
        <v>34</v>
      </c>
      <c r="S16" s="306" t="s">
        <v>42</v>
      </c>
      <c r="T16" s="306" t="s">
        <v>42</v>
      </c>
      <c r="U16" s="306" t="s">
        <v>34</v>
      </c>
      <c r="V16" s="306" t="s">
        <v>48</v>
      </c>
      <c r="W16" s="306" t="s">
        <v>34</v>
      </c>
      <c r="X16" s="306" t="s">
        <v>34</v>
      </c>
      <c r="Y16" s="306"/>
      <c r="Z16" s="306"/>
      <c r="AA16" s="306"/>
      <c r="AB16" s="306"/>
      <c r="AC16" s="306"/>
      <c r="AD16" s="306"/>
      <c r="AE16" s="306"/>
      <c r="AF16" s="306"/>
      <c r="AG16" s="306"/>
      <c r="AH16" s="306"/>
      <c r="AI16" s="306"/>
      <c r="AJ16" s="307">
        <f t="shared" si="16"/>
        <v>0</v>
      </c>
      <c r="AK16" s="307">
        <f t="shared" si="1"/>
        <v>12</v>
      </c>
      <c r="AL16" s="307">
        <f t="shared" si="2"/>
        <v>0</v>
      </c>
      <c r="AM16" s="307">
        <f t="shared" si="3"/>
        <v>0</v>
      </c>
      <c r="AN16" s="307">
        <f t="shared" si="4"/>
        <v>0</v>
      </c>
      <c r="AO16" s="307">
        <f t="shared" si="5"/>
        <v>6</v>
      </c>
      <c r="AP16" s="307">
        <f t="shared" si="6"/>
        <v>0</v>
      </c>
      <c r="AQ16" s="307">
        <f t="shared" si="7"/>
        <v>0</v>
      </c>
      <c r="AR16" s="307">
        <f t="shared" si="8"/>
        <v>2</v>
      </c>
      <c r="AS16" s="307">
        <f t="shared" si="9"/>
        <v>0</v>
      </c>
      <c r="AT16" s="307">
        <f t="shared" si="10"/>
        <v>0</v>
      </c>
      <c r="AU16" s="307">
        <f t="shared" si="11"/>
        <v>0</v>
      </c>
      <c r="AV16" s="307">
        <f t="shared" si="12"/>
        <v>0</v>
      </c>
      <c r="AW16" s="307">
        <f t="shared" si="13"/>
        <v>0</v>
      </c>
      <c r="AX16" s="308">
        <f t="shared" si="14"/>
        <v>0</v>
      </c>
      <c r="AY16" s="309">
        <f t="shared" si="15"/>
        <v>20</v>
      </c>
      <c r="AZ16" s="155">
        <f>AY16-AO16+2.17</f>
        <v>16.170000000000002</v>
      </c>
      <c r="BA16" s="155">
        <v>23.17</v>
      </c>
      <c r="BB16" s="155">
        <v>0</v>
      </c>
    </row>
    <row r="17" spans="1:54" ht="16.5" customHeight="1">
      <c r="A17" s="303">
        <v>456</v>
      </c>
      <c r="B17" s="304" t="s">
        <v>330</v>
      </c>
      <c r="C17" s="304" t="s">
        <v>331</v>
      </c>
      <c r="D17" s="305" t="s">
        <v>324</v>
      </c>
      <c r="E17" s="306" t="s">
        <v>42</v>
      </c>
      <c r="F17" s="306" t="s">
        <v>42</v>
      </c>
      <c r="G17" s="306" t="s">
        <v>34</v>
      </c>
      <c r="H17" s="306" t="s">
        <v>34</v>
      </c>
      <c r="I17" s="306" t="s">
        <v>34</v>
      </c>
      <c r="J17" s="306" t="s">
        <v>34</v>
      </c>
      <c r="K17" s="306" t="s">
        <v>34</v>
      </c>
      <c r="L17" s="306" t="s">
        <v>42</v>
      </c>
      <c r="M17" s="306" t="s">
        <v>42</v>
      </c>
      <c r="N17" s="306" t="s">
        <v>48</v>
      </c>
      <c r="O17" s="306" t="s">
        <v>34</v>
      </c>
      <c r="P17" s="306" t="s">
        <v>34</v>
      </c>
      <c r="Q17" s="306" t="s">
        <v>34</v>
      </c>
      <c r="R17" s="306" t="s">
        <v>34</v>
      </c>
      <c r="S17" s="306" t="s">
        <v>42</v>
      </c>
      <c r="T17" s="306" t="s">
        <v>42</v>
      </c>
      <c r="U17" s="306" t="s">
        <v>34</v>
      </c>
      <c r="V17" s="306" t="s">
        <v>48</v>
      </c>
      <c r="W17" s="306" t="s">
        <v>34</v>
      </c>
      <c r="X17" s="306" t="s">
        <v>34</v>
      </c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7">
        <f t="shared" si="16"/>
        <v>0</v>
      </c>
      <c r="AK17" s="307">
        <f t="shared" si="1"/>
        <v>12</v>
      </c>
      <c r="AL17" s="307">
        <f t="shared" si="2"/>
        <v>0</v>
      </c>
      <c r="AM17" s="307">
        <f t="shared" si="3"/>
        <v>0</v>
      </c>
      <c r="AN17" s="307">
        <f t="shared" si="4"/>
        <v>0</v>
      </c>
      <c r="AO17" s="307">
        <f t="shared" si="5"/>
        <v>6</v>
      </c>
      <c r="AP17" s="307">
        <f t="shared" si="6"/>
        <v>0</v>
      </c>
      <c r="AQ17" s="307">
        <f t="shared" si="7"/>
        <v>0</v>
      </c>
      <c r="AR17" s="307">
        <f t="shared" si="8"/>
        <v>2</v>
      </c>
      <c r="AS17" s="307">
        <f t="shared" si="9"/>
        <v>0</v>
      </c>
      <c r="AT17" s="307">
        <f t="shared" si="10"/>
        <v>0</v>
      </c>
      <c r="AU17" s="307">
        <f t="shared" si="11"/>
        <v>0</v>
      </c>
      <c r="AV17" s="307">
        <f t="shared" si="12"/>
        <v>0</v>
      </c>
      <c r="AW17" s="307">
        <f t="shared" si="13"/>
        <v>0</v>
      </c>
      <c r="AX17" s="308">
        <f t="shared" si="14"/>
        <v>0</v>
      </c>
      <c r="AY17" s="309">
        <f t="shared" si="15"/>
        <v>20</v>
      </c>
      <c r="AZ17" s="155">
        <f t="shared" ref="AZ17" si="17">AY17-AO17+1.75</f>
        <v>15.75</v>
      </c>
      <c r="BA17" s="155">
        <v>22.75</v>
      </c>
      <c r="BB17" s="155">
        <v>0</v>
      </c>
    </row>
    <row r="18" spans="1:54" ht="16.5" customHeight="1">
      <c r="A18" s="303">
        <v>2431</v>
      </c>
      <c r="B18" s="304" t="s">
        <v>332</v>
      </c>
      <c r="C18" s="304"/>
      <c r="D18" s="305"/>
      <c r="E18" s="306" t="s">
        <v>42</v>
      </c>
      <c r="F18" s="306" t="s">
        <v>42</v>
      </c>
      <c r="G18" s="306" t="s">
        <v>34</v>
      </c>
      <c r="H18" s="306" t="s">
        <v>34</v>
      </c>
      <c r="I18" s="306" t="s">
        <v>34</v>
      </c>
      <c r="J18" s="306" t="s">
        <v>34</v>
      </c>
      <c r="K18" s="306" t="s">
        <v>34</v>
      </c>
      <c r="L18" s="306" t="s">
        <v>42</v>
      </c>
      <c r="M18" s="306" t="s">
        <v>42</v>
      </c>
      <c r="N18" s="306" t="s">
        <v>48</v>
      </c>
      <c r="O18" s="306" t="s">
        <v>34</v>
      </c>
      <c r="P18" s="306" t="s">
        <v>34</v>
      </c>
      <c r="Q18" s="306" t="s">
        <v>34</v>
      </c>
      <c r="R18" s="306" t="s">
        <v>34</v>
      </c>
      <c r="S18" s="306" t="s">
        <v>42</v>
      </c>
      <c r="T18" s="306" t="s">
        <v>42</v>
      </c>
      <c r="U18" s="306" t="s">
        <v>34</v>
      </c>
      <c r="V18" s="306" t="s">
        <v>48</v>
      </c>
      <c r="W18" s="306" t="s">
        <v>34</v>
      </c>
      <c r="X18" s="306" t="s">
        <v>34</v>
      </c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7">
        <f t="shared" si="16"/>
        <v>0</v>
      </c>
      <c r="AK18" s="307">
        <f t="shared" si="1"/>
        <v>12</v>
      </c>
      <c r="AL18" s="307">
        <f t="shared" si="2"/>
        <v>0</v>
      </c>
      <c r="AM18" s="307">
        <f t="shared" si="3"/>
        <v>0</v>
      </c>
      <c r="AN18" s="307">
        <f t="shared" si="4"/>
        <v>0</v>
      </c>
      <c r="AO18" s="307">
        <f t="shared" si="5"/>
        <v>6</v>
      </c>
      <c r="AP18" s="307">
        <f t="shared" si="6"/>
        <v>0</v>
      </c>
      <c r="AQ18" s="307">
        <f t="shared" si="7"/>
        <v>0</v>
      </c>
      <c r="AR18" s="307">
        <f t="shared" si="8"/>
        <v>2</v>
      </c>
      <c r="AS18" s="307">
        <f t="shared" si="9"/>
        <v>0</v>
      </c>
      <c r="AT18" s="307">
        <f t="shared" si="10"/>
        <v>0</v>
      </c>
      <c r="AU18" s="307">
        <f t="shared" si="11"/>
        <v>0</v>
      </c>
      <c r="AV18" s="307">
        <f t="shared" si="12"/>
        <v>0</v>
      </c>
      <c r="AW18" s="307">
        <f t="shared" si="13"/>
        <v>0</v>
      </c>
      <c r="AX18" s="308">
        <f t="shared" si="14"/>
        <v>0</v>
      </c>
      <c r="AY18" s="309">
        <f t="shared" si="15"/>
        <v>20</v>
      </c>
    </row>
    <row r="19" spans="1:54" ht="16.5" customHeight="1">
      <c r="A19" s="303"/>
      <c r="B19" s="304"/>
      <c r="C19" s="304"/>
      <c r="D19" s="305"/>
      <c r="E19" s="306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  <c r="Y19" s="310"/>
      <c r="Z19" s="310"/>
      <c r="AA19" s="310"/>
      <c r="AB19" s="310"/>
      <c r="AC19" s="306"/>
      <c r="AD19" s="306"/>
      <c r="AE19" s="310"/>
      <c r="AF19" s="310"/>
      <c r="AG19" s="310"/>
      <c r="AH19" s="310"/>
      <c r="AI19" s="311"/>
      <c r="AJ19" s="307">
        <f t="shared" si="16"/>
        <v>0</v>
      </c>
      <c r="AK19" s="307">
        <f t="shared" si="1"/>
        <v>0</v>
      </c>
      <c r="AL19" s="307">
        <f t="shared" si="2"/>
        <v>0</v>
      </c>
      <c r="AM19" s="307">
        <f t="shared" si="3"/>
        <v>0</v>
      </c>
      <c r="AN19" s="307">
        <f t="shared" si="4"/>
        <v>0</v>
      </c>
      <c r="AO19" s="307">
        <f t="shared" si="5"/>
        <v>0</v>
      </c>
      <c r="AP19" s="307">
        <f t="shared" si="6"/>
        <v>0</v>
      </c>
      <c r="AQ19" s="307">
        <f t="shared" si="7"/>
        <v>0</v>
      </c>
      <c r="AR19" s="307">
        <f t="shared" si="8"/>
        <v>0</v>
      </c>
      <c r="AS19" s="307">
        <f t="shared" si="9"/>
        <v>0</v>
      </c>
      <c r="AT19" s="307">
        <f t="shared" si="10"/>
        <v>0</v>
      </c>
      <c r="AU19" s="307">
        <f t="shared" si="11"/>
        <v>0</v>
      </c>
      <c r="AV19" s="307">
        <f t="shared" si="12"/>
        <v>0</v>
      </c>
      <c r="AW19" s="307">
        <f t="shared" si="13"/>
        <v>0</v>
      </c>
      <c r="AX19" s="308">
        <f t="shared" si="14"/>
        <v>0</v>
      </c>
      <c r="AY19" s="309">
        <f t="shared" si="15"/>
        <v>0</v>
      </c>
    </row>
    <row r="20" spans="1:54" ht="16.5" customHeight="1">
      <c r="A20" s="303"/>
      <c r="B20" s="304"/>
      <c r="C20" s="304"/>
      <c r="D20" s="305"/>
      <c r="E20" s="306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0"/>
      <c r="AI20" s="311"/>
      <c r="AJ20" s="307">
        <f t="shared" si="16"/>
        <v>0</v>
      </c>
      <c r="AK20" s="307">
        <f t="shared" si="1"/>
        <v>0</v>
      </c>
      <c r="AL20" s="307">
        <f t="shared" si="2"/>
        <v>0</v>
      </c>
      <c r="AM20" s="307">
        <f t="shared" si="3"/>
        <v>0</v>
      </c>
      <c r="AN20" s="307">
        <f t="shared" si="4"/>
        <v>0</v>
      </c>
      <c r="AO20" s="307">
        <f t="shared" si="5"/>
        <v>0</v>
      </c>
      <c r="AP20" s="307">
        <f t="shared" si="6"/>
        <v>0</v>
      </c>
      <c r="AQ20" s="307">
        <f t="shared" si="7"/>
        <v>0</v>
      </c>
      <c r="AR20" s="307">
        <f t="shared" si="8"/>
        <v>0</v>
      </c>
      <c r="AS20" s="307">
        <f t="shared" si="9"/>
        <v>0</v>
      </c>
      <c r="AT20" s="307">
        <f t="shared" si="10"/>
        <v>0</v>
      </c>
      <c r="AU20" s="307">
        <f t="shared" si="11"/>
        <v>0</v>
      </c>
      <c r="AV20" s="307">
        <f t="shared" si="12"/>
        <v>0</v>
      </c>
      <c r="AW20" s="307">
        <f t="shared" si="13"/>
        <v>0</v>
      </c>
      <c r="AX20" s="308">
        <f t="shared" si="14"/>
        <v>0</v>
      </c>
      <c r="AY20" s="309">
        <f t="shared" si="15"/>
        <v>0</v>
      </c>
    </row>
    <row r="21" spans="1:54" ht="16.5" customHeight="1">
      <c r="A21" s="303"/>
      <c r="B21" s="304"/>
      <c r="C21" s="304"/>
      <c r="D21" s="305"/>
      <c r="E21" s="306"/>
      <c r="F21" s="310"/>
      <c r="G21" s="310"/>
      <c r="H21" s="310"/>
      <c r="I21" s="310"/>
      <c r="J21" s="31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310"/>
      <c r="AF21" s="310"/>
      <c r="AG21" s="310"/>
      <c r="AH21" s="310"/>
      <c r="AI21" s="311"/>
      <c r="AJ21" s="307">
        <f t="shared" si="16"/>
        <v>0</v>
      </c>
      <c r="AK21" s="307">
        <f t="shared" si="1"/>
        <v>0</v>
      </c>
      <c r="AL21" s="307">
        <f t="shared" si="2"/>
        <v>0</v>
      </c>
      <c r="AM21" s="307">
        <f t="shared" si="3"/>
        <v>0</v>
      </c>
      <c r="AN21" s="307">
        <f t="shared" si="4"/>
        <v>0</v>
      </c>
      <c r="AO21" s="307">
        <f t="shared" si="5"/>
        <v>0</v>
      </c>
      <c r="AP21" s="307">
        <f t="shared" si="6"/>
        <v>0</v>
      </c>
      <c r="AQ21" s="307">
        <f t="shared" si="7"/>
        <v>0</v>
      </c>
      <c r="AR21" s="307">
        <f t="shared" si="8"/>
        <v>0</v>
      </c>
      <c r="AS21" s="307">
        <f t="shared" si="9"/>
        <v>0</v>
      </c>
      <c r="AT21" s="307">
        <f t="shared" si="10"/>
        <v>0</v>
      </c>
      <c r="AU21" s="307">
        <f t="shared" si="11"/>
        <v>0</v>
      </c>
      <c r="AV21" s="307">
        <f t="shared" si="12"/>
        <v>0</v>
      </c>
      <c r="AW21" s="307">
        <f t="shared" si="13"/>
        <v>0</v>
      </c>
      <c r="AX21" s="308">
        <f t="shared" si="14"/>
        <v>0</v>
      </c>
      <c r="AY21" s="309">
        <f t="shared" si="15"/>
        <v>0</v>
      </c>
    </row>
    <row r="22" spans="1:54" ht="16.5" customHeight="1">
      <c r="A22" s="303"/>
      <c r="B22" s="304"/>
      <c r="C22" s="304"/>
      <c r="D22" s="305"/>
      <c r="E22" s="306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0"/>
      <c r="AI22" s="311"/>
      <c r="AJ22" s="307">
        <f t="shared" si="16"/>
        <v>0</v>
      </c>
      <c r="AK22" s="307">
        <f t="shared" si="1"/>
        <v>0</v>
      </c>
      <c r="AL22" s="307">
        <f t="shared" si="2"/>
        <v>0</v>
      </c>
      <c r="AM22" s="307">
        <f t="shared" si="3"/>
        <v>0</v>
      </c>
      <c r="AN22" s="307">
        <f t="shared" si="4"/>
        <v>0</v>
      </c>
      <c r="AO22" s="307">
        <f t="shared" si="5"/>
        <v>0</v>
      </c>
      <c r="AP22" s="307">
        <f t="shared" si="6"/>
        <v>0</v>
      </c>
      <c r="AQ22" s="307">
        <f t="shared" si="7"/>
        <v>0</v>
      </c>
      <c r="AR22" s="307">
        <f t="shared" si="8"/>
        <v>0</v>
      </c>
      <c r="AS22" s="307">
        <f t="shared" si="9"/>
        <v>0</v>
      </c>
      <c r="AT22" s="307">
        <f t="shared" si="10"/>
        <v>0</v>
      </c>
      <c r="AU22" s="307">
        <f t="shared" si="11"/>
        <v>0</v>
      </c>
      <c r="AV22" s="307">
        <f t="shared" si="12"/>
        <v>0</v>
      </c>
      <c r="AW22" s="307">
        <f t="shared" si="13"/>
        <v>0</v>
      </c>
      <c r="AX22" s="308">
        <f t="shared" si="14"/>
        <v>0</v>
      </c>
      <c r="AY22" s="309">
        <f t="shared" si="15"/>
        <v>0</v>
      </c>
    </row>
    <row r="23" spans="1:54" ht="16.5" customHeight="1">
      <c r="A23" s="303"/>
      <c r="B23" s="304"/>
      <c r="C23" s="304"/>
      <c r="D23" s="305"/>
      <c r="E23" s="306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1"/>
      <c r="AJ23" s="307">
        <f t="shared" si="16"/>
        <v>0</v>
      </c>
      <c r="AK23" s="307">
        <f t="shared" si="1"/>
        <v>0</v>
      </c>
      <c r="AL23" s="307">
        <f t="shared" si="2"/>
        <v>0</v>
      </c>
      <c r="AM23" s="307">
        <f t="shared" si="3"/>
        <v>0</v>
      </c>
      <c r="AN23" s="307">
        <f t="shared" si="4"/>
        <v>0</v>
      </c>
      <c r="AO23" s="307">
        <f t="shared" si="5"/>
        <v>0</v>
      </c>
      <c r="AP23" s="307">
        <f t="shared" si="6"/>
        <v>0</v>
      </c>
      <c r="AQ23" s="307">
        <f t="shared" si="7"/>
        <v>0</v>
      </c>
      <c r="AR23" s="307">
        <f t="shared" si="8"/>
        <v>0</v>
      </c>
      <c r="AS23" s="307">
        <f t="shared" si="9"/>
        <v>0</v>
      </c>
      <c r="AT23" s="307">
        <f t="shared" si="10"/>
        <v>0</v>
      </c>
      <c r="AU23" s="307">
        <f t="shared" si="11"/>
        <v>0</v>
      </c>
      <c r="AV23" s="307">
        <f t="shared" si="12"/>
        <v>0</v>
      </c>
      <c r="AW23" s="307">
        <f t="shared" si="13"/>
        <v>0</v>
      </c>
      <c r="AX23" s="308">
        <f t="shared" si="14"/>
        <v>0</v>
      </c>
      <c r="AY23" s="309">
        <f t="shared" si="15"/>
        <v>0</v>
      </c>
    </row>
    <row r="24" spans="1:54" s="157" customFormat="1"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</row>
    <row r="25" spans="1:54">
      <c r="A25" s="361" t="s">
        <v>333</v>
      </c>
      <c r="B25" s="361"/>
      <c r="C25" s="361"/>
      <c r="D25" s="361"/>
      <c r="E25" s="361" t="s">
        <v>334</v>
      </c>
      <c r="F25" s="361"/>
      <c r="G25" s="361"/>
      <c r="H25" s="361"/>
      <c r="I25" s="361"/>
      <c r="J25" s="361"/>
      <c r="K25" s="361"/>
      <c r="L25" s="361"/>
      <c r="M25" s="361"/>
      <c r="N25" s="361"/>
      <c r="O25" s="361"/>
      <c r="P25" s="361"/>
      <c r="Q25" s="361"/>
      <c r="R25" s="361"/>
      <c r="S25" s="361"/>
      <c r="T25" s="361"/>
      <c r="U25" s="382" t="s">
        <v>335</v>
      </c>
      <c r="V25" s="382"/>
      <c r="W25" s="382"/>
      <c r="X25" s="382"/>
      <c r="Y25" s="382"/>
      <c r="Z25" s="382"/>
      <c r="AA25" s="382"/>
      <c r="AB25" s="382"/>
      <c r="AC25" s="382"/>
      <c r="AD25" s="382"/>
      <c r="AE25" s="382"/>
      <c r="AF25" s="382"/>
      <c r="AG25" s="382"/>
      <c r="AH25" s="382"/>
      <c r="AI25" s="382"/>
    </row>
    <row r="26" spans="1:54">
      <c r="A26" s="361" t="s">
        <v>336</v>
      </c>
      <c r="B26" s="361"/>
      <c r="C26" s="361"/>
      <c r="D26" s="361"/>
      <c r="E26" s="361" t="s">
        <v>337</v>
      </c>
      <c r="F26" s="361"/>
      <c r="G26" s="361"/>
      <c r="H26" s="361"/>
      <c r="I26" s="361"/>
      <c r="J26" s="361"/>
      <c r="K26" s="361"/>
      <c r="L26" s="361"/>
      <c r="M26" s="361"/>
      <c r="N26" s="361"/>
      <c r="O26" s="361"/>
      <c r="P26" s="361"/>
      <c r="Q26" s="361"/>
      <c r="R26" s="361"/>
      <c r="S26" s="361"/>
      <c r="T26" s="361"/>
      <c r="U26" s="382" t="s">
        <v>338</v>
      </c>
      <c r="V26" s="382"/>
      <c r="W26" s="382"/>
      <c r="X26" s="382"/>
      <c r="Y26" s="382"/>
      <c r="Z26" s="382"/>
      <c r="AA26" s="382"/>
      <c r="AB26" s="382"/>
      <c r="AC26" s="382"/>
      <c r="AD26" s="382"/>
      <c r="AE26" s="382"/>
      <c r="AF26" s="382"/>
      <c r="AG26" s="382"/>
      <c r="AH26" s="382"/>
      <c r="AI26" s="382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">
    <cfRule type="expression" dxfId="146" priority="162">
      <formula>OR(WEEKDAY(E$13)=6,WEEKDAY(E$13)=7)</formula>
    </cfRule>
  </conditionalFormatting>
  <conditionalFormatting sqref="AG18">
    <cfRule type="expression" dxfId="145" priority="158">
      <formula>OR(WEEKDAY(AG$13)=6,WEEKDAY(AG$13)=7)</formula>
    </cfRule>
  </conditionalFormatting>
  <conditionalFormatting sqref="Z18">
    <cfRule type="expression" dxfId="144" priority="151">
      <formula>OR(WEEKDAY(Z$13)=6,WEEKDAY(Z$13)=7)</formula>
    </cfRule>
  </conditionalFormatting>
  <conditionalFormatting sqref="AA18:AB18">
    <cfRule type="expression" dxfId="143" priority="150">
      <formula>OR(WEEKDAY(AA$13)=6,WEEKDAY(AA$13)=7)</formula>
    </cfRule>
  </conditionalFormatting>
  <conditionalFormatting sqref="AE18:AF18">
    <cfRule type="expression" dxfId="142" priority="148">
      <formula>OR(WEEKDAY(AE$13)=6,WEEKDAY(AE$13)=7)</formula>
    </cfRule>
  </conditionalFormatting>
  <conditionalFormatting sqref="AH18:AI18">
    <cfRule type="expression" dxfId="141" priority="147">
      <formula>OR(WEEKDAY(AH$13)=6,WEEKDAY(AH$13)=7)</formula>
    </cfRule>
  </conditionalFormatting>
  <conditionalFormatting sqref="Y18">
    <cfRule type="expression" dxfId="140" priority="132">
      <formula>OR(WEEKDAY(Y$13)=6,WEEKDAY(Y$13)=7)</formula>
    </cfRule>
  </conditionalFormatting>
  <conditionalFormatting sqref="AC19:AD19">
    <cfRule type="expression" dxfId="139" priority="112">
      <formula>OR(WEEKDAY(AC$13)=6,WEEKDAY(AC$13)=7)</formula>
    </cfRule>
  </conditionalFormatting>
  <conditionalFormatting sqref="AC18:AD18">
    <cfRule type="expression" dxfId="138" priority="110">
      <formula>OR(WEEKDAY(AC$13)=6,WEEKDAY(AC$13)=7)</formula>
    </cfRule>
  </conditionalFormatting>
  <conditionalFormatting sqref="E14:M18">
    <cfRule type="expression" dxfId="137" priority="45">
      <formula>OR(WEEKDAY(E$13)=6,WEEKDAY(E$13)=7)</formula>
    </cfRule>
  </conditionalFormatting>
  <conditionalFormatting sqref="AI14:AI17">
    <cfRule type="expression" dxfId="136" priority="19">
      <formula>OR(WEEKDAY(AI$13)=6,WEEKDAY(AI$13)=7)</formula>
    </cfRule>
  </conditionalFormatting>
  <conditionalFormatting sqref="N14:N18">
    <cfRule type="expression" dxfId="135" priority="9">
      <formula>OR(WEEKDAY(N$13)=6,WEEKDAY(N$13)=7)</formula>
    </cfRule>
  </conditionalFormatting>
  <conditionalFormatting sqref="V14:V18">
    <cfRule type="expression" dxfId="134" priority="8">
      <formula>OR(WEEKDAY(V$13)=6,WEEKDAY(V$13)=7)</formula>
    </cfRule>
  </conditionalFormatting>
  <conditionalFormatting sqref="Y14:AA17">
    <cfRule type="expression" dxfId="133" priority="7">
      <formula>OR(WEEKDAY(Y$13)=6,WEEKDAY(Y$13)=7)</formula>
    </cfRule>
  </conditionalFormatting>
  <conditionalFormatting sqref="AB14:AC17">
    <cfRule type="expression" dxfId="132" priority="6">
      <formula>OR(WEEKDAY(AB$13)=6,WEEKDAY(AB$13)=7)</formula>
    </cfRule>
  </conditionalFormatting>
  <conditionalFormatting sqref="AD14:AH17">
    <cfRule type="expression" dxfId="131" priority="5">
      <formula>OR(WEEKDAY(AD$13)=6,WEEKDAY(AD$13)=7)</formula>
    </cfRule>
  </conditionalFormatting>
  <conditionalFormatting sqref="O14:R18">
    <cfRule type="expression" dxfId="130" priority="4">
      <formula>OR(WEEKDAY(O$13)=6,WEEKDAY(O$13)=7)</formula>
    </cfRule>
  </conditionalFormatting>
  <conditionalFormatting sqref="S14:T18">
    <cfRule type="expression" dxfId="129" priority="3">
      <formula>OR(WEEKDAY(S$13)=6,WEEKDAY(S$13)=7)</formula>
    </cfRule>
  </conditionalFormatting>
  <conditionalFormatting sqref="U14:U18">
    <cfRule type="expression" dxfId="128" priority="2">
      <formula>OR(WEEKDAY(U$13)=6,WEEKDAY(U$13)=7)</formula>
    </cfRule>
  </conditionalFormatting>
  <conditionalFormatting sqref="W14:X18">
    <cfRule type="expression" dxfId="127" priority="1">
      <formula>OR(WEEKDAY(W$13)=6,WEEKDAY(W$13)=7)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bottomRight" activeCell="U1" sqref="U1"/>
      <selection pane="bottomLeft" activeCell="A4" sqref="A4"/>
      <selection pane="topRight" activeCell="U1" sqref="U1"/>
    </sheetView>
  </sheetViews>
  <sheetFormatPr defaultColWidth="9.42578125" defaultRowHeight="18.95" outlineLevelCol="1"/>
  <cols>
    <col min="1" max="1" width="8.42578125" style="146" customWidth="1"/>
    <col min="2" max="2" width="13.42578125" style="189" customWidth="1"/>
    <col min="3" max="3" width="8.42578125" style="189" hidden="1" customWidth="1"/>
    <col min="4" max="7" width="8.42578125" style="146" hidden="1" customWidth="1"/>
    <col min="8" max="8" width="8.42578125" style="191" hidden="1" customWidth="1"/>
    <col min="9" max="9" width="40.42578125" style="146" customWidth="1"/>
    <col min="10" max="10" width="16.42578125" style="146" customWidth="1"/>
    <col min="11" max="11" width="11" style="146" customWidth="1"/>
    <col min="12" max="12" width="8.42578125" style="146" customWidth="1"/>
    <col min="13" max="13" width="34.42578125" style="146" hidden="1" customWidth="1" outlineLevel="1"/>
    <col min="14" max="14" width="20.42578125" style="190" hidden="1" customWidth="1" outlineLevel="1"/>
    <col min="15" max="15" width="22.42578125" style="18" hidden="1" customWidth="1" outlineLevel="1"/>
    <col min="16" max="16" width="10.42578125" style="189" hidden="1" customWidth="1" collapsed="1"/>
    <col min="17" max="17" width="27" style="146" hidden="1" customWidth="1"/>
    <col min="18" max="18" width="10" style="146" hidden="1" customWidth="1"/>
    <col min="19" max="19" width="38.42578125" style="146" hidden="1" customWidth="1"/>
    <col min="20" max="20" width="10" style="187" customWidth="1"/>
    <col min="21" max="21" width="10.42578125" style="189" customWidth="1"/>
    <col min="22" max="22" width="8.42578125" style="146" customWidth="1"/>
    <col min="23" max="23" width="10" style="187" customWidth="1"/>
    <col min="24" max="29" width="7.42578125" style="187" customWidth="1" outlineLevel="1"/>
    <col min="30" max="46" width="8.42578125" style="187" customWidth="1"/>
    <col min="47" max="47" width="10.42578125" style="187" customWidth="1"/>
    <col min="48" max="49" width="8.42578125" style="188" customWidth="1"/>
    <col min="50" max="60" width="8.42578125" style="187" customWidth="1"/>
    <col min="61" max="71" width="8.42578125" style="146" customWidth="1"/>
    <col min="72" max="16384" width="9.42578125" style="146"/>
  </cols>
  <sheetData>
    <row r="1" spans="1:69" s="191" customFormat="1" ht="30" customHeight="1">
      <c r="A1" s="402" t="s">
        <v>104</v>
      </c>
      <c r="B1" s="402" t="s">
        <v>105</v>
      </c>
      <c r="C1" s="402" t="s">
        <v>106</v>
      </c>
      <c r="D1" s="396" t="s">
        <v>107</v>
      </c>
      <c r="E1" s="396" t="s">
        <v>108</v>
      </c>
      <c r="F1" s="396" t="s">
        <v>109</v>
      </c>
      <c r="G1" s="325" t="s">
        <v>81</v>
      </c>
      <c r="H1" s="325" t="s">
        <v>110</v>
      </c>
      <c r="I1" s="402" t="s">
        <v>316</v>
      </c>
      <c r="J1" s="325" t="s">
        <v>339</v>
      </c>
      <c r="K1" s="325" t="s">
        <v>113</v>
      </c>
      <c r="L1" s="416" t="s">
        <v>114</v>
      </c>
      <c r="M1" s="396" t="s">
        <v>115</v>
      </c>
      <c r="N1" s="414" t="s">
        <v>116</v>
      </c>
      <c r="O1" s="412" t="s">
        <v>117</v>
      </c>
      <c r="P1" s="396" t="s">
        <v>118</v>
      </c>
      <c r="Q1" s="402" t="s">
        <v>112</v>
      </c>
      <c r="R1" s="396" t="s">
        <v>119</v>
      </c>
      <c r="S1" s="402" t="s">
        <v>120</v>
      </c>
      <c r="T1" s="390" t="s">
        <v>121</v>
      </c>
      <c r="U1" s="396" t="s">
        <v>122</v>
      </c>
      <c r="V1" s="396" t="s">
        <v>123</v>
      </c>
      <c r="W1" s="393" t="s">
        <v>124</v>
      </c>
      <c r="X1" s="392" t="s">
        <v>125</v>
      </c>
      <c r="Y1" s="390" t="s">
        <v>126</v>
      </c>
      <c r="Z1" s="399" t="s">
        <v>127</v>
      </c>
      <c r="AA1" s="393" t="s">
        <v>128</v>
      </c>
      <c r="AB1" s="400" t="s">
        <v>129</v>
      </c>
      <c r="AC1" s="392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191" t="s">
        <v>11</v>
      </c>
    </row>
    <row r="2" spans="1:69" ht="18.75" customHeight="1">
      <c r="A2" s="403"/>
      <c r="B2" s="403"/>
      <c r="C2" s="403"/>
      <c r="D2" s="398"/>
      <c r="E2" s="398"/>
      <c r="F2" s="398"/>
      <c r="G2" s="326"/>
      <c r="H2" s="326"/>
      <c r="I2" s="403"/>
      <c r="J2" s="339"/>
      <c r="K2" s="339"/>
      <c r="L2" s="415"/>
      <c r="M2" s="398"/>
      <c r="N2" s="415"/>
      <c r="O2" s="413"/>
      <c r="P2" s="398"/>
      <c r="Q2" s="403"/>
      <c r="R2" s="398"/>
      <c r="S2" s="403"/>
      <c r="T2" s="395"/>
      <c r="U2" s="397"/>
      <c r="V2" s="398"/>
      <c r="W2" s="394"/>
      <c r="X2" s="391"/>
      <c r="Y2" s="391"/>
      <c r="Z2" s="391"/>
      <c r="AA2" s="394"/>
      <c r="AB2" s="401"/>
      <c r="AC2" s="391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340</v>
      </c>
      <c r="BL2" s="196" t="s">
        <v>125</v>
      </c>
      <c r="BM2" s="196" t="s">
        <v>126</v>
      </c>
      <c r="BN2" s="196" t="s">
        <v>131</v>
      </c>
      <c r="BO2" s="196" t="s">
        <v>81</v>
      </c>
      <c r="BP2" s="234" t="s">
        <v>132</v>
      </c>
      <c r="BQ2" s="217" t="s">
        <v>127</v>
      </c>
    </row>
    <row r="3" spans="1:69" ht="18" customHeight="1">
      <c r="A3" s="14">
        <v>459</v>
      </c>
      <c r="B3" s="24" t="s">
        <v>183</v>
      </c>
      <c r="C3" s="24" t="s">
        <v>314</v>
      </c>
      <c r="D3" s="40" t="s">
        <v>82</v>
      </c>
      <c r="E3" s="40"/>
      <c r="F3" s="40" t="s">
        <v>341</v>
      </c>
      <c r="G3" s="40" t="s">
        <v>82</v>
      </c>
      <c r="H3" s="40" t="s">
        <v>34</v>
      </c>
      <c r="I3" s="41" t="s">
        <v>290</v>
      </c>
      <c r="J3" s="231" t="s">
        <v>260</v>
      </c>
      <c r="K3" s="230" t="s">
        <v>136</v>
      </c>
      <c r="L3" s="123">
        <f ca="1">T3+W3</f>
        <v>27</v>
      </c>
      <c r="M3" s="43"/>
      <c r="N3" s="44" t="str">
        <f>IFERROR(VLOOKUP(M3,$I$3:$W$13,2),"")</f>
        <v/>
      </c>
      <c r="O3" s="45"/>
      <c r="P3" s="54"/>
      <c r="Q3" s="125" t="s">
        <v>247</v>
      </c>
      <c r="R3" s="125" t="s">
        <v>342</v>
      </c>
      <c r="S3" s="125" t="s">
        <v>244</v>
      </c>
      <c r="T3" s="123">
        <v>25.5</v>
      </c>
      <c r="U3" s="24" t="s">
        <v>245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>
      <c r="A4" s="233">
        <v>5281</v>
      </c>
      <c r="B4" s="24" t="s">
        <v>183</v>
      </c>
      <c r="C4" s="24"/>
      <c r="D4" s="6"/>
      <c r="E4" s="16"/>
      <c r="F4" s="16"/>
      <c r="G4" s="16"/>
      <c r="H4" s="40"/>
      <c r="I4" s="41" t="s">
        <v>291</v>
      </c>
      <c r="J4" s="231" t="s">
        <v>292</v>
      </c>
      <c r="K4" s="230" t="s">
        <v>136</v>
      </c>
      <c r="L4" s="123">
        <f t="shared" ref="L4:L12" ca="1" si="4">T4+W4</f>
        <v>13</v>
      </c>
      <c r="M4" s="123" t="e">
        <f t="shared" ref="M4:S5" ca="1" si="5">X4+U4</f>
        <v>#VALUE!</v>
      </c>
      <c r="N4" s="123">
        <f t="shared" ca="1" si="5"/>
        <v>3.5</v>
      </c>
      <c r="O4" s="123">
        <f t="shared" ca="1" si="5"/>
        <v>-3</v>
      </c>
      <c r="P4" s="123">
        <f t="shared" ca="1" si="5"/>
        <v>0</v>
      </c>
      <c r="Q4" s="123">
        <f t="shared" ca="1" si="5"/>
        <v>3</v>
      </c>
      <c r="R4" s="123">
        <f t="shared" ca="1" si="5"/>
        <v>0</v>
      </c>
      <c r="S4" s="123" t="e">
        <f t="shared" ca="1" si="5"/>
        <v>#VALUE!</v>
      </c>
      <c r="T4" s="123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>
      <c r="A5" s="233">
        <v>5282</v>
      </c>
      <c r="B5" s="24" t="s">
        <v>183</v>
      </c>
      <c r="C5" s="24"/>
      <c r="D5" s="6"/>
      <c r="E5" s="16"/>
      <c r="F5" s="16"/>
      <c r="G5" s="16"/>
      <c r="H5" s="40"/>
      <c r="I5" s="41" t="s">
        <v>343</v>
      </c>
      <c r="J5" s="231" t="s">
        <v>292</v>
      </c>
      <c r="K5" s="230" t="s">
        <v>136</v>
      </c>
      <c r="L5" s="123">
        <f t="shared" ca="1" si="4"/>
        <v>19</v>
      </c>
      <c r="M5" s="123" t="e">
        <f t="shared" ca="1" si="5"/>
        <v>#VALUE!</v>
      </c>
      <c r="N5" s="123">
        <f t="shared" ca="1" si="5"/>
        <v>3.5</v>
      </c>
      <c r="O5" s="123">
        <f t="shared" ca="1" si="5"/>
        <v>-3</v>
      </c>
      <c r="P5" s="123">
        <f t="shared" ca="1" si="5"/>
        <v>0</v>
      </c>
      <c r="Q5" s="123">
        <f t="shared" ca="1" si="5"/>
        <v>3</v>
      </c>
      <c r="R5" s="123">
        <f t="shared" ca="1" si="5"/>
        <v>0</v>
      </c>
      <c r="S5" s="123" t="e">
        <f t="shared" ca="1" si="5"/>
        <v>#VALUE!</v>
      </c>
      <c r="T5" s="123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>
      <c r="A6" s="233">
        <v>1127</v>
      </c>
      <c r="B6" s="24" t="s">
        <v>183</v>
      </c>
      <c r="C6" s="24" t="s">
        <v>314</v>
      </c>
      <c r="D6" s="16" t="s">
        <v>82</v>
      </c>
      <c r="E6" s="6"/>
      <c r="F6" s="16" t="s">
        <v>341</v>
      </c>
      <c r="G6" s="16" t="s">
        <v>82</v>
      </c>
      <c r="H6" s="54" t="s">
        <v>62</v>
      </c>
      <c r="I6" s="41" t="s">
        <v>293</v>
      </c>
      <c r="J6" s="231" t="s">
        <v>237</v>
      </c>
      <c r="K6" s="230" t="s">
        <v>136</v>
      </c>
      <c r="L6" s="123">
        <f t="shared" ca="1" si="4"/>
        <v>9</v>
      </c>
      <c r="M6" s="17"/>
      <c r="N6" s="19" t="str">
        <f>IFERROR(VLOOKUP(M6,$I$3:$W$13,2),"")</f>
        <v/>
      </c>
      <c r="P6" s="126" t="s">
        <v>82</v>
      </c>
      <c r="Q6" s="127" t="s">
        <v>242</v>
      </c>
      <c r="R6" s="127" t="s">
        <v>243</v>
      </c>
      <c r="S6" s="127" t="s">
        <v>244</v>
      </c>
      <c r="T6" s="123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>
      <c r="A7" s="233">
        <v>1430</v>
      </c>
      <c r="B7" s="24" t="s">
        <v>183</v>
      </c>
      <c r="C7" s="24"/>
      <c r="D7" s="16"/>
      <c r="E7" s="6"/>
      <c r="F7" s="16"/>
      <c r="G7" s="16"/>
      <c r="H7" s="54"/>
      <c r="I7" s="41" t="s">
        <v>294</v>
      </c>
      <c r="J7" s="231" t="s">
        <v>295</v>
      </c>
      <c r="K7" s="230" t="s">
        <v>136</v>
      </c>
      <c r="L7" s="123">
        <f t="shared" ca="1" si="4"/>
        <v>26</v>
      </c>
      <c r="M7" s="17"/>
      <c r="N7" s="19"/>
      <c r="P7" s="126"/>
      <c r="Q7" s="127"/>
      <c r="R7" s="127"/>
      <c r="S7" s="127"/>
      <c r="T7" s="123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>
      <c r="A8" s="233">
        <v>656</v>
      </c>
      <c r="B8" s="24" t="s">
        <v>183</v>
      </c>
      <c r="C8" s="24"/>
      <c r="D8" s="16"/>
      <c r="E8" s="6"/>
      <c r="F8" s="16"/>
      <c r="G8" s="16"/>
      <c r="H8" s="40"/>
      <c r="I8" s="41" t="s">
        <v>296</v>
      </c>
      <c r="J8" s="231" t="s">
        <v>264</v>
      </c>
      <c r="K8" s="230" t="s">
        <v>136</v>
      </c>
      <c r="L8" s="123">
        <f t="shared" ca="1" si="4"/>
        <v>15</v>
      </c>
      <c r="M8" s="17"/>
      <c r="N8" s="20"/>
      <c r="P8" s="126"/>
      <c r="Q8" s="127"/>
      <c r="R8" s="127"/>
      <c r="S8" s="127"/>
      <c r="T8" s="123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>
      <c r="A9" s="233">
        <v>2423</v>
      </c>
      <c r="B9" s="24" t="s">
        <v>183</v>
      </c>
      <c r="C9" s="24" t="s">
        <v>314</v>
      </c>
      <c r="D9" s="16" t="s">
        <v>82</v>
      </c>
      <c r="E9" s="6"/>
      <c r="F9" s="16" t="s">
        <v>341</v>
      </c>
      <c r="G9" s="16" t="s">
        <v>82</v>
      </c>
      <c r="H9" s="40" t="s">
        <v>62</v>
      </c>
      <c r="I9" s="41" t="s">
        <v>344</v>
      </c>
      <c r="J9" s="231" t="s">
        <v>281</v>
      </c>
      <c r="K9" s="230" t="s">
        <v>345</v>
      </c>
      <c r="L9" s="123">
        <f t="shared" ca="1" si="4"/>
        <v>0</v>
      </c>
      <c r="M9" s="17"/>
      <c r="N9" s="19" t="str">
        <f>IFERROR(VLOOKUP(M9,$I$3:$W$13,2),"")</f>
        <v/>
      </c>
      <c r="P9" s="126"/>
      <c r="Q9" s="127" t="s">
        <v>282</v>
      </c>
      <c r="R9" s="127" t="s">
        <v>252</v>
      </c>
      <c r="S9" s="127" t="s">
        <v>283</v>
      </c>
      <c r="T9" s="123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>
      <c r="A10" s="233">
        <v>2745</v>
      </c>
      <c r="B10" s="24" t="s">
        <v>183</v>
      </c>
      <c r="C10" s="24" t="s">
        <v>314</v>
      </c>
      <c r="D10" s="16" t="s">
        <v>82</v>
      </c>
      <c r="E10" s="6"/>
      <c r="F10" s="16" t="s">
        <v>341</v>
      </c>
      <c r="G10" s="16" t="s">
        <v>82</v>
      </c>
      <c r="H10" s="40" t="s">
        <v>62</v>
      </c>
      <c r="I10" s="41" t="s">
        <v>297</v>
      </c>
      <c r="J10" s="231" t="s">
        <v>281</v>
      </c>
      <c r="K10" s="230" t="s">
        <v>267</v>
      </c>
      <c r="L10" s="123">
        <f t="shared" ca="1" si="4"/>
        <v>13</v>
      </c>
      <c r="M10" s="17"/>
      <c r="N10" s="19" t="str">
        <f>IFERROR(VLOOKUP(M10,$I$3:$W$13,2),"")</f>
        <v/>
      </c>
      <c r="P10" s="126"/>
      <c r="Q10" s="127" t="s">
        <v>346</v>
      </c>
      <c r="R10" s="127" t="s">
        <v>342</v>
      </c>
      <c r="S10" s="127" t="s">
        <v>256</v>
      </c>
      <c r="T10" s="123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>
      <c r="A11" s="233">
        <v>158</v>
      </c>
      <c r="B11" s="24" t="s">
        <v>183</v>
      </c>
      <c r="C11" s="24"/>
      <c r="D11" s="16"/>
      <c r="E11" s="6"/>
      <c r="F11" s="16"/>
      <c r="G11" s="16"/>
      <c r="H11" s="40"/>
      <c r="I11" s="41" t="s">
        <v>298</v>
      </c>
      <c r="J11" s="231" t="s">
        <v>299</v>
      </c>
      <c r="K11" s="230" t="s">
        <v>136</v>
      </c>
      <c r="L11" s="123">
        <f t="shared" ca="1" si="4"/>
        <v>137</v>
      </c>
      <c r="M11" s="17"/>
      <c r="N11" s="19" t="str">
        <f>IFERROR(VLOOKUP(M11,$I$3:$W$13,2),"")</f>
        <v/>
      </c>
      <c r="P11" s="126"/>
      <c r="Q11" s="127" t="s">
        <v>282</v>
      </c>
      <c r="R11" s="127" t="s">
        <v>252</v>
      </c>
      <c r="S11" s="127" t="s">
        <v>283</v>
      </c>
      <c r="T11" s="123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>
      <c r="A12" s="232">
        <v>616</v>
      </c>
      <c r="B12" s="24" t="s">
        <v>183</v>
      </c>
      <c r="C12" s="24"/>
      <c r="D12" s="46"/>
      <c r="E12" s="40"/>
      <c r="F12" s="40"/>
      <c r="G12" s="40"/>
      <c r="H12" s="40"/>
      <c r="I12" s="41" t="s">
        <v>347</v>
      </c>
      <c r="J12" s="231" t="s">
        <v>281</v>
      </c>
      <c r="K12" s="230" t="s">
        <v>301</v>
      </c>
      <c r="L12" s="123">
        <f t="shared" ca="1" si="4"/>
        <v>44</v>
      </c>
      <c r="M12" s="17"/>
      <c r="N12" s="19" t="str">
        <f>IFERROR(VLOOKUP(M12,$I$3:$W$13,2),"")</f>
        <v/>
      </c>
      <c r="P12" s="126"/>
      <c r="Q12" s="127" t="s">
        <v>282</v>
      </c>
      <c r="R12" s="127" t="s">
        <v>252</v>
      </c>
      <c r="S12" s="127" t="s">
        <v>283</v>
      </c>
      <c r="T12" s="123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>
      <c r="A13" s="39"/>
      <c r="B13" s="26"/>
      <c r="C13" s="24"/>
      <c r="D13" s="46"/>
      <c r="E13" s="40"/>
      <c r="F13" s="40"/>
      <c r="G13" s="40"/>
      <c r="H13" s="40"/>
      <c r="I13" s="229"/>
      <c r="J13" s="229"/>
      <c r="K13" s="229"/>
      <c r="L13" s="123"/>
      <c r="M13" s="43"/>
      <c r="N13" s="124"/>
      <c r="O13" s="45"/>
      <c r="P13" s="54"/>
      <c r="Q13" s="125"/>
      <c r="R13" s="125"/>
      <c r="S13" s="125"/>
      <c r="T13" s="123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>
      <c r="A14" s="217"/>
      <c r="B14" s="218"/>
      <c r="C14" s="218"/>
      <c r="D14" s="217"/>
      <c r="E14" s="217"/>
      <c r="F14" s="217"/>
      <c r="G14" s="217"/>
      <c r="H14" s="210"/>
      <c r="I14" s="17"/>
      <c r="J14" s="17"/>
      <c r="K14" s="17"/>
      <c r="L14" s="59"/>
      <c r="M14" s="7"/>
      <c r="N14" s="21"/>
      <c r="P14" s="16"/>
      <c r="Q14" s="217"/>
      <c r="R14" s="217"/>
      <c r="S14" s="221"/>
      <c r="T14" s="220"/>
      <c r="U14" s="227"/>
      <c r="V14" s="217"/>
      <c r="W14" s="219"/>
      <c r="X14" s="221"/>
      <c r="Y14" s="221"/>
      <c r="Z14" s="221"/>
      <c r="AA14" s="221"/>
      <c r="AB14" s="221"/>
      <c r="AC14" s="221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196"/>
      <c r="AO14" s="196"/>
      <c r="AP14" s="196"/>
      <c r="AQ14" s="26"/>
      <c r="AR14" s="196"/>
      <c r="AS14" s="196"/>
      <c r="AT14" s="312"/>
      <c r="AU14" s="196"/>
      <c r="AV14" s="196"/>
      <c r="AW14" s="196"/>
      <c r="AX14" s="196"/>
      <c r="AY14" s="26"/>
      <c r="AZ14" s="196"/>
      <c r="BA14" s="196"/>
      <c r="BB14" s="196"/>
      <c r="BC14" s="196"/>
      <c r="BD14" s="196"/>
      <c r="BE14" s="196"/>
      <c r="BF14" s="196"/>
      <c r="BG14" s="196"/>
      <c r="BH14" s="196"/>
    </row>
    <row r="15" spans="1:69">
      <c r="A15" s="217"/>
      <c r="B15" s="218"/>
      <c r="C15" s="218"/>
      <c r="D15" s="217"/>
      <c r="E15" s="217"/>
      <c r="F15" s="217"/>
      <c r="G15" s="217"/>
      <c r="H15" s="210"/>
      <c r="I15" s="17"/>
      <c r="J15" s="17"/>
      <c r="K15" s="17"/>
      <c r="L15" s="59"/>
      <c r="M15" s="7"/>
      <c r="N15" s="21"/>
      <c r="P15" s="16"/>
      <c r="Q15" s="217"/>
      <c r="R15" s="217"/>
      <c r="S15" s="226"/>
      <c r="T15" s="225"/>
      <c r="U15" s="227"/>
      <c r="V15" s="217"/>
      <c r="W15" s="219"/>
      <c r="X15" s="417" t="s">
        <v>200</v>
      </c>
      <c r="Y15" s="418"/>
      <c r="Z15" s="418"/>
      <c r="AA15" s="418"/>
      <c r="AB15" s="418"/>
      <c r="AC15" s="419"/>
      <c r="AD15" s="228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26"/>
      <c r="AR15" s="196"/>
      <c r="AS15" s="196"/>
      <c r="AT15" s="196"/>
      <c r="AU15" s="196"/>
      <c r="AV15" s="196"/>
      <c r="AW15" s="196"/>
      <c r="AX15" s="196"/>
      <c r="AY15" s="26"/>
      <c r="AZ15" s="196"/>
      <c r="BA15" s="196"/>
      <c r="BB15" s="196"/>
      <c r="BC15" s="196"/>
      <c r="BD15" s="196"/>
      <c r="BE15" s="196"/>
      <c r="BF15" s="196"/>
      <c r="BG15" s="196"/>
      <c r="BH15" s="196"/>
    </row>
    <row r="16" spans="1:69" ht="21.95" thickBot="1">
      <c r="A16" s="217"/>
      <c r="B16" s="218"/>
      <c r="C16" s="218"/>
      <c r="D16" s="217"/>
      <c r="E16" s="217"/>
      <c r="F16" s="217"/>
      <c r="G16" s="217"/>
      <c r="H16" s="210"/>
      <c r="I16" s="17"/>
      <c r="J16" s="17"/>
      <c r="K16" s="17"/>
      <c r="L16" s="59"/>
      <c r="M16" s="7"/>
      <c r="N16" s="21"/>
      <c r="P16" s="16"/>
      <c r="Q16" s="217"/>
      <c r="R16" s="217"/>
      <c r="S16" s="226"/>
      <c r="T16" s="225"/>
      <c r="U16" s="224"/>
      <c r="V16" s="223"/>
      <c r="W16" s="222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16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>
      <c r="A17" s="217"/>
      <c r="B17" s="218"/>
      <c r="C17" s="218"/>
      <c r="D17" s="217"/>
      <c r="E17" s="217"/>
      <c r="F17" s="217"/>
      <c r="G17" s="217"/>
      <c r="H17" s="210"/>
      <c r="I17" s="17"/>
      <c r="J17" s="17"/>
      <c r="K17" s="17"/>
      <c r="L17" s="59"/>
      <c r="M17" s="7"/>
      <c r="N17" s="21"/>
      <c r="P17" s="16"/>
      <c r="Q17" s="217"/>
      <c r="R17" s="217"/>
      <c r="S17" s="226"/>
      <c r="T17" s="404" t="s">
        <v>201</v>
      </c>
      <c r="U17" s="405"/>
      <c r="V17" s="406"/>
      <c r="W17" s="407"/>
      <c r="X17" s="420" t="s">
        <v>202</v>
      </c>
      <c r="Y17" s="421"/>
      <c r="Z17" s="421"/>
      <c r="AA17" s="421"/>
      <c r="AB17" s="421"/>
      <c r="AC17" s="422"/>
      <c r="AD17" s="216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1.95" thickBot="1">
      <c r="A18" s="217"/>
      <c r="B18" s="218"/>
      <c r="C18" s="218"/>
      <c r="D18" s="217"/>
      <c r="E18" s="217"/>
      <c r="F18" s="217"/>
      <c r="G18" s="217"/>
      <c r="H18" s="210"/>
      <c r="I18" s="17"/>
      <c r="J18" s="17"/>
      <c r="K18" s="17"/>
      <c r="L18" s="59"/>
      <c r="M18" s="7"/>
      <c r="N18" s="21"/>
      <c r="P18" s="16"/>
      <c r="Q18" s="217"/>
      <c r="R18" s="217"/>
      <c r="S18" s="226"/>
      <c r="T18" s="408">
        <v>30</v>
      </c>
      <c r="U18" s="409"/>
      <c r="V18" s="410"/>
      <c r="W18" s="411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16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>
      <c r="A19" s="217"/>
      <c r="B19" s="218"/>
      <c r="C19" s="218"/>
      <c r="D19" s="217"/>
      <c r="E19" s="217"/>
      <c r="F19" s="217"/>
      <c r="G19" s="217"/>
      <c r="H19" s="210"/>
      <c r="I19" s="17"/>
      <c r="J19" s="17"/>
      <c r="K19" s="17"/>
      <c r="L19" s="59"/>
      <c r="M19" s="7"/>
      <c r="N19" s="21"/>
      <c r="P19" s="16"/>
      <c r="Q19" s="217"/>
      <c r="R19" s="217"/>
      <c r="S19" s="226"/>
      <c r="T19" s="225"/>
      <c r="U19" s="227"/>
      <c r="V19" s="217"/>
      <c r="W19" s="219"/>
      <c r="X19" s="423" t="s">
        <v>203</v>
      </c>
      <c r="Y19" s="424"/>
      <c r="Z19" s="424"/>
      <c r="AA19" s="424"/>
      <c r="AB19" s="424"/>
      <c r="AC19" s="425"/>
      <c r="AD19" s="216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1.95" thickBot="1">
      <c r="A20" s="217"/>
      <c r="B20" s="218"/>
      <c r="C20" s="218"/>
      <c r="D20" s="217"/>
      <c r="E20" s="217"/>
      <c r="F20" s="217"/>
      <c r="G20" s="217"/>
      <c r="H20" s="210"/>
      <c r="I20" s="17"/>
      <c r="J20" s="17"/>
      <c r="K20" s="17"/>
      <c r="L20" s="59"/>
      <c r="M20" s="7"/>
      <c r="N20" s="21"/>
      <c r="P20" s="16"/>
      <c r="Q20" s="217"/>
      <c r="R20" s="217"/>
      <c r="S20" s="226"/>
      <c r="T20" s="225"/>
      <c r="U20" s="224"/>
      <c r="V20" s="223"/>
      <c r="W20" s="222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16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46" t="s">
        <v>348</v>
      </c>
    </row>
    <row r="21" spans="1:71" ht="21.95" thickBot="1">
      <c r="A21" s="217"/>
      <c r="B21" s="218"/>
      <c r="C21" s="218"/>
      <c r="D21" s="217"/>
      <c r="E21" s="217"/>
      <c r="F21" s="217"/>
      <c r="G21" s="217"/>
      <c r="H21" s="210"/>
      <c r="I21" s="17"/>
      <c r="J21" s="17"/>
      <c r="K21" s="17"/>
      <c r="L21" s="59"/>
      <c r="M21" s="7"/>
      <c r="N21" s="21"/>
      <c r="P21" s="16"/>
      <c r="Q21" s="217"/>
      <c r="R21" s="217"/>
      <c r="S21" s="221"/>
      <c r="T21" s="220"/>
      <c r="U21" s="81" t="s">
        <v>204</v>
      </c>
      <c r="V21" s="217"/>
      <c r="W21" s="219"/>
      <c r="X21" s="426" t="s">
        <v>205</v>
      </c>
      <c r="Y21" s="427"/>
      <c r="Z21" s="427"/>
      <c r="AA21" s="427"/>
      <c r="AB21" s="427"/>
      <c r="AC21" s="428"/>
      <c r="AD21" s="216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1.95" thickBot="1">
      <c r="A22" s="217"/>
      <c r="B22" s="218"/>
      <c r="C22" s="218"/>
      <c r="D22" s="217"/>
      <c r="E22" s="217"/>
      <c r="F22" s="217"/>
      <c r="G22" s="217"/>
      <c r="H22" s="210"/>
      <c r="I22" s="17"/>
      <c r="J22" s="17"/>
      <c r="K22" s="17"/>
      <c r="L22" s="59"/>
      <c r="M22" s="7"/>
      <c r="N22" s="21"/>
      <c r="P22" s="16"/>
      <c r="Q22" s="217"/>
      <c r="R22" s="217"/>
      <c r="S22" s="82" t="s">
        <v>206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29">
        <f ca="1">SUBTOTAL(102,X3:X13)</f>
        <v>10</v>
      </c>
      <c r="Y22" s="430"/>
      <c r="Z22" s="430"/>
      <c r="AA22" s="430"/>
      <c r="AB22" s="430"/>
      <c r="AC22" s="431"/>
      <c r="AD22" s="216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46" t="s">
        <v>14</v>
      </c>
    </row>
    <row r="23" spans="1:71" ht="27" thickBot="1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15"/>
      <c r="N23" s="214"/>
      <c r="O23" s="214"/>
      <c r="P23" s="213"/>
      <c r="Q23" s="3" t="s">
        <v>208</v>
      </c>
      <c r="R23" s="3"/>
      <c r="S23" s="82" t="s">
        <v>209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12" t="s">
        <v>210</v>
      </c>
      <c r="AC23" s="313" t="s">
        <v>125</v>
      </c>
      <c r="AD23" s="196" cm="1">
        <f t="array" ref="AD23">COUNT(MATCH(AD3:AD13,$BL:$BL,0))</f>
        <v>5</v>
      </c>
      <c r="AE23" s="196" cm="1">
        <f t="array" ref="AE23">COUNT(MATCH(AE3:AE13,$BL:$BL,0))</f>
        <v>5</v>
      </c>
      <c r="AF23" s="196" cm="1">
        <f t="array" ref="AF23">COUNT(MATCH(AF3:AF13,$BL:$BL,0))</f>
        <v>5</v>
      </c>
      <c r="AG23" s="196" cm="1">
        <f t="array" ref="AG23">COUNT(MATCH(AG3:AG13,$BL:$BL,0))</f>
        <v>0</v>
      </c>
      <c r="AH23" s="196" cm="1">
        <f t="array" ref="AH23">COUNT(MATCH(AH3:AH13,$BL:$BL,0))</f>
        <v>0</v>
      </c>
      <c r="AI23" s="196" cm="1">
        <f t="array" ref="AI23">COUNT(MATCH(AI3:AI13,$BL:$BL,0))</f>
        <v>0</v>
      </c>
      <c r="AJ23" s="196" cm="1">
        <f t="array" ref="AJ23">COUNT(MATCH(AJ3:AJ13,$BL:$BL,0))</f>
        <v>0</v>
      </c>
      <c r="AK23" s="196" cm="1">
        <f t="array" ref="AK23">COUNT(MATCH(AK3:AK13,$BL:$BL,0))</f>
        <v>0</v>
      </c>
      <c r="AL23" s="196" cm="1">
        <f t="array" ref="AL23">COUNT(MATCH(AL3:AL13,$BL:$BL,0))</f>
        <v>0</v>
      </c>
      <c r="AM23" s="196" cm="1">
        <f t="array" ref="AM23">COUNT(MATCH(AM3:AM13,$BL:$BL,0))</f>
        <v>0</v>
      </c>
      <c r="AN23" s="196" cm="1">
        <f t="array" ref="AN23">COUNT(MATCH(AN3:AN13,$BL:$BL,0))</f>
        <v>0</v>
      </c>
      <c r="AO23" s="196" cm="1">
        <f t="array" ref="AO23">COUNT(MATCH(AO3:AO13,$BL:$BL,0))</f>
        <v>0</v>
      </c>
      <c r="AP23" s="196" cm="1">
        <f t="array" ref="AP23">COUNT(MATCH(AP3:AP13,$BL:$BL,0))</f>
        <v>0</v>
      </c>
      <c r="AQ23" s="196" cm="1">
        <f t="array" ref="AQ23">COUNT(MATCH(AQ3:AQ13,$BL:$BL,0))</f>
        <v>0</v>
      </c>
      <c r="AR23" s="196" cm="1">
        <f t="array" ref="AR23">COUNT(MATCH(AR3:AR13,$BL:$BL,0))</f>
        <v>0</v>
      </c>
      <c r="AS23" s="196" cm="1">
        <f t="array" ref="AS23">COUNT(MATCH(AS3:AS13,$BL:$BL,0))</f>
        <v>0</v>
      </c>
      <c r="AT23" s="196" cm="1">
        <f t="array" ref="AT23">COUNT(MATCH(AT3:AT13,$BL:$BL,0))</f>
        <v>0</v>
      </c>
      <c r="AU23" s="196" cm="1">
        <f t="array" ref="AU23">COUNT(MATCH(AU3:AU13,$BL:$BL,0))</f>
        <v>0</v>
      </c>
      <c r="AV23" s="196" cm="1">
        <f t="array" ref="AV23">COUNT(MATCH(AV3:AV13,$BL:$BL,0))</f>
        <v>0</v>
      </c>
      <c r="AW23" s="196" cm="1">
        <f t="array" ref="AW23">COUNT(MATCH(AW3:AW13,$BL:$BL,0))</f>
        <v>0</v>
      </c>
      <c r="AX23" s="196" cm="1">
        <f t="array" ref="AX23">COUNT(MATCH(AX3:AX13,$BL:$BL,0))</f>
        <v>0</v>
      </c>
      <c r="AY23" s="196" cm="1">
        <f t="array" ref="AY23">COUNT(MATCH(AY3:AY13,$BL:$BL,0))</f>
        <v>0</v>
      </c>
      <c r="AZ23" s="196" cm="1">
        <f t="array" ref="AZ23">COUNT(MATCH(AZ3:AZ13,$BL:$BL,0))</f>
        <v>0</v>
      </c>
      <c r="BA23" s="196" cm="1">
        <f t="array" ref="BA23">COUNT(MATCH(BA3:BA13,$BL:$BL,0))</f>
        <v>0</v>
      </c>
      <c r="BB23" s="196" cm="1">
        <f t="array" ref="BB23">COUNT(MATCH(BB3:BB13,$BL:$BL,0))</f>
        <v>0</v>
      </c>
      <c r="BC23" s="196" cm="1">
        <f t="array" ref="BC23">COUNT(MATCH(BC3:BC13,$BL:$BL,0))</f>
        <v>0</v>
      </c>
      <c r="BD23" s="196" cm="1">
        <f t="array" ref="BD23">COUNT(MATCH(BD3:BD13,$BL:$BL,0))</f>
        <v>0</v>
      </c>
      <c r="BE23" s="196" cm="1">
        <f t="array" ref="BE23">COUNT(MATCH(BE3:BE13,$BL:$BL,0))</f>
        <v>0</v>
      </c>
      <c r="BF23" s="196" cm="1">
        <f t="array" ref="BF23">COUNT(MATCH(BF3:BF13,$BL:$BL,0))</f>
        <v>0</v>
      </c>
      <c r="BG23" s="196" cm="1">
        <f t="array" ref="BG23">COUNT(MATCH(BG3:BG13,$BL:$BL,0))</f>
        <v>0</v>
      </c>
      <c r="BH23" s="196" cm="1">
        <f t="array" ref="BH23">COUNT(MATCH(BH3:BH13,$BL:$BL,0))</f>
        <v>0</v>
      </c>
      <c r="BI23" s="204" t="s">
        <v>125</v>
      </c>
      <c r="BL23" s="193" t="s">
        <v>211</v>
      </c>
      <c r="BM23" s="193" t="s">
        <v>91</v>
      </c>
      <c r="BN23" s="193" t="s">
        <v>93</v>
      </c>
      <c r="BO23" s="193"/>
      <c r="BP23" s="211" t="s">
        <v>29</v>
      </c>
      <c r="BQ23" s="210" t="s">
        <v>85</v>
      </c>
    </row>
    <row r="24" spans="1:71" ht="27" thickBot="1">
      <c r="B24" s="209" t="s">
        <v>349</v>
      </c>
      <c r="C24" s="87" t="s">
        <v>212</v>
      </c>
      <c r="D24" s="4"/>
      <c r="E24" s="4"/>
      <c r="F24" s="4"/>
      <c r="G24" s="4"/>
      <c r="H24" s="88"/>
      <c r="I24" s="208">
        <f>COUNTA(I3:I11)</f>
        <v>9</v>
      </c>
      <c r="J24"/>
      <c r="K24"/>
      <c r="L24"/>
      <c r="M24" s="207"/>
      <c r="N24" s="206"/>
      <c r="O24" s="206"/>
      <c r="P24" s="205"/>
      <c r="Q24" s="3" t="s">
        <v>213</v>
      </c>
      <c r="S24" s="82" t="s">
        <v>214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03" t="s">
        <v>210</v>
      </c>
      <c r="AC24" s="204" t="s">
        <v>126</v>
      </c>
      <c r="AD24" s="196" cm="1">
        <f t="array" ref="AD24">COUNT(MATCH(AD3:AD13,$BM:$BM,0))</f>
        <v>4</v>
      </c>
      <c r="AE24" s="196" cm="1">
        <f t="array" ref="AE24">COUNT(MATCH(AE3:AE13,$BM:$BM,0))</f>
        <v>4</v>
      </c>
      <c r="AF24" s="196" cm="1">
        <f t="array" ref="AF24">COUNT(MATCH(AF3:AF13,$BM:$BM,0))</f>
        <v>4</v>
      </c>
      <c r="AG24" s="196" cm="1">
        <f t="array" ref="AG24">COUNT(MATCH(AG3:AG13,$BM:$BM,0))</f>
        <v>0</v>
      </c>
      <c r="AH24" s="196" cm="1">
        <f t="array" ref="AH24">COUNT(MATCH(AH3:AH13,$BM:$BM,0))</f>
        <v>0</v>
      </c>
      <c r="AI24" s="196" cm="1">
        <f t="array" ref="AI24">COUNT(MATCH(AI3:AI13,$BM:$BM,0))</f>
        <v>0</v>
      </c>
      <c r="AJ24" s="196" cm="1">
        <f t="array" ref="AJ24">COUNT(MATCH(AJ3:AJ13,$BM:$BM,0))</f>
        <v>0</v>
      </c>
      <c r="AK24" s="196" cm="1">
        <f t="array" ref="AK24">COUNT(MATCH(AK3:AK13,$BM:$BM,0))</f>
        <v>0</v>
      </c>
      <c r="AL24" s="196" cm="1">
        <f t="array" ref="AL24">COUNT(MATCH(AL3:AL13,$BM:$BM,0))</f>
        <v>0</v>
      </c>
      <c r="AM24" s="196" cm="1">
        <f t="array" ref="AM24">COUNT(MATCH(AM3:AM13,$BM:$BM,0))</f>
        <v>0</v>
      </c>
      <c r="AN24" s="196" cm="1">
        <f t="array" ref="AN24">COUNT(MATCH(AN3:AN13,$BM:$BM,0))</f>
        <v>0</v>
      </c>
      <c r="AO24" s="196" cm="1">
        <f t="array" ref="AO24">COUNT(MATCH(AO3:AO13,$BM:$BM,0))</f>
        <v>0</v>
      </c>
      <c r="AP24" s="196" cm="1">
        <f t="array" ref="AP24">COUNT(MATCH(AP3:AP13,$BM:$BM,0))</f>
        <v>0</v>
      </c>
      <c r="AQ24" s="196" cm="1">
        <f t="array" ref="AQ24">COUNT(MATCH(AQ3:AQ13,$BM:$BM,0))</f>
        <v>0</v>
      </c>
      <c r="AR24" s="196" cm="1">
        <f t="array" ref="AR24">COUNT(MATCH(AR3:AR13,$BM:$BM,0))</f>
        <v>0</v>
      </c>
      <c r="AS24" s="196" cm="1">
        <f t="array" ref="AS24">COUNT(MATCH(AS3:AS13,$BM:$BM,0))</f>
        <v>0</v>
      </c>
      <c r="AT24" s="196" cm="1">
        <f t="array" ref="AT24">COUNT(MATCH(AT3:AT13,$BM:$BM,0))</f>
        <v>0</v>
      </c>
      <c r="AU24" s="196" cm="1">
        <f t="array" ref="AU24">COUNT(MATCH(AU3:AU13,$BM:$BM,0))</f>
        <v>0</v>
      </c>
      <c r="AV24" s="196" cm="1">
        <f t="array" ref="AV24">COUNT(MATCH(AV3:AV13,$BM:$BM,0))</f>
        <v>0</v>
      </c>
      <c r="AW24" s="196" cm="1">
        <f t="array" ref="AW24">COUNT(MATCH(AW3:AW13,$BM:$BM,0))</f>
        <v>0</v>
      </c>
      <c r="AX24" s="196" cm="1">
        <f t="array" ref="AX24">COUNT(MATCH(AX3:AX13,$BM:$BM,0))</f>
        <v>0</v>
      </c>
      <c r="AY24" s="196" cm="1">
        <f t="array" ref="AY24">COUNT(MATCH(AY3:AY13,$BM:$BM,0))</f>
        <v>0</v>
      </c>
      <c r="AZ24" s="196" cm="1">
        <f t="array" ref="AZ24">COUNT(MATCH(AZ3:AZ13,$BM:$BM,0))</f>
        <v>0</v>
      </c>
      <c r="BA24" s="196" cm="1">
        <f t="array" ref="BA24">COUNT(MATCH(BA3:BA13,$BM:$BM,0))</f>
        <v>0</v>
      </c>
      <c r="BB24" s="196" cm="1">
        <f t="array" ref="BB24">COUNT(MATCH(BB3:BB13,$BM:$BM,0))</f>
        <v>0</v>
      </c>
      <c r="BC24" s="196" cm="1">
        <f t="array" ref="BC24">COUNT(MATCH(BC3:BC13,$BM:$BM,0))</f>
        <v>0</v>
      </c>
      <c r="BD24" s="196" cm="1">
        <f t="array" ref="BD24">COUNT(MATCH(BD3:BD13,$BM:$BM,0))</f>
        <v>0</v>
      </c>
      <c r="BE24" s="196" cm="1">
        <f t="array" ref="BE24">COUNT(MATCH(BE3:BE13,$BM:$BM,0))</f>
        <v>0</v>
      </c>
      <c r="BF24" s="196" cm="1">
        <f t="array" ref="BF24">COUNT(MATCH(BF3:BF13,$BM:$BM,0))</f>
        <v>0</v>
      </c>
      <c r="BG24" s="196" cm="1">
        <f t="array" ref="BG24">COUNT(MATCH(BG3:BG13,$BM:$BM,0))</f>
        <v>0</v>
      </c>
      <c r="BH24" s="196" cm="1">
        <f t="array" ref="BH24">COUNT(MATCH(BH3:BH13,$BM:$BM,0))</f>
        <v>0</v>
      </c>
      <c r="BI24" s="204" t="s">
        <v>126</v>
      </c>
      <c r="BL24" s="193" t="s">
        <v>32</v>
      </c>
      <c r="BM24" s="191" t="s">
        <v>40</v>
      </c>
      <c r="BN24" s="193" t="s">
        <v>58</v>
      </c>
      <c r="BO24" s="193"/>
      <c r="BP24" s="193" t="s">
        <v>21</v>
      </c>
      <c r="BQ24" s="146" t="s">
        <v>14</v>
      </c>
    </row>
    <row r="25" spans="1:71" ht="21.95" thickBot="1">
      <c r="C25" s="87"/>
      <c r="D25" s="5"/>
      <c r="E25" s="5"/>
      <c r="F25" s="5"/>
      <c r="G25" s="5"/>
      <c r="H25" s="103"/>
      <c r="O25" s="105"/>
      <c r="S25" s="82" t="s">
        <v>215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03" t="s">
        <v>210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193" t="s">
        <v>34</v>
      </c>
      <c r="BM25" s="191" t="s">
        <v>42</v>
      </c>
      <c r="BN25" s="193" t="s">
        <v>46</v>
      </c>
      <c r="BO25" s="193" t="s">
        <v>8</v>
      </c>
      <c r="BP25" s="193" t="s">
        <v>23</v>
      </c>
      <c r="BQ25" s="191"/>
    </row>
    <row r="26" spans="1:71" ht="21.95" thickBot="1">
      <c r="C26" s="87"/>
      <c r="D26" s="5"/>
      <c r="E26" s="5"/>
      <c r="F26" s="5"/>
      <c r="G26" s="5"/>
      <c r="H26" s="103"/>
      <c r="O26" s="105"/>
      <c r="S26" s="29" t="s">
        <v>217</v>
      </c>
      <c r="T26" s="387">
        <f>COUNTIF(AD3:BH13,"LOA")/T18</f>
        <v>0.1</v>
      </c>
      <c r="U26" s="388"/>
      <c r="V26" s="388"/>
      <c r="W26" s="389"/>
      <c r="X26" s="101" t="e">
        <f>#REF!</f>
        <v>#REF!</v>
      </c>
      <c r="Y26" s="203" t="s">
        <v>210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193" t="s">
        <v>218</v>
      </c>
      <c r="BM26" s="191"/>
      <c r="BN26" s="193" t="s">
        <v>54</v>
      </c>
      <c r="BO26" s="193" t="s">
        <v>16</v>
      </c>
      <c r="BP26" s="193" t="s">
        <v>85</v>
      </c>
      <c r="BQ26" s="191"/>
    </row>
    <row r="27" spans="1:71" ht="24.95" thickBot="1">
      <c r="C27" s="87"/>
      <c r="D27" s="5"/>
      <c r="E27" s="5"/>
      <c r="F27" s="5"/>
      <c r="G27" s="5"/>
      <c r="H27" s="103"/>
      <c r="O27" s="105"/>
      <c r="S27" s="202"/>
      <c r="T27" s="200"/>
      <c r="U27" s="32" t="s">
        <v>219</v>
      </c>
      <c r="V27" s="201"/>
      <c r="W27" s="200"/>
      <c r="X27" s="200"/>
      <c r="Y27" s="199"/>
      <c r="AC27" s="198" t="s">
        <v>81</v>
      </c>
      <c r="AD27" s="198" cm="1">
        <f t="array" ref="AD27">COUNT(MATCH(AD3:AD13,$BO:$BO,0))</f>
        <v>1</v>
      </c>
      <c r="AE27" s="198" cm="1">
        <f t="array" ref="AE27">COUNT(MATCH(AE3:AE13,$BO:$BO,0))</f>
        <v>1</v>
      </c>
      <c r="AF27" s="198" cm="1">
        <f t="array" ref="AF27">COUNT(MATCH(AF3:AF13,$BO:$BO,0))</f>
        <v>1</v>
      </c>
      <c r="AG27" s="198" cm="1">
        <f t="array" ref="AG27">COUNT(MATCH(AG3:AG13,$BO:$BO,0))</f>
        <v>0</v>
      </c>
      <c r="AH27" s="198" cm="1">
        <f t="array" ref="AH27">COUNT(MATCH(AH3:AH13,$BO:$BO,0))</f>
        <v>0</v>
      </c>
      <c r="AI27" s="198" cm="1">
        <f t="array" ref="AI27">COUNT(MATCH(AI3:AI13,$BO:$BO,0))</f>
        <v>0</v>
      </c>
      <c r="AJ27" s="198" cm="1">
        <f t="array" ref="AJ27">COUNT(MATCH(AJ3:AJ13,$BO:$BO,0))</f>
        <v>0</v>
      </c>
      <c r="AK27" s="198" cm="1">
        <f t="array" ref="AK27">COUNT(MATCH(AK3:AK13,$BO:$BO,0))</f>
        <v>0</v>
      </c>
      <c r="AL27" s="198" cm="1">
        <f t="array" ref="AL27">COUNT(MATCH(AL3:AL13,$BO:$BO,0))</f>
        <v>0</v>
      </c>
      <c r="AM27" s="198" cm="1">
        <f t="array" ref="AM27">COUNT(MATCH(AM3:AM13,$BO:$BO,0))</f>
        <v>0</v>
      </c>
      <c r="AN27" s="198" cm="1">
        <f t="array" ref="AN27">COUNT(MATCH(AN3:AN13,$BO:$BO,0))</f>
        <v>0</v>
      </c>
      <c r="AO27" s="198" cm="1">
        <f t="array" ref="AO27">COUNT(MATCH(AO3:AO13,$BO:$BO,0))</f>
        <v>0</v>
      </c>
      <c r="AP27" s="198" cm="1">
        <f t="array" ref="AP27">COUNT(MATCH(AP3:AP13,$BO:$BO,0))</f>
        <v>0</v>
      </c>
      <c r="AQ27" s="198" cm="1">
        <f t="array" ref="AQ27">COUNT(MATCH(AQ3:AQ13,$BO:$BO,0))</f>
        <v>0</v>
      </c>
      <c r="AR27" s="198" cm="1">
        <f t="array" ref="AR27">COUNT(MATCH(AR3:AR13,$BO:$BO,0))</f>
        <v>0</v>
      </c>
      <c r="AS27" s="198" cm="1">
        <f t="array" ref="AS27">COUNT(MATCH(AS3:AS13,$BO:$BO,0))</f>
        <v>0</v>
      </c>
      <c r="AT27" s="198" cm="1">
        <f t="array" ref="AT27">COUNT(MATCH(AT3:AT13,$BO:$BO,0))</f>
        <v>0</v>
      </c>
      <c r="AU27" s="198" cm="1">
        <f t="array" ref="AU27">COUNT(MATCH(AU3:AU13,$BO:$BO,0))</f>
        <v>0</v>
      </c>
      <c r="AV27" s="198" cm="1">
        <f t="array" ref="AV27">COUNT(MATCH(AV3:AV13,$BO:$BO,0))</f>
        <v>0</v>
      </c>
      <c r="AW27" s="198" cm="1">
        <f t="array" ref="AW27">COUNT(MATCH(AW3:AW13,$BO:$BO,0))</f>
        <v>0</v>
      </c>
      <c r="AX27" s="198" cm="1">
        <f t="array" ref="AX27">COUNT(MATCH(AX3:AX13,$BO:$BO,0))</f>
        <v>0</v>
      </c>
      <c r="AY27" s="198" cm="1">
        <f t="array" ref="AY27">COUNT(MATCH(AY3:AY13,$BO:$BO,0))</f>
        <v>0</v>
      </c>
      <c r="AZ27" s="198" cm="1">
        <f t="array" ref="AZ27">COUNT(MATCH(AZ3:AZ13,$BO:$BO,0))</f>
        <v>0</v>
      </c>
      <c r="BA27" s="198" cm="1">
        <f t="array" ref="BA27">COUNT(MATCH(BA3:BA13,$BO:$BO,0))</f>
        <v>0</v>
      </c>
      <c r="BB27" s="198" cm="1">
        <f t="array" ref="BB27">COUNT(MATCH(BB3:BB13,$BO:$BO,0))</f>
        <v>0</v>
      </c>
      <c r="BC27" s="198" cm="1">
        <f t="array" ref="BC27">COUNT(MATCH(BC3:BC13,$BO:$BO,0))</f>
        <v>0</v>
      </c>
      <c r="BD27" s="198" cm="1">
        <f t="array" ref="BD27">COUNT(MATCH(BD3:BD13,$BO:$BO,0))</f>
        <v>0</v>
      </c>
      <c r="BE27" s="198" cm="1">
        <f t="array" ref="BE27">COUNT(MATCH(BE3:BE13,$BO:$BO,0))</f>
        <v>0</v>
      </c>
      <c r="BF27" s="198" cm="1">
        <f t="array" ref="BF27">COUNT(MATCH(BF3:BF13,$BO:$BO,0))</f>
        <v>0</v>
      </c>
      <c r="BG27" s="198" cm="1">
        <f t="array" ref="BG27">COUNT(MATCH(BG3:BG13,$BO:$BO,0))</f>
        <v>0</v>
      </c>
      <c r="BH27" s="198" cm="1">
        <f t="array" ref="BH27">COUNT(MATCH(BH3:BH13,$BO:$BO,0))</f>
        <v>0</v>
      </c>
      <c r="BI27" s="198" t="s">
        <v>81</v>
      </c>
      <c r="BL27" s="193" t="s">
        <v>220</v>
      </c>
      <c r="BM27" s="191"/>
      <c r="BN27" s="193" t="s">
        <v>36</v>
      </c>
      <c r="BO27" s="193" t="s">
        <v>11</v>
      </c>
      <c r="BP27" s="193" t="s">
        <v>87</v>
      </c>
      <c r="BQ27" s="191"/>
    </row>
    <row r="28" spans="1:71" ht="26.1">
      <c r="O28" s="105"/>
      <c r="R28" s="3"/>
      <c r="AC28" s="197" t="s">
        <v>221</v>
      </c>
      <c r="AD28" s="197">
        <f t="shared" ref="AD28:BH28" si="9">AD23-AD26-AD27</f>
        <v>4</v>
      </c>
      <c r="AE28" s="197">
        <f t="shared" si="9"/>
        <v>4</v>
      </c>
      <c r="AF28" s="197">
        <f t="shared" si="9"/>
        <v>4</v>
      </c>
      <c r="AG28" s="197">
        <f t="shared" si="9"/>
        <v>0</v>
      </c>
      <c r="AH28" s="197">
        <f t="shared" si="9"/>
        <v>0</v>
      </c>
      <c r="AI28" s="197">
        <f t="shared" si="9"/>
        <v>0</v>
      </c>
      <c r="AJ28" s="197">
        <f t="shared" si="9"/>
        <v>0</v>
      </c>
      <c r="AK28" s="197">
        <f t="shared" si="9"/>
        <v>0</v>
      </c>
      <c r="AL28" s="197">
        <f t="shared" si="9"/>
        <v>0</v>
      </c>
      <c r="AM28" s="197">
        <f t="shared" si="9"/>
        <v>0</v>
      </c>
      <c r="AN28" s="197">
        <f t="shared" si="9"/>
        <v>0</v>
      </c>
      <c r="AO28" s="197">
        <f t="shared" si="9"/>
        <v>0</v>
      </c>
      <c r="AP28" s="197">
        <f t="shared" si="9"/>
        <v>0</v>
      </c>
      <c r="AQ28" s="197">
        <f t="shared" si="9"/>
        <v>0</v>
      </c>
      <c r="AR28" s="197">
        <f t="shared" si="9"/>
        <v>0</v>
      </c>
      <c r="AS28" s="197">
        <f t="shared" si="9"/>
        <v>0</v>
      </c>
      <c r="AT28" s="197">
        <f t="shared" si="9"/>
        <v>0</v>
      </c>
      <c r="AU28" s="197">
        <f t="shared" si="9"/>
        <v>0</v>
      </c>
      <c r="AV28" s="197">
        <f t="shared" si="9"/>
        <v>0</v>
      </c>
      <c r="AW28" s="197">
        <f t="shared" si="9"/>
        <v>0</v>
      </c>
      <c r="AX28" s="197">
        <f t="shared" si="9"/>
        <v>0</v>
      </c>
      <c r="AY28" s="197">
        <f t="shared" si="9"/>
        <v>0</v>
      </c>
      <c r="AZ28" s="197">
        <f t="shared" si="9"/>
        <v>0</v>
      </c>
      <c r="BA28" s="197">
        <f t="shared" si="9"/>
        <v>0</v>
      </c>
      <c r="BB28" s="197">
        <f t="shared" si="9"/>
        <v>0</v>
      </c>
      <c r="BC28" s="197">
        <f t="shared" si="9"/>
        <v>0</v>
      </c>
      <c r="BD28" s="197">
        <f t="shared" si="9"/>
        <v>0</v>
      </c>
      <c r="BE28" s="197">
        <f t="shared" si="9"/>
        <v>0</v>
      </c>
      <c r="BF28" s="197">
        <f t="shared" si="9"/>
        <v>0</v>
      </c>
      <c r="BG28" s="197">
        <f t="shared" si="9"/>
        <v>0</v>
      </c>
      <c r="BH28" s="197">
        <f t="shared" si="9"/>
        <v>0</v>
      </c>
      <c r="BI28" s="197" t="s">
        <v>221</v>
      </c>
      <c r="BL28" s="193" t="s">
        <v>222</v>
      </c>
      <c r="BM28" s="191"/>
      <c r="BN28" s="193" t="s">
        <v>40</v>
      </c>
      <c r="BO28" s="193" t="s">
        <v>14</v>
      </c>
      <c r="BP28" s="193" t="s">
        <v>89</v>
      </c>
      <c r="BQ28" s="191"/>
    </row>
    <row r="29" spans="1:71">
      <c r="B29" s="196"/>
      <c r="O29" s="105"/>
      <c r="S29" s="195"/>
      <c r="T29" s="146"/>
      <c r="AD29" s="187">
        <v>1</v>
      </c>
      <c r="AE29" s="187">
        <v>2</v>
      </c>
      <c r="AF29" s="187">
        <v>3</v>
      </c>
      <c r="AG29" s="187">
        <v>4</v>
      </c>
      <c r="AH29" s="187">
        <v>5</v>
      </c>
      <c r="AI29" s="187">
        <v>6</v>
      </c>
      <c r="AJ29" s="187">
        <v>7</v>
      </c>
      <c r="AK29" s="187">
        <v>8</v>
      </c>
      <c r="AL29" s="187">
        <v>9</v>
      </c>
      <c r="AM29" s="187">
        <v>10</v>
      </c>
      <c r="AN29" s="187">
        <v>11</v>
      </c>
      <c r="AO29" s="187">
        <v>12</v>
      </c>
      <c r="AP29" s="187">
        <v>13</v>
      </c>
      <c r="AQ29" s="187">
        <v>14</v>
      </c>
      <c r="AR29" s="187">
        <v>15</v>
      </c>
      <c r="AS29" s="187">
        <v>16</v>
      </c>
      <c r="AT29" s="187">
        <v>17</v>
      </c>
      <c r="AU29" s="187">
        <v>18</v>
      </c>
      <c r="AV29" s="187">
        <v>19</v>
      </c>
      <c r="AW29" s="187">
        <v>20</v>
      </c>
      <c r="AX29" s="187">
        <v>21</v>
      </c>
      <c r="AY29" s="187">
        <v>22</v>
      </c>
      <c r="AZ29" s="187">
        <v>23</v>
      </c>
      <c r="BA29" s="187">
        <v>24</v>
      </c>
      <c r="BB29" s="187">
        <v>25</v>
      </c>
      <c r="BC29" s="187">
        <v>26</v>
      </c>
      <c r="BD29" s="187">
        <v>27</v>
      </c>
      <c r="BE29" s="187">
        <v>28</v>
      </c>
      <c r="BF29" s="187">
        <v>29</v>
      </c>
      <c r="BG29" s="187">
        <v>30</v>
      </c>
      <c r="BH29" s="187">
        <v>31</v>
      </c>
      <c r="BL29" s="193" t="s">
        <v>18</v>
      </c>
      <c r="BM29" s="191"/>
      <c r="BN29" s="191" t="s">
        <v>62</v>
      </c>
      <c r="BO29" s="191"/>
      <c r="BP29" s="191"/>
      <c r="BQ29" s="191"/>
    </row>
    <row r="30" spans="1:71">
      <c r="O30" s="105"/>
      <c r="S30" s="195"/>
      <c r="AV30" s="192"/>
      <c r="AW30" s="192"/>
      <c r="BL30" s="193" t="s">
        <v>21</v>
      </c>
      <c r="BM30" s="191"/>
      <c r="BN30" s="191" t="s">
        <v>226</v>
      </c>
      <c r="BO30" s="191"/>
      <c r="BP30" s="191" t="s">
        <v>96</v>
      </c>
      <c r="BQ30" s="191"/>
    </row>
    <row r="31" spans="1:71">
      <c r="O31" s="105"/>
      <c r="S31" s="195" t="s">
        <v>227</v>
      </c>
      <c r="T31" s="194"/>
      <c r="AV31" s="192"/>
      <c r="AW31" s="192"/>
      <c r="BL31" s="193" t="s">
        <v>229</v>
      </c>
      <c r="BM31" s="191"/>
      <c r="BN31" s="191"/>
      <c r="BO31" s="191"/>
      <c r="BP31" s="193" t="s">
        <v>38</v>
      </c>
      <c r="BQ31" s="191"/>
    </row>
    <row r="32" spans="1:71">
      <c r="O32" s="105"/>
      <c r="S32" s="195" t="s">
        <v>230</v>
      </c>
      <c r="T32" s="194"/>
      <c r="AD32" s="352" t="s">
        <v>228</v>
      </c>
      <c r="AE32" s="353"/>
      <c r="AF32" s="353"/>
      <c r="AG32" s="354"/>
      <c r="AV32" s="192"/>
      <c r="AW32" s="192"/>
      <c r="BL32" s="193" t="s">
        <v>29</v>
      </c>
    </row>
    <row r="33" spans="15:69">
      <c r="O33" s="105"/>
      <c r="AD33" s="355" t="s">
        <v>231</v>
      </c>
      <c r="AE33" s="356"/>
      <c r="AF33" s="37">
        <f>SUM(AD28:BH28)</f>
        <v>12</v>
      </c>
      <c r="AG33" s="37">
        <f>AF33*8</f>
        <v>96</v>
      </c>
      <c r="AV33" s="192"/>
      <c r="AW33" s="192"/>
      <c r="BL33" s="2" t="s">
        <v>18</v>
      </c>
      <c r="BM33" s="191"/>
      <c r="BN33" s="191"/>
      <c r="BO33" s="191"/>
      <c r="BP33" s="191"/>
      <c r="BQ33" s="191"/>
    </row>
    <row r="34" spans="15:69">
      <c r="O34" s="105"/>
      <c r="AD34" s="355" t="s">
        <v>232</v>
      </c>
      <c r="AE34" s="356"/>
      <c r="AF34" s="37">
        <f>SUM(AD27:BH27)</f>
        <v>3</v>
      </c>
      <c r="AG34" s="37">
        <f>AF34*12</f>
        <v>36</v>
      </c>
      <c r="AV34" s="192"/>
      <c r="AW34" s="192"/>
      <c r="BL34" s="2" t="s">
        <v>96</v>
      </c>
    </row>
    <row r="35" spans="15:69">
      <c r="O35" s="105"/>
      <c r="AD35" s="357" t="s">
        <v>233</v>
      </c>
      <c r="AE35" s="358"/>
      <c r="AF35" s="359"/>
      <c r="AG35" s="140">
        <f>AG34+AG33</f>
        <v>132</v>
      </c>
      <c r="AV35" s="192"/>
      <c r="AW35" s="192"/>
      <c r="BL35" s="2" t="s">
        <v>85</v>
      </c>
    </row>
    <row r="36" spans="15:69">
      <c r="O36" s="105"/>
      <c r="AV36" s="192"/>
      <c r="AW36" s="192"/>
      <c r="BL36" s="2" t="s">
        <v>89</v>
      </c>
    </row>
    <row r="37" spans="15:69">
      <c r="O37" s="105"/>
      <c r="AV37" s="192"/>
      <c r="AW37" s="192"/>
      <c r="BL37" s="2" t="s">
        <v>8</v>
      </c>
    </row>
    <row r="38" spans="15:69">
      <c r="O38" s="105"/>
      <c r="AV38" s="192"/>
      <c r="AW38" s="192"/>
      <c r="BL38" s="2" t="s">
        <v>8</v>
      </c>
    </row>
    <row r="39" spans="15:69">
      <c r="O39" s="105"/>
      <c r="AV39" s="192"/>
      <c r="AW39" s="192"/>
      <c r="BL39" s="2" t="s">
        <v>11</v>
      </c>
    </row>
    <row r="40" spans="15:69">
      <c r="O40" s="105"/>
      <c r="AV40" s="192"/>
      <c r="AW40" s="192"/>
      <c r="BL40" s="2" t="s">
        <v>234</v>
      </c>
    </row>
    <row r="41" spans="15:69">
      <c r="O41" s="105"/>
      <c r="AV41" s="192"/>
      <c r="AW41" s="192"/>
    </row>
    <row r="42" spans="15:69">
      <c r="O42" s="105"/>
      <c r="AV42" s="192"/>
      <c r="AW42" s="192"/>
    </row>
    <row r="43" spans="15:69">
      <c r="O43" s="105"/>
      <c r="AV43" s="192"/>
      <c r="AW43" s="192"/>
    </row>
    <row r="44" spans="15:69">
      <c r="O44" s="105"/>
      <c r="AV44" s="192"/>
      <c r="AW44" s="192"/>
    </row>
    <row r="45" spans="15:69">
      <c r="O45" s="105"/>
      <c r="AV45" s="192"/>
      <c r="AW45" s="192"/>
    </row>
    <row r="46" spans="15:69">
      <c r="O46" s="105"/>
      <c r="AV46" s="192"/>
      <c r="AW46" s="192"/>
    </row>
    <row r="47" spans="15:69">
      <c r="O47" s="105"/>
      <c r="AV47" s="192"/>
      <c r="AW47" s="192"/>
    </row>
    <row r="48" spans="15:69">
      <c r="O48" s="105"/>
      <c r="AV48" s="192"/>
      <c r="AW48" s="192"/>
    </row>
    <row r="49" spans="15:49">
      <c r="O49" s="105"/>
      <c r="AV49" s="192"/>
      <c r="AW49" s="192"/>
    </row>
    <row r="50" spans="15:49">
      <c r="O50" s="105"/>
      <c r="AV50" s="192"/>
      <c r="AW50" s="192"/>
    </row>
    <row r="51" spans="15:49">
      <c r="O51" s="105"/>
      <c r="AV51" s="192"/>
      <c r="AW51" s="192"/>
    </row>
    <row r="52" spans="15:49">
      <c r="O52" s="105"/>
      <c r="AV52" s="192"/>
      <c r="AW52" s="192"/>
    </row>
    <row r="53" spans="15:49">
      <c r="O53" s="105"/>
      <c r="AV53" s="192"/>
      <c r="AW53" s="192"/>
    </row>
    <row r="54" spans="15:49">
      <c r="O54" s="105"/>
      <c r="AV54" s="192"/>
      <c r="AW54" s="192"/>
    </row>
    <row r="55" spans="15:49">
      <c r="O55" s="105"/>
      <c r="AV55" s="192"/>
      <c r="AW55" s="192"/>
    </row>
    <row r="56" spans="15:49">
      <c r="O56" s="105"/>
      <c r="AV56" s="192"/>
      <c r="AW56" s="192"/>
    </row>
    <row r="57" spans="15:49">
      <c r="O57" s="105"/>
      <c r="AV57" s="192"/>
      <c r="AW57" s="192"/>
    </row>
    <row r="58" spans="15:49">
      <c r="O58" s="105"/>
      <c r="AV58" s="192"/>
      <c r="AW58" s="192"/>
    </row>
    <row r="59" spans="15:49">
      <c r="O59" s="105"/>
      <c r="AV59" s="192"/>
      <c r="AW59" s="192"/>
    </row>
    <row r="60" spans="15:49">
      <c r="O60" s="105"/>
      <c r="AV60" s="192"/>
      <c r="AW60" s="192"/>
    </row>
    <row r="61" spans="15:49">
      <c r="O61" s="105"/>
      <c r="AV61" s="192"/>
      <c r="AW61" s="192"/>
    </row>
    <row r="62" spans="15:49">
      <c r="O62" s="105"/>
      <c r="AV62" s="192"/>
      <c r="AW62" s="192"/>
    </row>
    <row r="63" spans="15:49">
      <c r="O63" s="105"/>
      <c r="AV63" s="192"/>
      <c r="AW63" s="192"/>
    </row>
    <row r="64" spans="15:49">
      <c r="O64" s="105"/>
      <c r="AV64" s="192"/>
      <c r="AW64" s="192"/>
    </row>
    <row r="65" spans="15:49">
      <c r="O65" s="105"/>
      <c r="AV65" s="192"/>
      <c r="AW65" s="192"/>
    </row>
    <row r="66" spans="15:49">
      <c r="O66" s="105"/>
      <c r="AV66" s="192"/>
      <c r="AW66" s="192"/>
    </row>
    <row r="67" spans="15:49">
      <c r="O67" s="105"/>
      <c r="AV67" s="192"/>
      <c r="AW67" s="192"/>
    </row>
    <row r="68" spans="15:49">
      <c r="O68" s="105"/>
      <c r="AV68" s="192"/>
      <c r="AW68" s="192"/>
    </row>
    <row r="69" spans="15:49">
      <c r="O69" s="105"/>
      <c r="AV69" s="192"/>
      <c r="AW69" s="192"/>
    </row>
    <row r="70" spans="15:49">
      <c r="O70" s="105"/>
      <c r="AV70" s="192"/>
      <c r="AW70" s="192"/>
    </row>
    <row r="71" spans="15:49">
      <c r="O71" s="105"/>
      <c r="AV71" s="192"/>
      <c r="AW71" s="192"/>
    </row>
    <row r="72" spans="15:49">
      <c r="O72" s="105"/>
      <c r="AV72" s="192"/>
      <c r="AW72" s="192"/>
    </row>
    <row r="73" spans="15:49">
      <c r="O73" s="105"/>
      <c r="AV73" s="192"/>
      <c r="AW73" s="192"/>
    </row>
    <row r="74" spans="15:49">
      <c r="O74" s="105"/>
      <c r="AV74" s="192"/>
      <c r="AW74" s="192"/>
    </row>
    <row r="75" spans="15:49">
      <c r="O75" s="105"/>
      <c r="AV75" s="192"/>
      <c r="AW75" s="192"/>
    </row>
    <row r="76" spans="15:49">
      <c r="O76" s="105"/>
      <c r="AV76" s="192"/>
      <c r="AW76" s="192"/>
    </row>
    <row r="77" spans="15:49">
      <c r="O77" s="105"/>
      <c r="AV77" s="192"/>
      <c r="AW77" s="192"/>
    </row>
    <row r="78" spans="15:49">
      <c r="O78" s="105"/>
      <c r="AV78" s="192"/>
      <c r="AW78" s="192"/>
    </row>
    <row r="79" spans="15:49">
      <c r="O79" s="105"/>
      <c r="AV79" s="192"/>
      <c r="AW79" s="192"/>
    </row>
    <row r="80" spans="15:49">
      <c r="O80" s="105"/>
      <c r="AV80" s="192"/>
      <c r="AW80" s="192"/>
    </row>
    <row r="81" spans="15:49">
      <c r="O81" s="105"/>
      <c r="AV81" s="192"/>
      <c r="AW81" s="192"/>
    </row>
    <row r="82" spans="15:49">
      <c r="O82" s="105"/>
      <c r="AV82" s="192"/>
      <c r="AW82" s="192"/>
    </row>
    <row r="83" spans="15:49">
      <c r="O83" s="105"/>
      <c r="AV83" s="192"/>
      <c r="AW83" s="192"/>
    </row>
    <row r="84" spans="15:49">
      <c r="O84" s="105"/>
      <c r="AV84" s="192"/>
      <c r="AW84" s="192"/>
    </row>
    <row r="85" spans="15:49">
      <c r="O85" s="105"/>
      <c r="AV85" s="192"/>
      <c r="AW85" s="192"/>
    </row>
    <row r="86" spans="15:49">
      <c r="O86" s="105"/>
      <c r="AV86" s="192"/>
      <c r="AW86" s="192"/>
    </row>
    <row r="87" spans="15:49">
      <c r="O87" s="105"/>
      <c r="AV87" s="192"/>
      <c r="AW87" s="192"/>
    </row>
    <row r="88" spans="15:49">
      <c r="O88" s="105"/>
      <c r="AV88" s="192"/>
      <c r="AW88" s="192"/>
    </row>
    <row r="89" spans="15:49">
      <c r="O89" s="105"/>
      <c r="AV89" s="192"/>
      <c r="AW89" s="192"/>
    </row>
    <row r="90" spans="15:49">
      <c r="O90" s="105"/>
      <c r="AV90" s="192"/>
      <c r="AW90" s="192"/>
    </row>
    <row r="91" spans="15:49">
      <c r="O91" s="105"/>
      <c r="AV91" s="192"/>
      <c r="AW91" s="192"/>
    </row>
    <row r="92" spans="15:49">
      <c r="O92" s="105"/>
      <c r="AV92" s="192"/>
      <c r="AW92" s="192"/>
    </row>
    <row r="93" spans="15:49">
      <c r="O93" s="105"/>
      <c r="AV93" s="192"/>
      <c r="AW93" s="192"/>
    </row>
    <row r="94" spans="15:49">
      <c r="O94" s="105"/>
      <c r="AV94" s="192"/>
      <c r="AW94" s="192"/>
    </row>
    <row r="95" spans="15:49">
      <c r="O95" s="105"/>
      <c r="AV95" s="192"/>
      <c r="AW95" s="192"/>
    </row>
    <row r="96" spans="15:49">
      <c r="O96" s="105"/>
      <c r="AV96" s="192"/>
      <c r="AW96" s="192"/>
    </row>
    <row r="97" spans="15:49">
      <c r="O97" s="105"/>
      <c r="AV97" s="192"/>
      <c r="AW97" s="192"/>
    </row>
    <row r="98" spans="15:49">
      <c r="O98" s="105"/>
      <c r="AV98" s="192"/>
      <c r="AW98" s="192"/>
    </row>
    <row r="99" spans="15:49">
      <c r="O99" s="105"/>
      <c r="AV99" s="192"/>
      <c r="AW99" s="192"/>
    </row>
    <row r="100" spans="15:49">
      <c r="O100" s="105"/>
      <c r="AV100" s="192"/>
      <c r="AW100" s="192"/>
    </row>
    <row r="101" spans="15:49">
      <c r="O101" s="105"/>
      <c r="AV101" s="192"/>
      <c r="AW101" s="192"/>
    </row>
    <row r="102" spans="15:49">
      <c r="O102" s="105"/>
      <c r="AV102" s="192"/>
      <c r="AW102" s="192"/>
    </row>
    <row r="103" spans="15:49">
      <c r="O103" s="105"/>
      <c r="AV103" s="192"/>
      <c r="AW103" s="192"/>
    </row>
    <row r="104" spans="15:49">
      <c r="O104" s="105"/>
      <c r="AV104" s="192"/>
      <c r="AW104" s="192"/>
    </row>
    <row r="105" spans="15:49">
      <c r="O105" s="105"/>
      <c r="AV105" s="192"/>
      <c r="AW105" s="192"/>
    </row>
    <row r="106" spans="15:49">
      <c r="O106" s="105"/>
      <c r="AV106" s="192"/>
      <c r="AW106" s="192"/>
    </row>
    <row r="107" spans="15:49">
      <c r="O107" s="105"/>
      <c r="AV107" s="192"/>
      <c r="AW107" s="192"/>
    </row>
    <row r="108" spans="15:49">
      <c r="O108" s="105"/>
      <c r="AV108" s="192"/>
      <c r="AW108" s="192"/>
    </row>
    <row r="109" spans="15:49">
      <c r="O109" s="105"/>
      <c r="AV109" s="192"/>
      <c r="AW109" s="192"/>
    </row>
    <row r="110" spans="15:49">
      <c r="O110" s="105"/>
      <c r="AV110" s="192"/>
      <c r="AW110" s="192"/>
    </row>
    <row r="111" spans="15:49">
      <c r="O111" s="105"/>
      <c r="AV111" s="192"/>
      <c r="AW111" s="192"/>
    </row>
    <row r="112" spans="15:49">
      <c r="O112" s="105"/>
      <c r="AV112" s="192"/>
      <c r="AW112" s="192"/>
    </row>
    <row r="113" spans="15:49">
      <c r="O113" s="105"/>
      <c r="AV113" s="192"/>
      <c r="AW113" s="192"/>
    </row>
    <row r="114" spans="15:49">
      <c r="O114" s="105"/>
      <c r="AV114" s="192"/>
      <c r="AW114" s="192"/>
    </row>
    <row r="115" spans="15:49">
      <c r="O115" s="105"/>
      <c r="AV115" s="192"/>
      <c r="AW115" s="192"/>
    </row>
    <row r="116" spans="15:49">
      <c r="O116" s="105"/>
      <c r="AV116" s="192"/>
      <c r="AW116" s="192"/>
    </row>
    <row r="117" spans="15:49">
      <c r="O117" s="105"/>
      <c r="AV117" s="192"/>
      <c r="AW117" s="192"/>
    </row>
    <row r="118" spans="15:49">
      <c r="O118" s="105"/>
      <c r="AV118" s="192"/>
      <c r="AW118" s="192"/>
    </row>
    <row r="119" spans="15:49">
      <c r="O119" s="105"/>
      <c r="AV119" s="192"/>
      <c r="AW119" s="192"/>
    </row>
    <row r="120" spans="15:49">
      <c r="O120" s="105"/>
      <c r="AV120" s="192"/>
      <c r="AW120" s="192"/>
    </row>
    <row r="121" spans="15:49">
      <c r="O121" s="105"/>
      <c r="AV121" s="192"/>
      <c r="AW121" s="192"/>
    </row>
    <row r="122" spans="15:49">
      <c r="O122" s="105"/>
      <c r="AV122" s="192"/>
      <c r="AW122" s="192"/>
    </row>
    <row r="123" spans="15:49">
      <c r="O123" s="105"/>
      <c r="AV123" s="192"/>
      <c r="AW123" s="192"/>
    </row>
    <row r="124" spans="15:49">
      <c r="O124" s="105"/>
      <c r="AV124" s="192"/>
      <c r="AW124" s="192"/>
    </row>
    <row r="125" spans="15:49">
      <c r="O125" s="105"/>
      <c r="AV125" s="192"/>
      <c r="AW125" s="192"/>
    </row>
    <row r="126" spans="15:49">
      <c r="O126" s="105"/>
      <c r="AV126" s="192"/>
      <c r="AW126" s="192"/>
    </row>
    <row r="127" spans="15:49">
      <c r="O127" s="105"/>
      <c r="AV127" s="192"/>
      <c r="AW127" s="192"/>
    </row>
    <row r="128" spans="15:49">
      <c r="O128" s="105"/>
      <c r="AV128" s="192"/>
      <c r="AW128" s="192"/>
    </row>
    <row r="129" spans="15:49">
      <c r="O129" s="105"/>
      <c r="AV129" s="192"/>
      <c r="AW129" s="192"/>
    </row>
    <row r="130" spans="15:49">
      <c r="O130" s="105"/>
      <c r="AV130" s="192"/>
      <c r="AW130" s="192"/>
    </row>
    <row r="131" spans="15:49">
      <c r="O131" s="105"/>
      <c r="AV131" s="192"/>
      <c r="AW131" s="192"/>
    </row>
    <row r="132" spans="15:49">
      <c r="O132" s="105"/>
      <c r="AV132" s="192"/>
      <c r="AW132" s="192"/>
    </row>
    <row r="133" spans="15:49">
      <c r="O133" s="105"/>
      <c r="AV133" s="192"/>
      <c r="AW133" s="192"/>
    </row>
    <row r="134" spans="15:49">
      <c r="O134" s="105"/>
      <c r="AV134" s="192"/>
      <c r="AW134" s="192"/>
    </row>
    <row r="135" spans="15:49">
      <c r="O135" s="105"/>
      <c r="AV135" s="192"/>
      <c r="AW135" s="192"/>
    </row>
    <row r="136" spans="15:49">
      <c r="O136" s="105"/>
      <c r="AV136" s="192"/>
      <c r="AW136" s="192"/>
    </row>
    <row r="137" spans="15:49">
      <c r="O137" s="105"/>
      <c r="AV137" s="192"/>
      <c r="AW137" s="192"/>
    </row>
    <row r="138" spans="15:49">
      <c r="O138" s="105"/>
      <c r="AV138" s="192"/>
      <c r="AW138" s="192"/>
    </row>
    <row r="139" spans="15:49">
      <c r="O139" s="105"/>
      <c r="AV139" s="192"/>
      <c r="AW139" s="192"/>
    </row>
    <row r="140" spans="15:49">
      <c r="O140" s="105"/>
      <c r="AV140" s="192"/>
      <c r="AW140" s="192"/>
    </row>
    <row r="141" spans="15:49">
      <c r="O141" s="105"/>
      <c r="AV141" s="192"/>
      <c r="AW141" s="192"/>
    </row>
    <row r="142" spans="15:49">
      <c r="O142" s="105"/>
      <c r="AV142" s="192"/>
      <c r="AW142" s="192"/>
    </row>
    <row r="143" spans="15:49">
      <c r="O143" s="105"/>
      <c r="AV143" s="192"/>
      <c r="AW143" s="192"/>
    </row>
    <row r="144" spans="15:49">
      <c r="O144" s="105"/>
      <c r="AV144" s="192"/>
      <c r="AW144" s="192"/>
    </row>
    <row r="145" spans="15:49">
      <c r="O145" s="105"/>
      <c r="AV145" s="192"/>
      <c r="AW145" s="192"/>
    </row>
    <row r="146" spans="15:49">
      <c r="O146" s="105"/>
      <c r="AV146" s="192"/>
      <c r="AW146" s="192"/>
    </row>
    <row r="147" spans="15:49">
      <c r="O147" s="105"/>
      <c r="AV147" s="192"/>
      <c r="AW147" s="192"/>
    </row>
    <row r="148" spans="15:49">
      <c r="O148" s="105"/>
      <c r="AV148" s="192"/>
      <c r="AW148" s="192"/>
    </row>
    <row r="149" spans="15:49">
      <c r="O149" s="105"/>
      <c r="AV149" s="192"/>
      <c r="AW149" s="192"/>
    </row>
    <row r="150" spans="15:49">
      <c r="O150" s="105"/>
      <c r="AV150" s="192"/>
      <c r="AW150" s="192"/>
    </row>
    <row r="151" spans="15:49">
      <c r="O151" s="105"/>
      <c r="AV151" s="192"/>
      <c r="AW151" s="192"/>
    </row>
    <row r="152" spans="15:49">
      <c r="O152" s="105"/>
      <c r="AV152" s="192"/>
      <c r="AW152" s="192"/>
    </row>
    <row r="153" spans="15:49">
      <c r="O153" s="105"/>
      <c r="AV153" s="192"/>
      <c r="AW153" s="192"/>
    </row>
    <row r="154" spans="15:49">
      <c r="O154" s="105"/>
      <c r="AV154" s="192"/>
      <c r="AW154" s="192"/>
    </row>
    <row r="155" spans="15:49">
      <c r="O155" s="105"/>
      <c r="AV155" s="192"/>
      <c r="AW155" s="192"/>
    </row>
    <row r="156" spans="15:49">
      <c r="O156" s="105"/>
      <c r="AV156" s="192"/>
      <c r="AW156" s="192"/>
    </row>
    <row r="157" spans="15:49">
      <c r="O157" s="105"/>
      <c r="AV157" s="192"/>
      <c r="AW157" s="192"/>
    </row>
    <row r="158" spans="15:49">
      <c r="O158" s="105"/>
      <c r="AV158" s="192"/>
      <c r="AW158" s="192"/>
    </row>
    <row r="159" spans="15:49">
      <c r="O159" s="105"/>
      <c r="AV159" s="192"/>
      <c r="AW159" s="192"/>
    </row>
    <row r="160" spans="15:49">
      <c r="O160" s="105"/>
      <c r="AV160" s="192"/>
      <c r="AW160" s="192"/>
    </row>
    <row r="161" spans="15:49">
      <c r="O161" s="105"/>
      <c r="AV161" s="192"/>
      <c r="AW161" s="192"/>
    </row>
    <row r="162" spans="15:49">
      <c r="O162" s="105"/>
      <c r="AV162" s="192"/>
      <c r="AW162" s="192"/>
    </row>
    <row r="163" spans="15:49">
      <c r="O163" s="105"/>
      <c r="AV163" s="192"/>
      <c r="AW163" s="192"/>
    </row>
    <row r="164" spans="15:49">
      <c r="O164" s="105"/>
      <c r="AV164" s="192"/>
      <c r="AW164" s="192"/>
    </row>
    <row r="165" spans="15:49">
      <c r="O165" s="105"/>
      <c r="AV165" s="192"/>
      <c r="AW165" s="192"/>
    </row>
    <row r="166" spans="15:49">
      <c r="O166" s="105"/>
      <c r="AV166" s="192"/>
      <c r="AW166" s="192"/>
    </row>
    <row r="167" spans="15:49">
      <c r="O167" s="105"/>
      <c r="AV167" s="192"/>
      <c r="AW167" s="192"/>
    </row>
    <row r="168" spans="15:49">
      <c r="O168" s="105"/>
      <c r="AV168" s="192"/>
      <c r="AW168" s="192"/>
    </row>
    <row r="169" spans="15:49">
      <c r="O169" s="105"/>
      <c r="AV169" s="192"/>
      <c r="AW169" s="192"/>
    </row>
    <row r="170" spans="15:49">
      <c r="O170" s="105"/>
      <c r="AV170" s="192"/>
      <c r="AW170" s="192"/>
    </row>
    <row r="171" spans="15:49">
      <c r="O171" s="105"/>
      <c r="AV171" s="192"/>
      <c r="AW171" s="192"/>
    </row>
    <row r="172" spans="15:49">
      <c r="O172" s="105"/>
      <c r="AV172" s="192"/>
      <c r="AW172" s="192"/>
    </row>
    <row r="173" spans="15:49">
      <c r="O173" s="105"/>
      <c r="AV173" s="192"/>
      <c r="AW173" s="192"/>
    </row>
    <row r="174" spans="15:49">
      <c r="O174" s="105"/>
      <c r="AV174" s="192"/>
      <c r="AW174" s="192"/>
    </row>
    <row r="175" spans="15:49">
      <c r="O175" s="105"/>
      <c r="AV175" s="192"/>
      <c r="AW175" s="192"/>
    </row>
    <row r="176" spans="15:49">
      <c r="O176" s="105"/>
      <c r="AV176" s="192"/>
      <c r="AW176" s="192"/>
    </row>
    <row r="177" spans="15:49">
      <c r="O177" s="105"/>
      <c r="AV177" s="192"/>
      <c r="AW177" s="192"/>
    </row>
    <row r="178" spans="15:49">
      <c r="O178" s="105"/>
      <c r="AV178" s="192"/>
      <c r="AW178" s="192"/>
    </row>
    <row r="179" spans="15:49">
      <c r="O179" s="105"/>
      <c r="AV179" s="192"/>
      <c r="AW179" s="192"/>
    </row>
    <row r="180" spans="15:49">
      <c r="O180" s="105"/>
      <c r="AV180" s="192"/>
      <c r="AW180" s="192"/>
    </row>
    <row r="181" spans="15:49">
      <c r="O181" s="105"/>
      <c r="AV181" s="192"/>
      <c r="AW181" s="192"/>
    </row>
    <row r="182" spans="15:49">
      <c r="O182" s="105"/>
      <c r="AV182" s="192"/>
      <c r="AW182" s="192"/>
    </row>
    <row r="183" spans="15:49">
      <c r="O183" s="105"/>
      <c r="AV183" s="192"/>
      <c r="AW183" s="192"/>
    </row>
    <row r="184" spans="15:49">
      <c r="O184" s="105"/>
      <c r="AV184" s="192"/>
      <c r="AW184" s="192"/>
    </row>
    <row r="185" spans="15:49">
      <c r="O185" s="105"/>
      <c r="AV185" s="192"/>
      <c r="AW185" s="192"/>
    </row>
    <row r="186" spans="15:49">
      <c r="O186" s="105"/>
      <c r="AV186" s="192"/>
      <c r="AW186" s="192"/>
    </row>
    <row r="187" spans="15:49">
      <c r="O187" s="105"/>
      <c r="AV187" s="192"/>
      <c r="AW187" s="192"/>
    </row>
    <row r="188" spans="15:49">
      <c r="O188" s="105"/>
      <c r="AV188" s="192"/>
      <c r="AW188" s="192"/>
    </row>
    <row r="189" spans="15:49">
      <c r="O189" s="105"/>
      <c r="AV189" s="192"/>
      <c r="AW189" s="192"/>
    </row>
    <row r="190" spans="15:49">
      <c r="O190" s="105"/>
      <c r="AV190" s="192"/>
      <c r="AW190" s="192"/>
    </row>
    <row r="191" spans="15:49">
      <c r="O191" s="105"/>
      <c r="AV191" s="192"/>
      <c r="AW191" s="192"/>
    </row>
    <row r="192" spans="15:49">
      <c r="O192" s="105"/>
      <c r="AV192" s="192"/>
      <c r="AW192" s="192"/>
    </row>
    <row r="193" spans="15:49">
      <c r="O193" s="105"/>
      <c r="AV193" s="192"/>
      <c r="AW193" s="192"/>
    </row>
    <row r="194" spans="15:49">
      <c r="O194" s="105"/>
      <c r="AV194" s="192"/>
      <c r="AW194" s="192"/>
    </row>
    <row r="195" spans="15:49">
      <c r="O195" s="105"/>
      <c r="AV195" s="192"/>
      <c r="AW195" s="192"/>
    </row>
    <row r="196" spans="15:49">
      <c r="O196" s="105"/>
      <c r="AV196" s="192"/>
      <c r="AW196" s="192"/>
    </row>
    <row r="197" spans="15:49">
      <c r="O197" s="105"/>
      <c r="AV197" s="192"/>
      <c r="AW197" s="192"/>
    </row>
    <row r="198" spans="15:49">
      <c r="O198" s="105"/>
      <c r="AV198" s="192"/>
      <c r="AW198" s="192"/>
    </row>
    <row r="199" spans="15:49">
      <c r="O199" s="105"/>
      <c r="AV199" s="192"/>
      <c r="AW199" s="192"/>
    </row>
    <row r="200" spans="15:49">
      <c r="O200" s="105"/>
      <c r="AV200" s="192"/>
      <c r="AW200" s="192"/>
    </row>
    <row r="201" spans="15:49">
      <c r="O201" s="105"/>
      <c r="AV201" s="192"/>
      <c r="AW201" s="192"/>
    </row>
    <row r="202" spans="15:49">
      <c r="O202" s="105"/>
      <c r="AV202" s="192"/>
      <c r="AW202" s="192"/>
    </row>
    <row r="203" spans="15:49">
      <c r="O203" s="105"/>
      <c r="AV203" s="192"/>
      <c r="AW203" s="192"/>
    </row>
    <row r="204" spans="15:49">
      <c r="O204" s="105"/>
      <c r="AV204" s="192"/>
      <c r="AW204" s="192"/>
    </row>
    <row r="205" spans="15:49">
      <c r="O205" s="105"/>
      <c r="AV205" s="192"/>
      <c r="AW205" s="192"/>
    </row>
    <row r="206" spans="15:49">
      <c r="O206" s="105"/>
      <c r="AV206" s="192"/>
      <c r="AW206" s="192"/>
    </row>
    <row r="207" spans="15:49">
      <c r="O207" s="105"/>
      <c r="AV207" s="192"/>
      <c r="AW207" s="192"/>
    </row>
    <row r="208" spans="15:49">
      <c r="O208" s="105"/>
      <c r="AV208" s="192"/>
      <c r="AW208" s="192"/>
    </row>
    <row r="209" spans="15:49">
      <c r="O209" s="105"/>
      <c r="AV209" s="192"/>
      <c r="AW209" s="192"/>
    </row>
    <row r="210" spans="15:49">
      <c r="O210" s="105"/>
      <c r="AV210" s="192"/>
      <c r="AW210" s="192"/>
    </row>
    <row r="211" spans="15:49">
      <c r="O211" s="105"/>
      <c r="AV211" s="192"/>
      <c r="AW211" s="192"/>
    </row>
    <row r="212" spans="15:49">
      <c r="O212" s="105"/>
      <c r="AV212" s="192"/>
      <c r="AW212" s="192"/>
    </row>
    <row r="213" spans="15:49">
      <c r="O213" s="105"/>
      <c r="AV213" s="192"/>
      <c r="AW213" s="192"/>
    </row>
    <row r="214" spans="15:49">
      <c r="O214" s="105"/>
      <c r="AV214" s="192"/>
      <c r="AW214" s="192"/>
    </row>
    <row r="215" spans="15:49">
      <c r="O215" s="105"/>
      <c r="AV215" s="192"/>
      <c r="AW215" s="192"/>
    </row>
    <row r="216" spans="15:49">
      <c r="O216" s="105"/>
      <c r="AV216" s="192"/>
      <c r="AW216" s="192"/>
    </row>
    <row r="217" spans="15:49">
      <c r="O217" s="105"/>
      <c r="AV217" s="192"/>
      <c r="AW217" s="192"/>
    </row>
    <row r="218" spans="15:49">
      <c r="O218" s="105"/>
      <c r="AV218" s="192"/>
      <c r="AW218" s="192"/>
    </row>
    <row r="219" spans="15:49">
      <c r="O219" s="105"/>
      <c r="AV219" s="192"/>
      <c r="AW219" s="192"/>
    </row>
    <row r="220" spans="15:49">
      <c r="O220" s="105"/>
      <c r="AV220" s="192"/>
      <c r="AW220" s="192"/>
    </row>
    <row r="221" spans="15:49">
      <c r="O221" s="105"/>
      <c r="AV221" s="192"/>
      <c r="AW221" s="192"/>
    </row>
    <row r="222" spans="15:49">
      <c r="O222" s="105"/>
      <c r="AV222" s="192"/>
      <c r="AW222" s="192"/>
    </row>
    <row r="223" spans="15:49">
      <c r="O223" s="105"/>
      <c r="AV223" s="192"/>
      <c r="AW223" s="192"/>
    </row>
    <row r="224" spans="15:49">
      <c r="O224" s="105"/>
      <c r="AV224" s="192"/>
      <c r="AW224" s="192"/>
    </row>
    <row r="225" spans="15:49">
      <c r="O225" s="105"/>
      <c r="AV225" s="192"/>
      <c r="AW225" s="192"/>
    </row>
    <row r="226" spans="15:49">
      <c r="O226" s="105"/>
      <c r="AV226" s="192"/>
      <c r="AW226" s="192"/>
    </row>
    <row r="227" spans="15:49">
      <c r="O227" s="105"/>
      <c r="AV227" s="192"/>
      <c r="AW227" s="192"/>
    </row>
    <row r="228" spans="15:49">
      <c r="O228" s="105"/>
      <c r="AV228" s="192"/>
      <c r="AW228" s="192"/>
    </row>
    <row r="229" spans="15:49">
      <c r="O229" s="105"/>
      <c r="AV229" s="192"/>
      <c r="AW229" s="192"/>
    </row>
    <row r="230" spans="15:49">
      <c r="O230" s="105"/>
      <c r="AV230" s="192"/>
      <c r="AW230" s="192"/>
    </row>
    <row r="231" spans="15:49">
      <c r="O231" s="105"/>
      <c r="AV231" s="192"/>
      <c r="AW231" s="192"/>
    </row>
    <row r="232" spans="15:49">
      <c r="O232" s="105"/>
      <c r="AV232" s="192"/>
      <c r="AW232" s="192"/>
    </row>
    <row r="233" spans="15:49">
      <c r="O233" s="105"/>
      <c r="AV233" s="192"/>
      <c r="AW233" s="192"/>
    </row>
    <row r="234" spans="15:49">
      <c r="O234" s="105"/>
      <c r="AV234" s="192"/>
      <c r="AW234" s="192"/>
    </row>
    <row r="235" spans="15:49">
      <c r="O235" s="105"/>
      <c r="AV235" s="192"/>
      <c r="AW235" s="192"/>
    </row>
    <row r="236" spans="15:49">
      <c r="O236" s="105"/>
      <c r="AV236" s="192"/>
      <c r="AW236" s="192"/>
    </row>
    <row r="237" spans="15:49">
      <c r="O237" s="105"/>
      <c r="AV237" s="192"/>
      <c r="AW237" s="192"/>
    </row>
    <row r="238" spans="15:49">
      <c r="O238" s="105"/>
      <c r="AV238" s="192"/>
      <c r="AW238" s="192"/>
    </row>
    <row r="239" spans="15:49">
      <c r="O239" s="105"/>
      <c r="AV239" s="192"/>
      <c r="AW239" s="192"/>
    </row>
    <row r="240" spans="15:49">
      <c r="O240" s="105"/>
      <c r="AV240" s="192"/>
      <c r="AW240" s="192"/>
    </row>
    <row r="241" spans="15:49">
      <c r="O241" s="105"/>
      <c r="AV241" s="192"/>
      <c r="AW241" s="192"/>
    </row>
    <row r="242" spans="15:49">
      <c r="O242" s="105"/>
      <c r="AV242" s="192"/>
      <c r="AW242" s="192"/>
    </row>
    <row r="243" spans="15:49">
      <c r="O243" s="105"/>
      <c r="AV243" s="192"/>
      <c r="AW243" s="192"/>
    </row>
    <row r="244" spans="15:49">
      <c r="O244" s="105"/>
      <c r="AV244" s="192"/>
      <c r="AW244" s="192"/>
    </row>
    <row r="245" spans="15:49">
      <c r="O245" s="105"/>
      <c r="AV245" s="192"/>
      <c r="AW245" s="192"/>
    </row>
    <row r="246" spans="15:49">
      <c r="O246" s="105"/>
      <c r="AV246" s="192"/>
      <c r="AW246" s="192"/>
    </row>
    <row r="247" spans="15:49">
      <c r="O247" s="105"/>
      <c r="AV247" s="192"/>
      <c r="AW247" s="192"/>
    </row>
    <row r="248" spans="15:49">
      <c r="O248" s="105"/>
      <c r="AV248" s="192"/>
      <c r="AW248" s="192"/>
    </row>
    <row r="249" spans="15:49">
      <c r="O249" s="105"/>
      <c r="AV249" s="192"/>
      <c r="AW249" s="192"/>
    </row>
    <row r="250" spans="15:49">
      <c r="O250" s="105"/>
      <c r="AV250" s="192"/>
      <c r="AW250" s="192"/>
    </row>
    <row r="251" spans="15:49">
      <c r="O251" s="105"/>
      <c r="AV251" s="192"/>
      <c r="AW251" s="192"/>
    </row>
    <row r="252" spans="15:49">
      <c r="O252" s="105"/>
      <c r="AV252" s="192"/>
      <c r="AW252" s="192"/>
    </row>
    <row r="253" spans="15:49">
      <c r="O253" s="105"/>
      <c r="AV253" s="192"/>
      <c r="AW253" s="192"/>
    </row>
    <row r="254" spans="15:49">
      <c r="O254" s="105"/>
      <c r="AV254" s="192"/>
      <c r="AW254" s="192"/>
    </row>
    <row r="255" spans="15:49">
      <c r="O255" s="105"/>
      <c r="AV255" s="192"/>
      <c r="AW255" s="192"/>
    </row>
    <row r="256" spans="15:49">
      <c r="O256" s="105"/>
      <c r="AV256" s="192"/>
      <c r="AW256" s="192"/>
    </row>
    <row r="257" spans="15:49">
      <c r="O257" s="105"/>
      <c r="AV257" s="192"/>
      <c r="AW257" s="192"/>
    </row>
    <row r="258" spans="15:49">
      <c r="O258" s="105"/>
      <c r="AV258" s="192"/>
      <c r="AW258" s="192"/>
    </row>
    <row r="259" spans="15:49">
      <c r="O259" s="105"/>
      <c r="AV259" s="192"/>
      <c r="AW259" s="192"/>
    </row>
    <row r="260" spans="15:49">
      <c r="O260" s="105"/>
      <c r="AV260" s="192"/>
      <c r="AW260" s="192"/>
    </row>
    <row r="261" spans="15:49">
      <c r="O261" s="105"/>
      <c r="AV261" s="192"/>
      <c r="AW261" s="192"/>
    </row>
    <row r="262" spans="15:49">
      <c r="O262" s="105"/>
      <c r="AV262" s="192"/>
      <c r="AW262" s="192"/>
    </row>
    <row r="263" spans="15:49">
      <c r="O263" s="105"/>
      <c r="AV263" s="192"/>
      <c r="AW263" s="192"/>
    </row>
    <row r="264" spans="15:49">
      <c r="O264" s="105"/>
      <c r="AV264" s="192"/>
      <c r="AW264" s="192"/>
    </row>
    <row r="265" spans="15:49">
      <c r="O265" s="105"/>
      <c r="AV265" s="192"/>
      <c r="AW265" s="192"/>
    </row>
    <row r="266" spans="15:49">
      <c r="O266" s="105"/>
      <c r="AV266" s="192"/>
      <c r="AW266" s="192"/>
    </row>
    <row r="267" spans="15:49">
      <c r="O267" s="105"/>
      <c r="AV267" s="192"/>
      <c r="AW267" s="192"/>
    </row>
    <row r="268" spans="15:49">
      <c r="O268" s="105"/>
      <c r="AV268" s="192"/>
      <c r="AW268" s="192"/>
    </row>
    <row r="269" spans="15:49">
      <c r="O269" s="105"/>
      <c r="AV269" s="192"/>
      <c r="AW269" s="192"/>
    </row>
    <row r="270" spans="15:49">
      <c r="O270" s="105"/>
      <c r="AV270" s="192"/>
      <c r="AW270" s="192"/>
    </row>
    <row r="271" spans="15:49">
      <c r="O271" s="105"/>
      <c r="AV271" s="192"/>
      <c r="AW271" s="192"/>
    </row>
    <row r="272" spans="15:49">
      <c r="O272" s="105"/>
      <c r="AV272" s="192"/>
      <c r="AW272" s="192"/>
    </row>
    <row r="273" spans="15:49">
      <c r="O273" s="105"/>
      <c r="AV273" s="192"/>
      <c r="AW273" s="192"/>
    </row>
    <row r="274" spans="15:49">
      <c r="O274" s="105"/>
      <c r="AV274" s="192"/>
      <c r="AW274" s="192"/>
    </row>
    <row r="275" spans="15:49">
      <c r="O275" s="105"/>
      <c r="AV275" s="192"/>
      <c r="AW275" s="192"/>
    </row>
    <row r="276" spans="15:49">
      <c r="O276" s="105"/>
      <c r="AV276" s="192"/>
      <c r="AW276" s="192"/>
    </row>
    <row r="277" spans="15:49">
      <c r="O277" s="105"/>
      <c r="AV277" s="192"/>
      <c r="AW277" s="192"/>
    </row>
    <row r="278" spans="15:49">
      <c r="O278" s="105"/>
      <c r="AV278" s="192"/>
      <c r="AW278" s="192"/>
    </row>
    <row r="279" spans="15:49">
      <c r="O279" s="105"/>
      <c r="AV279" s="192"/>
      <c r="AW279" s="192"/>
    </row>
    <row r="280" spans="15:49">
      <c r="O280" s="105"/>
      <c r="AV280" s="192"/>
      <c r="AW280" s="192"/>
    </row>
    <row r="281" spans="15:49">
      <c r="O281" s="105"/>
      <c r="AV281" s="192"/>
      <c r="AW281" s="192"/>
    </row>
    <row r="282" spans="15:49">
      <c r="O282" s="105"/>
      <c r="AV282" s="192"/>
      <c r="AW282" s="192"/>
    </row>
    <row r="283" spans="15:49">
      <c r="O283" s="105"/>
      <c r="AV283" s="192"/>
      <c r="AW283" s="192"/>
    </row>
    <row r="284" spans="15:49">
      <c r="O284" s="105"/>
      <c r="AV284" s="192"/>
      <c r="AW284" s="192"/>
    </row>
    <row r="285" spans="15:49">
      <c r="O285" s="105"/>
      <c r="AV285" s="192"/>
      <c r="AW285" s="192"/>
    </row>
    <row r="286" spans="15:49">
      <c r="O286" s="105"/>
      <c r="AV286" s="192"/>
      <c r="AW286" s="192"/>
    </row>
    <row r="287" spans="15:49">
      <c r="O287" s="105"/>
      <c r="AV287" s="192"/>
      <c r="AW287" s="192"/>
    </row>
    <row r="288" spans="15:49">
      <c r="O288" s="105"/>
      <c r="AV288" s="192"/>
      <c r="AW288" s="192"/>
    </row>
    <row r="289" spans="15:49">
      <c r="O289" s="105"/>
      <c r="AV289" s="192"/>
      <c r="AW289" s="192"/>
    </row>
    <row r="290" spans="15:49">
      <c r="O290" s="105"/>
      <c r="AV290" s="192"/>
      <c r="AW290" s="192"/>
    </row>
    <row r="291" spans="15:49">
      <c r="O291" s="105"/>
      <c r="AV291" s="192"/>
      <c r="AW291" s="192"/>
    </row>
    <row r="292" spans="15:49">
      <c r="O292" s="105"/>
      <c r="AV292" s="192"/>
      <c r="AW292" s="192"/>
    </row>
    <row r="293" spans="15:49">
      <c r="O293" s="105"/>
      <c r="AV293" s="192"/>
      <c r="AW293" s="192"/>
    </row>
    <row r="294" spans="15:49">
      <c r="O294" s="105"/>
      <c r="AV294" s="192"/>
      <c r="AW294" s="192"/>
    </row>
    <row r="295" spans="15:49">
      <c r="O295" s="105"/>
      <c r="AV295" s="192"/>
      <c r="AW295" s="192"/>
    </row>
    <row r="296" spans="15:49">
      <c r="O296" s="105"/>
      <c r="AV296" s="192"/>
      <c r="AW296" s="192"/>
    </row>
    <row r="297" spans="15:49">
      <c r="O297" s="105"/>
      <c r="AV297" s="192"/>
      <c r="AW297" s="192"/>
    </row>
    <row r="298" spans="15:49">
      <c r="O298" s="105"/>
      <c r="AV298" s="192"/>
      <c r="AW298" s="192"/>
    </row>
    <row r="299" spans="15:49">
      <c r="O299" s="105"/>
      <c r="AV299" s="192"/>
      <c r="AW299" s="192"/>
    </row>
    <row r="300" spans="15:49">
      <c r="O300" s="105"/>
      <c r="AV300" s="192"/>
      <c r="AW300" s="192"/>
    </row>
    <row r="301" spans="15:49">
      <c r="O301" s="105"/>
      <c r="AV301" s="192"/>
      <c r="AW301" s="192"/>
    </row>
    <row r="302" spans="15:49">
      <c r="O302" s="105"/>
      <c r="AV302" s="192"/>
      <c r="AW302" s="192"/>
    </row>
    <row r="303" spans="15:49">
      <c r="O303" s="105"/>
      <c r="AV303" s="192"/>
      <c r="AW303" s="192"/>
    </row>
    <row r="304" spans="15:49">
      <c r="O304" s="105"/>
      <c r="AV304" s="192"/>
      <c r="AW304" s="192"/>
    </row>
    <row r="305" spans="15:49">
      <c r="O305" s="105"/>
      <c r="AV305" s="192"/>
      <c r="AW305" s="192"/>
    </row>
    <row r="306" spans="15:49">
      <c r="O306" s="105"/>
      <c r="AV306" s="192"/>
      <c r="AW306" s="192"/>
    </row>
    <row r="307" spans="15:49">
      <c r="O307" s="105"/>
      <c r="AV307" s="192"/>
      <c r="AW307" s="192"/>
    </row>
    <row r="308" spans="15:49">
      <c r="O308" s="105"/>
      <c r="AV308" s="192"/>
      <c r="AW308" s="192"/>
    </row>
    <row r="309" spans="15:49">
      <c r="O309" s="105"/>
      <c r="AV309" s="192"/>
      <c r="AW309" s="192"/>
    </row>
    <row r="310" spans="15:49">
      <c r="O310" s="105"/>
      <c r="AV310" s="192"/>
      <c r="AW310" s="192"/>
    </row>
    <row r="311" spans="15:49">
      <c r="O311" s="105"/>
      <c r="AV311" s="192"/>
      <c r="AW311" s="192"/>
    </row>
    <row r="312" spans="15:49">
      <c r="O312" s="105"/>
      <c r="AV312" s="192"/>
      <c r="AW312" s="192"/>
    </row>
    <row r="313" spans="15:49">
      <c r="O313" s="105"/>
      <c r="AV313" s="192"/>
      <c r="AW313" s="192"/>
    </row>
    <row r="314" spans="15:49">
      <c r="O314" s="105"/>
      <c r="AV314" s="192"/>
      <c r="AW314" s="192"/>
    </row>
    <row r="315" spans="15:49">
      <c r="O315" s="105"/>
      <c r="AV315" s="192"/>
      <c r="AW315" s="192"/>
    </row>
    <row r="316" spans="15:49">
      <c r="O316" s="105"/>
      <c r="AV316" s="192"/>
      <c r="AW316" s="192"/>
    </row>
    <row r="317" spans="15:49">
      <c r="O317" s="105"/>
      <c r="AV317" s="192"/>
      <c r="AW317" s="192"/>
    </row>
    <row r="318" spans="15:49">
      <c r="O318" s="105"/>
      <c r="AV318" s="192"/>
      <c r="AW318" s="192"/>
    </row>
    <row r="319" spans="15:49">
      <c r="O319" s="105"/>
      <c r="AV319" s="192"/>
      <c r="AW319" s="192"/>
    </row>
    <row r="320" spans="15:49">
      <c r="O320" s="105"/>
      <c r="AV320" s="192"/>
      <c r="AW320" s="192"/>
    </row>
    <row r="321" spans="15:49">
      <c r="O321" s="105"/>
      <c r="AV321" s="192"/>
      <c r="AW321" s="192"/>
    </row>
    <row r="322" spans="15:49">
      <c r="O322" s="105"/>
      <c r="AV322" s="192"/>
      <c r="AW322" s="192"/>
    </row>
    <row r="323" spans="15:49">
      <c r="O323" s="105"/>
      <c r="AV323" s="192"/>
      <c r="AW323" s="192"/>
    </row>
    <row r="324" spans="15:49">
      <c r="O324" s="105"/>
      <c r="AV324" s="192"/>
      <c r="AW324" s="192"/>
    </row>
    <row r="325" spans="15:49">
      <c r="O325" s="105"/>
      <c r="AV325" s="192"/>
      <c r="AW325" s="192"/>
    </row>
    <row r="326" spans="15:49">
      <c r="O326" s="105"/>
      <c r="AV326" s="192"/>
      <c r="AW326" s="192"/>
    </row>
    <row r="327" spans="15:49">
      <c r="O327" s="105"/>
      <c r="AV327" s="192"/>
      <c r="AW327" s="192"/>
    </row>
    <row r="328" spans="15:49">
      <c r="O328" s="105"/>
      <c r="AV328" s="192"/>
      <c r="AW328" s="192"/>
    </row>
    <row r="329" spans="15:49">
      <c r="O329" s="105"/>
      <c r="AV329" s="192"/>
      <c r="AW329" s="192"/>
    </row>
    <row r="330" spans="15:49">
      <c r="O330" s="105"/>
      <c r="AV330" s="192"/>
      <c r="AW330" s="192"/>
    </row>
    <row r="331" spans="15:49">
      <c r="O331" s="105"/>
      <c r="AV331" s="192"/>
      <c r="AW331" s="192"/>
    </row>
    <row r="332" spans="15:49">
      <c r="O332" s="105"/>
      <c r="AV332" s="192"/>
      <c r="AW332" s="192"/>
    </row>
    <row r="333" spans="15:49">
      <c r="O333" s="105"/>
      <c r="AV333" s="192"/>
      <c r="AW333" s="192"/>
    </row>
    <row r="334" spans="15:49">
      <c r="O334" s="105"/>
      <c r="AV334" s="192"/>
      <c r="AW334" s="192"/>
    </row>
    <row r="335" spans="15:49">
      <c r="O335" s="105"/>
      <c r="AV335" s="192"/>
      <c r="AW335" s="192"/>
    </row>
    <row r="336" spans="15:49">
      <c r="O336" s="105"/>
      <c r="AV336" s="192"/>
      <c r="AW336" s="192"/>
    </row>
    <row r="337" spans="15:49">
      <c r="O337" s="105"/>
      <c r="AV337" s="192"/>
      <c r="AW337" s="192"/>
    </row>
    <row r="338" spans="15:49">
      <c r="O338" s="105"/>
      <c r="AV338" s="192"/>
      <c r="AW338" s="192"/>
    </row>
    <row r="339" spans="15:49">
      <c r="O339" s="105"/>
      <c r="AV339" s="192"/>
      <c r="AW339" s="192"/>
    </row>
    <row r="340" spans="15:49">
      <c r="O340" s="105"/>
      <c r="AV340" s="192"/>
      <c r="AW340" s="192"/>
    </row>
    <row r="341" spans="15:49">
      <c r="O341" s="105"/>
      <c r="AV341" s="192"/>
      <c r="AW341" s="192"/>
    </row>
    <row r="342" spans="15:49">
      <c r="O342" s="105"/>
      <c r="AV342" s="192"/>
      <c r="AW342" s="192"/>
    </row>
    <row r="343" spans="15:49">
      <c r="O343" s="105"/>
      <c r="AV343" s="192"/>
      <c r="AW343" s="192"/>
    </row>
    <row r="344" spans="15:49">
      <c r="O344" s="105"/>
      <c r="AV344" s="192"/>
      <c r="AW344" s="192"/>
    </row>
    <row r="345" spans="15:49">
      <c r="O345" s="105"/>
      <c r="AV345" s="192"/>
      <c r="AW345" s="192"/>
    </row>
    <row r="346" spans="15:49">
      <c r="O346" s="105"/>
      <c r="AV346" s="192"/>
      <c r="AW346" s="192"/>
    </row>
    <row r="347" spans="15:49">
      <c r="O347" s="105"/>
      <c r="AV347" s="192"/>
      <c r="AW347" s="192"/>
    </row>
    <row r="348" spans="15:49">
      <c r="O348" s="105"/>
      <c r="AV348" s="192"/>
      <c r="AW348" s="192"/>
    </row>
    <row r="349" spans="15:49">
      <c r="O349" s="105"/>
      <c r="AV349" s="192"/>
      <c r="AW349" s="192"/>
    </row>
    <row r="350" spans="15:49">
      <c r="O350" s="105"/>
      <c r="AV350" s="192"/>
      <c r="AW350" s="192"/>
    </row>
    <row r="351" spans="15:49">
      <c r="O351" s="105"/>
      <c r="AV351" s="192"/>
      <c r="AW351" s="192"/>
    </row>
    <row r="352" spans="15:49">
      <c r="O352" s="105"/>
      <c r="AV352" s="192"/>
      <c r="AW352" s="192"/>
    </row>
    <row r="353" spans="15:49">
      <c r="O353" s="105"/>
      <c r="AV353" s="192"/>
      <c r="AW353" s="192"/>
    </row>
    <row r="354" spans="15:49">
      <c r="O354" s="105"/>
      <c r="AV354" s="192"/>
      <c r="AW354" s="192"/>
    </row>
    <row r="355" spans="15:49">
      <c r="O355" s="105"/>
      <c r="AV355" s="192"/>
      <c r="AW355" s="192"/>
    </row>
    <row r="356" spans="15:49">
      <c r="O356" s="105"/>
      <c r="AV356" s="192"/>
      <c r="AW356" s="192"/>
    </row>
    <row r="357" spans="15:49">
      <c r="O357" s="105"/>
      <c r="AV357" s="192"/>
      <c r="AW357" s="192"/>
    </row>
    <row r="358" spans="15:49">
      <c r="O358" s="105"/>
      <c r="AV358" s="192"/>
      <c r="AW358" s="192"/>
    </row>
    <row r="359" spans="15:49">
      <c r="O359" s="105"/>
      <c r="AV359" s="192"/>
      <c r="AW359" s="192"/>
    </row>
    <row r="360" spans="15:49">
      <c r="O360" s="105"/>
      <c r="AV360" s="192"/>
      <c r="AW360" s="192"/>
    </row>
    <row r="361" spans="15:49">
      <c r="O361" s="105"/>
      <c r="AV361" s="192"/>
      <c r="AW361" s="192"/>
    </row>
    <row r="362" spans="15:49">
      <c r="O362" s="105"/>
      <c r="AV362" s="192"/>
      <c r="AW362" s="192"/>
    </row>
    <row r="363" spans="15:49">
      <c r="O363" s="105"/>
      <c r="AV363" s="192"/>
      <c r="AW363" s="192"/>
    </row>
    <row r="364" spans="15:49">
      <c r="O364" s="105"/>
      <c r="AV364" s="192"/>
      <c r="AW364" s="192"/>
    </row>
    <row r="365" spans="15:49">
      <c r="O365" s="105"/>
      <c r="AV365" s="192"/>
      <c r="AW365" s="192"/>
    </row>
    <row r="366" spans="15:49">
      <c r="O366" s="105"/>
      <c r="AV366" s="192"/>
      <c r="AW366" s="192"/>
    </row>
    <row r="367" spans="15:49">
      <c r="O367" s="105"/>
      <c r="AV367" s="192"/>
      <c r="AW367" s="192"/>
    </row>
    <row r="368" spans="15:49">
      <c r="O368" s="105"/>
      <c r="AV368" s="192"/>
      <c r="AW368" s="192"/>
    </row>
    <row r="369" spans="15:49">
      <c r="O369" s="105"/>
      <c r="AV369" s="192"/>
      <c r="AW369" s="192"/>
    </row>
    <row r="370" spans="15:49">
      <c r="O370" s="105"/>
      <c r="AV370" s="192"/>
      <c r="AW370" s="192"/>
    </row>
    <row r="371" spans="15:49">
      <c r="O371" s="105"/>
      <c r="AV371" s="192"/>
      <c r="AW371" s="192"/>
    </row>
    <row r="372" spans="15:49">
      <c r="O372" s="105"/>
      <c r="AV372" s="192"/>
      <c r="AW372" s="192"/>
    </row>
    <row r="373" spans="15:49">
      <c r="O373" s="105"/>
      <c r="AV373" s="192"/>
      <c r="AW373" s="192"/>
    </row>
    <row r="374" spans="15:49">
      <c r="O374" s="105"/>
      <c r="AV374" s="192"/>
      <c r="AW374" s="192"/>
    </row>
    <row r="375" spans="15:49">
      <c r="O375" s="105"/>
      <c r="AV375" s="192"/>
      <c r="AW375" s="192"/>
    </row>
    <row r="376" spans="15:49">
      <c r="O376" s="105"/>
      <c r="AV376" s="192"/>
      <c r="AW376" s="192"/>
    </row>
    <row r="377" spans="15:49">
      <c r="O377" s="105"/>
      <c r="AV377" s="192"/>
      <c r="AW377" s="192"/>
    </row>
    <row r="378" spans="15:49">
      <c r="O378" s="105"/>
      <c r="AV378" s="192"/>
      <c r="AW378" s="192"/>
    </row>
    <row r="379" spans="15:49">
      <c r="O379" s="105"/>
      <c r="AV379" s="192"/>
      <c r="AW379" s="192"/>
    </row>
    <row r="380" spans="15:49">
      <c r="O380" s="105"/>
      <c r="AV380" s="192"/>
      <c r="AW380" s="192"/>
    </row>
    <row r="381" spans="15:49">
      <c r="O381" s="105"/>
      <c r="AV381" s="192"/>
      <c r="AW381" s="192"/>
    </row>
    <row r="382" spans="15:49">
      <c r="O382" s="105"/>
      <c r="AV382" s="192"/>
      <c r="AW382" s="192"/>
    </row>
    <row r="383" spans="15:49">
      <c r="O383" s="105"/>
      <c r="AV383" s="192"/>
      <c r="AW383" s="192"/>
    </row>
    <row r="384" spans="15:49">
      <c r="O384" s="105"/>
      <c r="AV384" s="192"/>
      <c r="AW384" s="192"/>
    </row>
    <row r="385" spans="15:49">
      <c r="O385" s="105"/>
      <c r="AV385" s="192"/>
      <c r="AW385" s="192"/>
    </row>
    <row r="386" spans="15:49">
      <c r="O386" s="105"/>
      <c r="AV386" s="192"/>
      <c r="AW386" s="192"/>
    </row>
    <row r="387" spans="15:49">
      <c r="O387" s="105"/>
      <c r="AV387" s="192"/>
      <c r="AW387" s="192"/>
    </row>
    <row r="388" spans="15:49">
      <c r="O388" s="105"/>
      <c r="AV388" s="192"/>
      <c r="AW388" s="192"/>
    </row>
    <row r="389" spans="15:49">
      <c r="O389" s="105"/>
      <c r="AV389" s="192"/>
      <c r="AW389" s="192"/>
    </row>
    <row r="390" spans="15:49">
      <c r="O390" s="105"/>
      <c r="AV390" s="192"/>
      <c r="AW390" s="192"/>
    </row>
    <row r="391" spans="15:49">
      <c r="O391" s="105"/>
      <c r="AV391" s="192"/>
      <c r="AW391" s="192"/>
    </row>
    <row r="392" spans="15:49">
      <c r="O392" s="105"/>
      <c r="AV392" s="192"/>
      <c r="AW392" s="192"/>
    </row>
    <row r="393" spans="15:49">
      <c r="O393" s="105"/>
      <c r="AV393" s="192"/>
      <c r="AW393" s="192"/>
    </row>
    <row r="394" spans="15:49">
      <c r="O394" s="105"/>
      <c r="AV394" s="192"/>
      <c r="AW394" s="192"/>
    </row>
    <row r="395" spans="15:49">
      <c r="O395" s="105"/>
      <c r="AV395" s="192"/>
      <c r="AW395" s="192"/>
    </row>
    <row r="396" spans="15:49">
      <c r="O396" s="105"/>
      <c r="AV396" s="192"/>
      <c r="AW396" s="192"/>
    </row>
    <row r="397" spans="15:49">
      <c r="O397" s="105"/>
      <c r="AV397" s="192"/>
      <c r="AW397" s="192"/>
    </row>
    <row r="398" spans="15:49">
      <c r="O398" s="105"/>
      <c r="AV398" s="192"/>
      <c r="AW398" s="192"/>
    </row>
    <row r="399" spans="15:49">
      <c r="O399" s="105"/>
      <c r="AV399" s="192"/>
      <c r="AW399" s="192"/>
    </row>
    <row r="400" spans="15:49">
      <c r="O400" s="105"/>
      <c r="AV400" s="192"/>
      <c r="AW400" s="192"/>
    </row>
    <row r="401" spans="15:49">
      <c r="O401" s="105"/>
      <c r="AV401" s="192"/>
      <c r="AW401" s="192"/>
    </row>
    <row r="402" spans="15:49">
      <c r="O402" s="105"/>
      <c r="AV402" s="192"/>
      <c r="AW402" s="192"/>
    </row>
    <row r="403" spans="15:49">
      <c r="O403" s="105"/>
      <c r="AV403" s="192"/>
      <c r="AW403" s="192"/>
    </row>
    <row r="404" spans="15:49">
      <c r="O404" s="105"/>
      <c r="AV404" s="192"/>
      <c r="AW404" s="192"/>
    </row>
    <row r="405" spans="15:49">
      <c r="O405" s="105"/>
      <c r="AV405" s="192"/>
      <c r="AW405" s="192"/>
    </row>
    <row r="406" spans="15:49">
      <c r="O406" s="105"/>
      <c r="AV406" s="192"/>
      <c r="AW406" s="192"/>
    </row>
    <row r="407" spans="15:49">
      <c r="O407" s="105"/>
      <c r="AV407" s="192"/>
      <c r="AW407" s="192"/>
    </row>
    <row r="408" spans="15:49">
      <c r="O408" s="105"/>
      <c r="AV408" s="192"/>
      <c r="AW408" s="192"/>
    </row>
    <row r="409" spans="15:49">
      <c r="O409" s="105"/>
      <c r="AV409" s="192"/>
      <c r="AW409" s="192"/>
    </row>
    <row r="410" spans="15:49">
      <c r="O410" s="105"/>
      <c r="AV410" s="192"/>
      <c r="AW410" s="192"/>
    </row>
    <row r="411" spans="15:49">
      <c r="O411" s="105"/>
      <c r="AV411" s="192"/>
      <c r="AW411" s="192"/>
    </row>
    <row r="412" spans="15:49">
      <c r="O412" s="105"/>
      <c r="AV412" s="192"/>
      <c r="AW412" s="192"/>
    </row>
    <row r="413" spans="15:49">
      <c r="O413" s="105"/>
      <c r="AV413" s="192"/>
      <c r="AW413" s="192"/>
    </row>
    <row r="414" spans="15:49">
      <c r="O414" s="105"/>
      <c r="AV414" s="192"/>
      <c r="AW414" s="192"/>
    </row>
    <row r="415" spans="15:49">
      <c r="O415" s="105"/>
      <c r="AV415" s="192"/>
      <c r="AW415" s="192"/>
    </row>
    <row r="416" spans="15:49">
      <c r="O416" s="105"/>
      <c r="AV416" s="192"/>
      <c r="AW416" s="192"/>
    </row>
    <row r="417" spans="15:49">
      <c r="O417" s="105"/>
      <c r="AV417" s="192"/>
      <c r="AW417" s="192"/>
    </row>
    <row r="418" spans="15:49">
      <c r="O418" s="105"/>
      <c r="AV418" s="192"/>
      <c r="AW418" s="192"/>
    </row>
    <row r="419" spans="15:49">
      <c r="O419" s="105"/>
      <c r="AV419" s="192"/>
      <c r="AW419" s="192"/>
    </row>
    <row r="420" spans="15:49">
      <c r="O420" s="105"/>
      <c r="AV420" s="192"/>
      <c r="AW420" s="192"/>
    </row>
    <row r="421" spans="15:49">
      <c r="O421" s="105"/>
      <c r="AV421" s="192"/>
      <c r="AW421" s="192"/>
    </row>
    <row r="422" spans="15:49">
      <c r="O422" s="105"/>
      <c r="AV422" s="192"/>
      <c r="AW422" s="192"/>
    </row>
    <row r="423" spans="15:49">
      <c r="O423" s="105"/>
      <c r="AV423" s="192"/>
      <c r="AW423" s="192"/>
    </row>
    <row r="424" spans="15:49">
      <c r="O424" s="105"/>
      <c r="AV424" s="192"/>
      <c r="AW424" s="192"/>
    </row>
    <row r="425" spans="15:49">
      <c r="O425" s="105"/>
      <c r="AV425" s="192"/>
      <c r="AW425" s="192"/>
    </row>
    <row r="426" spans="15:49">
      <c r="O426" s="105"/>
      <c r="AV426" s="192"/>
      <c r="AW426" s="192"/>
    </row>
    <row r="427" spans="15:49">
      <c r="O427" s="105"/>
      <c r="AV427" s="192"/>
      <c r="AW427" s="192"/>
    </row>
    <row r="428" spans="15:49">
      <c r="O428" s="105"/>
      <c r="AV428" s="192"/>
      <c r="AW428" s="192"/>
    </row>
    <row r="429" spans="15:49">
      <c r="O429" s="105"/>
      <c r="AV429" s="192"/>
      <c r="AW429" s="192"/>
    </row>
    <row r="430" spans="15:49">
      <c r="O430" s="105"/>
      <c r="AV430" s="192"/>
      <c r="AW430" s="192"/>
    </row>
    <row r="431" spans="15:49">
      <c r="O431" s="105"/>
      <c r="AV431" s="192"/>
      <c r="AW431" s="192"/>
    </row>
    <row r="432" spans="15:49">
      <c r="O432" s="105"/>
      <c r="AV432" s="192"/>
      <c r="AW432" s="192"/>
    </row>
    <row r="433" spans="15:49">
      <c r="O433" s="105"/>
      <c r="AV433" s="192"/>
      <c r="AW433" s="192"/>
    </row>
    <row r="434" spans="15:49">
      <c r="O434" s="105"/>
      <c r="AV434" s="192"/>
      <c r="AW434" s="192"/>
    </row>
    <row r="435" spans="15:49">
      <c r="O435" s="105"/>
      <c r="AV435" s="192"/>
      <c r="AW435" s="192"/>
    </row>
    <row r="436" spans="15:49">
      <c r="O436" s="105"/>
      <c r="AV436" s="192"/>
      <c r="AW436" s="192"/>
    </row>
    <row r="437" spans="15:49">
      <c r="O437" s="105"/>
      <c r="AV437" s="192"/>
      <c r="AW437" s="192"/>
    </row>
    <row r="438" spans="15:49">
      <c r="O438" s="105"/>
      <c r="AV438" s="192"/>
      <c r="AW438" s="192"/>
    </row>
    <row r="439" spans="15:49">
      <c r="O439" s="105"/>
      <c r="AV439" s="192"/>
      <c r="AW439" s="192"/>
    </row>
    <row r="440" spans="15:49">
      <c r="O440" s="105"/>
      <c r="AV440" s="192"/>
      <c r="AW440" s="192"/>
    </row>
    <row r="441" spans="15:49">
      <c r="O441" s="105"/>
      <c r="AV441" s="192"/>
      <c r="AW441" s="192"/>
    </row>
    <row r="442" spans="15:49">
      <c r="O442" s="105"/>
      <c r="AV442" s="192"/>
      <c r="AW442" s="192"/>
    </row>
    <row r="443" spans="15:49">
      <c r="O443" s="105"/>
      <c r="AV443" s="192"/>
      <c r="AW443" s="192"/>
    </row>
    <row r="444" spans="15:49">
      <c r="O444" s="105"/>
      <c r="AV444" s="192"/>
      <c r="AW444" s="192"/>
    </row>
    <row r="445" spans="15:49">
      <c r="O445" s="105"/>
      <c r="AV445" s="192"/>
      <c r="AW445" s="192"/>
    </row>
    <row r="446" spans="15:49">
      <c r="O446" s="105"/>
      <c r="AV446" s="192"/>
      <c r="AW446" s="192"/>
    </row>
    <row r="447" spans="15:49">
      <c r="O447" s="105"/>
      <c r="AV447" s="192"/>
      <c r="AW447" s="192"/>
    </row>
    <row r="448" spans="15:49">
      <c r="O448" s="105"/>
      <c r="AV448" s="192"/>
      <c r="AW448" s="192"/>
    </row>
    <row r="449" spans="15:49">
      <c r="O449" s="105"/>
      <c r="AV449" s="192"/>
      <c r="AW449" s="192"/>
    </row>
    <row r="450" spans="15:49">
      <c r="O450" s="105"/>
      <c r="AV450" s="192"/>
      <c r="AW450" s="192"/>
    </row>
    <row r="451" spans="15:49">
      <c r="O451" s="105"/>
      <c r="AV451" s="192"/>
      <c r="AW451" s="192"/>
    </row>
    <row r="452" spans="15:49">
      <c r="O452" s="105"/>
      <c r="AV452" s="192"/>
      <c r="AW452" s="192"/>
    </row>
    <row r="453" spans="15:49">
      <c r="O453" s="105"/>
      <c r="AV453" s="192"/>
      <c r="AW453" s="192"/>
    </row>
    <row r="454" spans="15:49">
      <c r="O454" s="105"/>
      <c r="AV454" s="192"/>
      <c r="AW454" s="192"/>
    </row>
    <row r="455" spans="15:49">
      <c r="O455" s="105"/>
      <c r="AV455" s="192"/>
      <c r="AW455" s="192"/>
    </row>
    <row r="456" spans="15:49">
      <c r="O456" s="105"/>
      <c r="AV456" s="192"/>
      <c r="AW456" s="192"/>
    </row>
    <row r="457" spans="15:49">
      <c r="O457" s="105"/>
      <c r="AV457" s="192"/>
      <c r="AW457" s="192"/>
    </row>
    <row r="458" spans="15:49">
      <c r="O458" s="105"/>
      <c r="AV458" s="192"/>
      <c r="AW458" s="192"/>
    </row>
    <row r="459" spans="15:49">
      <c r="O459" s="105"/>
      <c r="AV459" s="192"/>
      <c r="AW459" s="192"/>
    </row>
    <row r="460" spans="15:49">
      <c r="O460" s="105"/>
      <c r="AV460" s="192"/>
      <c r="AW460" s="192"/>
    </row>
    <row r="461" spans="15:49">
      <c r="O461" s="105"/>
      <c r="AV461" s="192"/>
      <c r="AW461" s="192"/>
    </row>
    <row r="462" spans="15:49">
      <c r="O462" s="105"/>
      <c r="AV462" s="192"/>
      <c r="AW462" s="192"/>
    </row>
    <row r="463" spans="15:49">
      <c r="O463" s="105"/>
      <c r="AV463" s="192"/>
      <c r="AW463" s="192"/>
    </row>
    <row r="464" spans="15:49">
      <c r="O464" s="105"/>
      <c r="AV464" s="192"/>
      <c r="AW464" s="192"/>
    </row>
    <row r="465" spans="15:49">
      <c r="O465" s="105"/>
      <c r="AV465" s="192"/>
      <c r="AW465" s="192"/>
    </row>
    <row r="466" spans="15:49">
      <c r="O466" s="105"/>
      <c r="AV466" s="192"/>
      <c r="AW466" s="192"/>
    </row>
    <row r="467" spans="15:49">
      <c r="O467" s="105"/>
      <c r="AV467" s="192"/>
      <c r="AW467" s="192"/>
    </row>
    <row r="468" spans="15:49">
      <c r="O468" s="105"/>
      <c r="AV468" s="192"/>
      <c r="AW468" s="192"/>
    </row>
    <row r="469" spans="15:49">
      <c r="O469" s="105"/>
      <c r="AV469" s="192"/>
      <c r="AW469" s="192"/>
    </row>
    <row r="470" spans="15:49">
      <c r="O470" s="105"/>
      <c r="AV470" s="192"/>
      <c r="AW470" s="192"/>
    </row>
    <row r="471" spans="15:49">
      <c r="O471" s="105"/>
      <c r="AV471" s="192"/>
      <c r="AW471" s="192"/>
    </row>
    <row r="472" spans="15:49">
      <c r="O472" s="105"/>
      <c r="AV472" s="192"/>
      <c r="AW472" s="192"/>
    </row>
    <row r="473" spans="15:49">
      <c r="O473" s="105"/>
      <c r="AV473" s="192"/>
      <c r="AW473" s="192"/>
    </row>
    <row r="474" spans="15:49">
      <c r="O474" s="105"/>
      <c r="AV474" s="192"/>
      <c r="AW474" s="192"/>
    </row>
    <row r="475" spans="15:49">
      <c r="O475" s="105"/>
      <c r="AV475" s="192"/>
      <c r="AW475" s="192"/>
    </row>
    <row r="476" spans="15:49">
      <c r="O476" s="105"/>
      <c r="AV476" s="192"/>
      <c r="AW476" s="192"/>
    </row>
    <row r="477" spans="15:49">
      <c r="O477" s="105"/>
      <c r="AV477" s="192"/>
      <c r="AW477" s="192"/>
    </row>
    <row r="478" spans="15:49">
      <c r="O478" s="105"/>
      <c r="AV478" s="192"/>
      <c r="AW478" s="192"/>
    </row>
    <row r="479" spans="15:49">
      <c r="O479" s="105"/>
      <c r="AV479" s="192"/>
      <c r="AW479" s="192"/>
    </row>
    <row r="480" spans="15:49">
      <c r="O480" s="105"/>
      <c r="AV480" s="192"/>
      <c r="AW480" s="192"/>
    </row>
    <row r="481" spans="15:49">
      <c r="O481" s="105"/>
      <c r="AV481" s="192"/>
      <c r="AW481" s="192"/>
    </row>
    <row r="482" spans="15:49">
      <c r="O482" s="105"/>
      <c r="AV482" s="192"/>
      <c r="AW482" s="192"/>
    </row>
    <row r="483" spans="15:49">
      <c r="O483" s="105"/>
      <c r="AV483" s="192"/>
      <c r="AW483" s="192"/>
    </row>
    <row r="484" spans="15:49">
      <c r="O484" s="105"/>
      <c r="AV484" s="192"/>
      <c r="AW484" s="192"/>
    </row>
    <row r="485" spans="15:49">
      <c r="O485" s="105"/>
      <c r="AV485" s="192"/>
      <c r="AW485" s="192"/>
    </row>
    <row r="486" spans="15:49">
      <c r="O486" s="105"/>
      <c r="AV486" s="192"/>
      <c r="AW486" s="192"/>
    </row>
    <row r="487" spans="15:49">
      <c r="O487" s="105"/>
      <c r="AV487" s="192"/>
      <c r="AW487" s="192"/>
    </row>
    <row r="488" spans="15:49">
      <c r="O488" s="105"/>
      <c r="AV488" s="192"/>
      <c r="AW488" s="192"/>
    </row>
    <row r="489" spans="15:49">
      <c r="O489" s="105"/>
      <c r="AV489" s="192"/>
      <c r="AW489" s="192"/>
    </row>
    <row r="490" spans="15:49">
      <c r="O490" s="105"/>
      <c r="AV490" s="192"/>
      <c r="AW490" s="192"/>
    </row>
    <row r="491" spans="15:49">
      <c r="O491" s="105"/>
      <c r="AV491" s="192"/>
      <c r="AW491" s="192"/>
    </row>
    <row r="492" spans="15:49">
      <c r="O492" s="105"/>
      <c r="AV492" s="192"/>
      <c r="AW492" s="192"/>
    </row>
    <row r="493" spans="15:49">
      <c r="O493" s="105"/>
      <c r="AV493" s="192"/>
      <c r="AW493" s="192"/>
    </row>
    <row r="494" spans="15:49">
      <c r="O494" s="105"/>
      <c r="AV494" s="192"/>
      <c r="AW494" s="192"/>
    </row>
    <row r="495" spans="15:49">
      <c r="O495" s="105"/>
      <c r="AV495" s="192"/>
      <c r="AW495" s="192"/>
    </row>
    <row r="496" spans="15:49">
      <c r="O496" s="105"/>
      <c r="AV496" s="192"/>
      <c r="AW496" s="192"/>
    </row>
    <row r="497" spans="15:49">
      <c r="O497" s="105"/>
      <c r="AV497" s="192"/>
      <c r="AW497" s="192"/>
    </row>
    <row r="498" spans="15:49">
      <c r="O498" s="105"/>
      <c r="AV498" s="192"/>
      <c r="AW498" s="192"/>
    </row>
    <row r="499" spans="15:49">
      <c r="O499" s="105"/>
      <c r="AV499" s="192"/>
      <c r="AW499" s="192"/>
    </row>
    <row r="500" spans="15:49">
      <c r="O500" s="105"/>
      <c r="AV500" s="192"/>
      <c r="AW500" s="192"/>
    </row>
    <row r="501" spans="15:49">
      <c r="O501" s="105"/>
      <c r="AV501" s="192"/>
      <c r="AW501" s="192"/>
    </row>
    <row r="502" spans="15:49">
      <c r="O502" s="105"/>
      <c r="AV502" s="192"/>
      <c r="AW502" s="192"/>
    </row>
    <row r="503" spans="15:49">
      <c r="O503" s="105"/>
      <c r="AV503" s="192"/>
      <c r="AW503" s="192"/>
    </row>
    <row r="504" spans="15:49">
      <c r="O504" s="105"/>
      <c r="AV504" s="192"/>
      <c r="AW504" s="192"/>
    </row>
    <row r="505" spans="15:49">
      <c r="O505" s="105"/>
      <c r="AV505" s="192"/>
      <c r="AW505" s="192"/>
    </row>
    <row r="506" spans="15:49">
      <c r="O506" s="105"/>
      <c r="AV506" s="192"/>
      <c r="AW506" s="192"/>
    </row>
    <row r="507" spans="15:49">
      <c r="O507" s="105"/>
      <c r="AV507" s="192"/>
      <c r="AW507" s="192"/>
    </row>
    <row r="508" spans="15:49">
      <c r="O508" s="105"/>
      <c r="AV508" s="192"/>
      <c r="AW508" s="192"/>
    </row>
    <row r="509" spans="15:49">
      <c r="O509" s="105"/>
      <c r="AV509" s="192"/>
      <c r="AW509" s="192"/>
    </row>
    <row r="510" spans="15:49">
      <c r="O510" s="105"/>
      <c r="AV510" s="192"/>
      <c r="AW510" s="192"/>
    </row>
    <row r="511" spans="15:49">
      <c r="O511" s="105"/>
      <c r="AV511" s="192"/>
      <c r="AW511" s="192"/>
    </row>
    <row r="512" spans="15:49">
      <c r="O512" s="105"/>
      <c r="AV512" s="192"/>
      <c r="AW512" s="192"/>
    </row>
    <row r="513" spans="15:49">
      <c r="O513" s="105"/>
      <c r="AV513" s="192"/>
      <c r="AW513" s="192"/>
    </row>
    <row r="514" spans="15:49">
      <c r="O514" s="105"/>
      <c r="AV514" s="192"/>
      <c r="AW514" s="192"/>
    </row>
    <row r="515" spans="15:49">
      <c r="O515" s="105"/>
      <c r="AV515" s="192"/>
      <c r="AW515" s="192"/>
    </row>
    <row r="516" spans="15:49">
      <c r="O516" s="105"/>
      <c r="AV516" s="192"/>
      <c r="AW516" s="192"/>
    </row>
    <row r="517" spans="15:49">
      <c r="O517" s="105"/>
      <c r="AV517" s="192"/>
      <c r="AW517" s="192"/>
    </row>
    <row r="518" spans="15:49">
      <c r="O518" s="105"/>
      <c r="AV518" s="192"/>
      <c r="AW518" s="192"/>
    </row>
    <row r="519" spans="15:49">
      <c r="O519" s="105"/>
      <c r="AV519" s="192"/>
      <c r="AW519" s="192"/>
    </row>
    <row r="520" spans="15:49">
      <c r="O520" s="105"/>
      <c r="AV520" s="192"/>
      <c r="AW520" s="192"/>
    </row>
    <row r="521" spans="15:49">
      <c r="O521" s="105"/>
      <c r="AV521" s="192"/>
      <c r="AW521" s="192"/>
    </row>
    <row r="522" spans="15:49">
      <c r="O522" s="105"/>
      <c r="AV522" s="192"/>
      <c r="AW522" s="192"/>
    </row>
    <row r="523" spans="15:49">
      <c r="O523" s="105"/>
      <c r="AV523" s="192"/>
      <c r="AW523" s="192"/>
    </row>
    <row r="524" spans="15:49">
      <c r="O524" s="105"/>
      <c r="AV524" s="192"/>
      <c r="AW524" s="192"/>
    </row>
    <row r="525" spans="15:49">
      <c r="O525" s="105"/>
      <c r="AV525" s="192"/>
      <c r="AW525" s="192"/>
    </row>
    <row r="526" spans="15:49">
      <c r="O526" s="105"/>
      <c r="AV526" s="192"/>
      <c r="AW526" s="192"/>
    </row>
    <row r="527" spans="15:49">
      <c r="O527" s="105"/>
      <c r="AV527" s="192"/>
      <c r="AW527" s="192"/>
    </row>
    <row r="528" spans="15:49">
      <c r="O528" s="105"/>
      <c r="AV528" s="192"/>
      <c r="AW528" s="192"/>
    </row>
    <row r="529" spans="15:49">
      <c r="O529" s="105"/>
      <c r="AV529" s="192"/>
      <c r="AW529" s="192"/>
    </row>
    <row r="530" spans="15:49">
      <c r="O530" s="105"/>
      <c r="AV530" s="192"/>
      <c r="AW530" s="192"/>
    </row>
    <row r="531" spans="15:49">
      <c r="O531" s="105"/>
      <c r="AV531" s="192"/>
      <c r="AW531" s="192"/>
    </row>
    <row r="532" spans="15:49">
      <c r="O532" s="105"/>
      <c r="AV532" s="192"/>
      <c r="AW532" s="192"/>
    </row>
    <row r="533" spans="15:49">
      <c r="O533" s="105"/>
      <c r="AV533" s="192"/>
      <c r="AW533" s="192"/>
    </row>
    <row r="534" spans="15:49">
      <c r="O534" s="105"/>
      <c r="AV534" s="192"/>
      <c r="AW534" s="192"/>
    </row>
    <row r="535" spans="15:49">
      <c r="O535" s="105"/>
      <c r="AV535" s="192"/>
      <c r="AW535" s="192"/>
    </row>
    <row r="536" spans="15:49">
      <c r="O536" s="105"/>
      <c r="AV536" s="192"/>
      <c r="AW536" s="192"/>
    </row>
    <row r="537" spans="15:49">
      <c r="O537" s="105"/>
      <c r="AV537" s="192"/>
      <c r="AW537" s="192"/>
    </row>
    <row r="538" spans="15:49">
      <c r="O538" s="105"/>
      <c r="AV538" s="192"/>
      <c r="AW538" s="192"/>
    </row>
    <row r="539" spans="15:49">
      <c r="O539" s="105"/>
      <c r="AV539" s="192"/>
      <c r="AW539" s="192"/>
    </row>
    <row r="540" spans="15:49">
      <c r="O540" s="105"/>
      <c r="AV540" s="192"/>
      <c r="AW540" s="192"/>
    </row>
    <row r="541" spans="15:49">
      <c r="O541" s="105"/>
      <c r="AV541" s="192"/>
      <c r="AW541" s="192"/>
    </row>
    <row r="542" spans="15:49">
      <c r="O542" s="105"/>
      <c r="AV542" s="192"/>
      <c r="AW542" s="192"/>
    </row>
    <row r="543" spans="15:49">
      <c r="O543" s="105"/>
      <c r="AV543" s="192"/>
      <c r="AW543" s="192"/>
    </row>
    <row r="544" spans="15:49">
      <c r="O544" s="105"/>
      <c r="AV544" s="192"/>
      <c r="AW544" s="192"/>
    </row>
    <row r="545" spans="15:49">
      <c r="O545" s="105"/>
      <c r="AV545" s="192"/>
      <c r="AW545" s="192"/>
    </row>
    <row r="546" spans="15:49">
      <c r="O546" s="105"/>
      <c r="AV546" s="192"/>
      <c r="AW546" s="192"/>
    </row>
    <row r="547" spans="15:49">
      <c r="O547" s="105"/>
      <c r="AV547" s="192"/>
      <c r="AW547" s="192"/>
    </row>
    <row r="548" spans="15:49">
      <c r="O548" s="105"/>
      <c r="AV548" s="192"/>
      <c r="AW548" s="192"/>
    </row>
    <row r="549" spans="15:49">
      <c r="O549" s="105"/>
      <c r="AV549" s="192"/>
      <c r="AW549" s="192"/>
    </row>
    <row r="550" spans="15:49">
      <c r="O550" s="105"/>
      <c r="AV550" s="192"/>
      <c r="AW550" s="192"/>
    </row>
    <row r="551" spans="15:49">
      <c r="O551" s="105"/>
      <c r="AV551" s="192"/>
      <c r="AW551" s="192"/>
    </row>
    <row r="552" spans="15:49">
      <c r="O552" s="105"/>
      <c r="AV552" s="192"/>
      <c r="AW552" s="192"/>
    </row>
    <row r="553" spans="15:49">
      <c r="O553" s="105"/>
      <c r="AV553" s="192"/>
      <c r="AW553" s="192"/>
    </row>
    <row r="554" spans="15:49">
      <c r="O554" s="105"/>
      <c r="AV554" s="192"/>
      <c r="AW554" s="192"/>
    </row>
    <row r="555" spans="15:49">
      <c r="O555" s="105"/>
      <c r="AV555" s="192"/>
      <c r="AW555" s="192"/>
    </row>
    <row r="556" spans="15:49">
      <c r="O556" s="105"/>
      <c r="AV556" s="192"/>
      <c r="AW556" s="192"/>
    </row>
    <row r="557" spans="15:49">
      <c r="O557" s="105"/>
      <c r="AV557" s="192"/>
      <c r="AW557" s="192"/>
    </row>
    <row r="558" spans="15:49">
      <c r="O558" s="105"/>
      <c r="AV558" s="192"/>
      <c r="AW558" s="192"/>
    </row>
    <row r="559" spans="15:49">
      <c r="O559" s="105"/>
      <c r="AV559" s="192"/>
      <c r="AW559" s="192"/>
    </row>
    <row r="560" spans="15:49">
      <c r="O560" s="105"/>
      <c r="AV560" s="192"/>
      <c r="AW560" s="192"/>
    </row>
    <row r="561" spans="15:49">
      <c r="O561" s="105"/>
      <c r="AV561" s="192"/>
      <c r="AW561" s="192"/>
    </row>
    <row r="562" spans="15:49">
      <c r="O562" s="105"/>
      <c r="AV562" s="192"/>
      <c r="AW562" s="192"/>
    </row>
    <row r="563" spans="15:49">
      <c r="O563" s="105"/>
      <c r="AV563" s="192"/>
      <c r="AW563" s="192"/>
    </row>
    <row r="564" spans="15:49">
      <c r="O564" s="105"/>
      <c r="AV564" s="192"/>
      <c r="AW564" s="192"/>
    </row>
    <row r="565" spans="15:49">
      <c r="O565" s="105"/>
      <c r="AV565" s="192"/>
      <c r="AW565" s="192"/>
    </row>
    <row r="566" spans="15:49">
      <c r="O566" s="105"/>
      <c r="AV566" s="192"/>
      <c r="AW566" s="192"/>
    </row>
    <row r="567" spans="15:49">
      <c r="O567" s="105"/>
      <c r="AV567" s="192"/>
      <c r="AW567" s="192"/>
    </row>
    <row r="568" spans="15:49">
      <c r="O568" s="105"/>
      <c r="AV568" s="192"/>
      <c r="AW568" s="192"/>
    </row>
    <row r="569" spans="15:49">
      <c r="O569" s="105"/>
      <c r="AV569" s="192"/>
      <c r="AW569" s="192"/>
    </row>
    <row r="570" spans="15:49">
      <c r="O570" s="105"/>
      <c r="AV570" s="192"/>
      <c r="AW570" s="192"/>
    </row>
    <row r="571" spans="15:49">
      <c r="O571" s="105"/>
      <c r="AV571" s="192"/>
      <c r="AW571" s="192"/>
    </row>
    <row r="572" spans="15:49">
      <c r="O572" s="105"/>
      <c r="AV572" s="192"/>
      <c r="AW572" s="192"/>
    </row>
    <row r="573" spans="15:49">
      <c r="O573" s="105"/>
      <c r="AV573" s="192"/>
      <c r="AW573" s="192"/>
    </row>
    <row r="574" spans="15:49">
      <c r="O574" s="105"/>
      <c r="AV574" s="192"/>
      <c r="AW574" s="192"/>
    </row>
    <row r="575" spans="15:49">
      <c r="O575" s="105"/>
      <c r="AV575" s="192"/>
      <c r="AW575" s="192"/>
    </row>
    <row r="576" spans="15:49">
      <c r="O576" s="105"/>
      <c r="AV576" s="192"/>
      <c r="AW576" s="192"/>
    </row>
    <row r="577" spans="15:49">
      <c r="O577" s="105"/>
      <c r="AV577" s="192"/>
      <c r="AW577" s="192"/>
    </row>
    <row r="578" spans="15:49">
      <c r="O578" s="105"/>
      <c r="AV578" s="192"/>
      <c r="AW578" s="192"/>
    </row>
    <row r="579" spans="15:49">
      <c r="O579" s="105"/>
      <c r="AV579" s="192"/>
      <c r="AW579" s="192"/>
    </row>
    <row r="580" spans="15:49">
      <c r="O580" s="105"/>
      <c r="AV580" s="192"/>
      <c r="AW580" s="192"/>
    </row>
    <row r="581" spans="15:49">
      <c r="O581" s="105"/>
      <c r="AV581" s="192"/>
      <c r="AW581" s="192"/>
    </row>
    <row r="582" spans="15:49">
      <c r="O582" s="105"/>
      <c r="AV582" s="192"/>
      <c r="AW582" s="192"/>
    </row>
    <row r="583" spans="15:49">
      <c r="O583" s="105"/>
      <c r="AV583" s="192"/>
      <c r="AW583" s="192"/>
    </row>
    <row r="584" spans="15:49">
      <c r="O584" s="105"/>
      <c r="AV584" s="192"/>
      <c r="AW584" s="192"/>
    </row>
    <row r="585" spans="15:49">
      <c r="O585" s="105"/>
      <c r="AV585" s="192"/>
      <c r="AW585" s="192"/>
    </row>
    <row r="586" spans="15:49">
      <c r="O586" s="105"/>
      <c r="AV586" s="192"/>
      <c r="AW586" s="192"/>
    </row>
    <row r="587" spans="15:49">
      <c r="O587" s="105"/>
      <c r="AV587" s="192"/>
      <c r="AW587" s="192"/>
    </row>
    <row r="588" spans="15:49">
      <c r="O588" s="105"/>
      <c r="AV588" s="192"/>
      <c r="AW588" s="192"/>
    </row>
    <row r="589" spans="15:49">
      <c r="O589" s="105"/>
      <c r="AV589" s="192"/>
      <c r="AW589" s="192"/>
    </row>
    <row r="590" spans="15:49">
      <c r="O590" s="105"/>
      <c r="AV590" s="192"/>
      <c r="AW590" s="192"/>
    </row>
    <row r="591" spans="15:49">
      <c r="O591" s="105"/>
      <c r="AV591" s="192"/>
      <c r="AW591" s="192"/>
    </row>
    <row r="592" spans="15:49">
      <c r="O592" s="105"/>
      <c r="AV592" s="192"/>
      <c r="AW592" s="192"/>
    </row>
    <row r="593" spans="15:49">
      <c r="O593" s="105"/>
      <c r="AV593" s="192"/>
      <c r="AW593" s="192"/>
    </row>
    <row r="594" spans="15:49">
      <c r="O594" s="105"/>
      <c r="AV594" s="192"/>
      <c r="AW594" s="192"/>
    </row>
    <row r="595" spans="15:49">
      <c r="O595" s="105"/>
      <c r="AV595" s="192"/>
      <c r="AW595" s="192"/>
    </row>
    <row r="596" spans="15:49">
      <c r="O596" s="105"/>
      <c r="AV596" s="192"/>
      <c r="AW596" s="192"/>
    </row>
    <row r="597" spans="15:49">
      <c r="O597" s="105"/>
      <c r="AV597" s="192"/>
      <c r="AW597" s="192"/>
    </row>
    <row r="598" spans="15:49">
      <c r="O598" s="105"/>
      <c r="AV598" s="192"/>
      <c r="AW598" s="192"/>
    </row>
    <row r="599" spans="15:49">
      <c r="O599" s="105"/>
      <c r="AV599" s="192"/>
      <c r="AW599" s="192"/>
    </row>
    <row r="600" spans="15:49">
      <c r="O600" s="105"/>
      <c r="AV600" s="192"/>
      <c r="AW600" s="192"/>
    </row>
    <row r="601" spans="15:49">
      <c r="O601" s="105"/>
      <c r="AV601" s="192"/>
      <c r="AW601" s="192"/>
    </row>
    <row r="602" spans="15:49">
      <c r="O602" s="105"/>
      <c r="AV602" s="192"/>
      <c r="AW602" s="192"/>
    </row>
    <row r="603" spans="15:49">
      <c r="O603" s="105"/>
      <c r="AV603" s="192"/>
      <c r="AW603" s="192"/>
    </row>
    <row r="604" spans="15:49">
      <c r="O604" s="105"/>
      <c r="AV604" s="192"/>
      <c r="AW604" s="192"/>
    </row>
    <row r="605" spans="15:49">
      <c r="O605" s="105"/>
      <c r="AV605" s="192"/>
      <c r="AW605" s="192"/>
    </row>
    <row r="606" spans="15:49">
      <c r="O606" s="105"/>
      <c r="AV606" s="192"/>
      <c r="AW606" s="192"/>
    </row>
    <row r="607" spans="15:49">
      <c r="O607" s="105"/>
      <c r="AV607" s="192"/>
      <c r="AW607" s="192"/>
    </row>
    <row r="608" spans="15:49">
      <c r="O608" s="105"/>
      <c r="AV608" s="192"/>
      <c r="AW608" s="192"/>
    </row>
    <row r="609" spans="15:49">
      <c r="O609" s="105"/>
      <c r="AV609" s="192"/>
      <c r="AW609" s="192"/>
    </row>
    <row r="610" spans="15:49">
      <c r="O610" s="105"/>
      <c r="AV610" s="192"/>
      <c r="AW610" s="192"/>
    </row>
    <row r="611" spans="15:49">
      <c r="O611" s="105"/>
      <c r="AV611" s="192"/>
      <c r="AW611" s="192"/>
    </row>
    <row r="612" spans="15:49">
      <c r="O612" s="105"/>
      <c r="AV612" s="192"/>
      <c r="AW612" s="192"/>
    </row>
    <row r="613" spans="15:49">
      <c r="O613" s="105"/>
      <c r="AV613" s="192"/>
      <c r="AW613" s="192"/>
    </row>
    <row r="614" spans="15:49">
      <c r="O614" s="105"/>
      <c r="AV614" s="192"/>
      <c r="AW614" s="192"/>
    </row>
    <row r="615" spans="15:49">
      <c r="O615" s="105"/>
      <c r="AV615" s="192"/>
      <c r="AW615" s="192"/>
    </row>
    <row r="616" spans="15:49">
      <c r="O616" s="105"/>
      <c r="AV616" s="192"/>
      <c r="AW616" s="192"/>
    </row>
    <row r="617" spans="15:49">
      <c r="O617" s="105"/>
      <c r="AV617" s="192"/>
      <c r="AW617" s="192"/>
    </row>
    <row r="618" spans="15:49">
      <c r="O618" s="105"/>
      <c r="AV618" s="192"/>
      <c r="AW618" s="192"/>
    </row>
    <row r="619" spans="15:49">
      <c r="O619" s="105"/>
      <c r="AV619" s="192"/>
      <c r="AW619" s="192"/>
    </row>
    <row r="620" spans="15:49">
      <c r="O620" s="105"/>
      <c r="AV620" s="192"/>
      <c r="AW620" s="192"/>
    </row>
    <row r="621" spans="15:49">
      <c r="O621" s="105"/>
      <c r="AV621" s="192"/>
      <c r="AW621" s="192"/>
    </row>
    <row r="622" spans="15:49">
      <c r="O622" s="105"/>
      <c r="AV622" s="192"/>
      <c r="AW622" s="192"/>
    </row>
    <row r="623" spans="15:49">
      <c r="O623" s="105"/>
      <c r="AV623" s="192"/>
      <c r="AW623" s="192"/>
    </row>
    <row r="624" spans="15:49">
      <c r="O624" s="105"/>
      <c r="AV624" s="192"/>
      <c r="AW624" s="192"/>
    </row>
    <row r="625" spans="15:49">
      <c r="O625" s="105"/>
      <c r="AV625" s="192"/>
      <c r="AW625" s="192"/>
    </row>
    <row r="626" spans="15:49">
      <c r="O626" s="105"/>
      <c r="AV626" s="192"/>
      <c r="AW626" s="192"/>
    </row>
    <row r="627" spans="15:49">
      <c r="O627" s="105"/>
      <c r="AV627" s="192"/>
      <c r="AW627" s="192"/>
    </row>
    <row r="628" spans="15:49">
      <c r="O628" s="105"/>
      <c r="AV628" s="192"/>
      <c r="AW628" s="192"/>
    </row>
    <row r="629" spans="15:49">
      <c r="O629" s="105"/>
      <c r="AV629" s="192"/>
      <c r="AW629" s="192"/>
    </row>
    <row r="630" spans="15:49">
      <c r="O630" s="105"/>
      <c r="AV630" s="192"/>
      <c r="AW630" s="192"/>
    </row>
    <row r="631" spans="15:49">
      <c r="O631" s="105"/>
      <c r="AV631" s="192"/>
      <c r="AW631" s="192"/>
    </row>
    <row r="632" spans="15:49">
      <c r="O632" s="105"/>
      <c r="AV632" s="192"/>
      <c r="AW632" s="192"/>
    </row>
    <row r="633" spans="15:49">
      <c r="O633" s="105"/>
      <c r="AV633" s="192"/>
      <c r="AW633" s="192"/>
    </row>
    <row r="634" spans="15:49">
      <c r="O634" s="105"/>
      <c r="AV634" s="192"/>
      <c r="AW634" s="192"/>
    </row>
    <row r="635" spans="15:49">
      <c r="O635" s="105"/>
      <c r="AV635" s="192"/>
      <c r="AW635" s="192"/>
    </row>
    <row r="636" spans="15:49">
      <c r="O636" s="105"/>
      <c r="AV636" s="192"/>
      <c r="AW636" s="192"/>
    </row>
    <row r="637" spans="15:49">
      <c r="O637" s="105"/>
      <c r="AV637" s="192"/>
      <c r="AW637" s="192"/>
    </row>
    <row r="638" spans="15:49">
      <c r="O638" s="105"/>
      <c r="AV638" s="192"/>
      <c r="AW638" s="192"/>
    </row>
    <row r="639" spans="15:49">
      <c r="O639" s="105"/>
      <c r="AV639" s="192"/>
      <c r="AW639" s="192"/>
    </row>
    <row r="640" spans="15:49">
      <c r="O640" s="105"/>
      <c r="AV640" s="192"/>
      <c r="AW640" s="192"/>
    </row>
    <row r="641" spans="15:49">
      <c r="O641" s="105"/>
      <c r="AV641" s="192"/>
      <c r="AW641" s="192"/>
    </row>
    <row r="642" spans="15:49">
      <c r="O642" s="105"/>
      <c r="AV642" s="192"/>
      <c r="AW642" s="192"/>
    </row>
    <row r="643" spans="15:49">
      <c r="O643" s="105"/>
      <c r="AV643" s="192"/>
      <c r="AW643" s="192"/>
    </row>
    <row r="644" spans="15:49">
      <c r="O644" s="105"/>
      <c r="AV644" s="192"/>
      <c r="AW644" s="192"/>
    </row>
    <row r="645" spans="15:49">
      <c r="O645" s="105"/>
      <c r="AV645" s="192"/>
      <c r="AW645" s="192"/>
    </row>
    <row r="646" spans="15:49">
      <c r="O646" s="105"/>
      <c r="AV646" s="192"/>
      <c r="AW646" s="192"/>
    </row>
    <row r="647" spans="15:49">
      <c r="O647" s="105"/>
      <c r="AV647" s="192"/>
      <c r="AW647" s="192"/>
    </row>
    <row r="648" spans="15:49">
      <c r="O648" s="105"/>
      <c r="AV648" s="192"/>
      <c r="AW648" s="192"/>
    </row>
    <row r="649" spans="15:49">
      <c r="O649" s="105"/>
      <c r="AV649" s="192"/>
      <c r="AW649" s="192"/>
    </row>
    <row r="650" spans="15:49">
      <c r="O650" s="105"/>
      <c r="AV650" s="192"/>
      <c r="AW650" s="192"/>
    </row>
    <row r="651" spans="15:49">
      <c r="O651" s="105"/>
      <c r="AV651" s="192"/>
      <c r="AW651" s="192"/>
    </row>
    <row r="652" spans="15:49">
      <c r="O652" s="105"/>
      <c r="AV652" s="192"/>
      <c r="AW652" s="192"/>
    </row>
    <row r="653" spans="15:49">
      <c r="O653" s="105"/>
      <c r="AV653" s="192"/>
      <c r="AW653" s="192"/>
    </row>
    <row r="654" spans="15:49">
      <c r="O654" s="105"/>
      <c r="AV654" s="192"/>
      <c r="AW654" s="192"/>
    </row>
    <row r="655" spans="15:49">
      <c r="O655" s="105"/>
      <c r="AV655" s="192"/>
      <c r="AW655" s="192"/>
    </row>
    <row r="656" spans="15:49">
      <c r="O656" s="105"/>
      <c r="AV656" s="192"/>
      <c r="AW656" s="192"/>
    </row>
    <row r="657" spans="15:49">
      <c r="O657" s="105"/>
      <c r="AV657" s="192"/>
      <c r="AW657" s="192"/>
    </row>
    <row r="658" spans="15:49">
      <c r="O658" s="105"/>
      <c r="AV658" s="192"/>
      <c r="AW658" s="192"/>
    </row>
    <row r="659" spans="15:49">
      <c r="O659" s="105"/>
      <c r="AV659" s="192"/>
      <c r="AW659" s="192"/>
    </row>
    <row r="660" spans="15:49">
      <c r="O660" s="105"/>
      <c r="AV660" s="192"/>
      <c r="AW660" s="192"/>
    </row>
    <row r="661" spans="15:49">
      <c r="O661" s="105"/>
      <c r="AV661" s="192"/>
      <c r="AW661" s="192"/>
    </row>
    <row r="662" spans="15:49">
      <c r="O662" s="105"/>
      <c r="AV662" s="192"/>
      <c r="AW662" s="192"/>
    </row>
    <row r="663" spans="15:49">
      <c r="O663" s="105"/>
      <c r="AV663" s="192"/>
      <c r="AW663" s="192"/>
    </row>
    <row r="664" spans="15:49">
      <c r="O664" s="105"/>
      <c r="AV664" s="192"/>
      <c r="AW664" s="192"/>
    </row>
    <row r="665" spans="15:49">
      <c r="O665" s="105"/>
      <c r="AV665" s="192"/>
      <c r="AW665" s="192"/>
    </row>
    <row r="666" spans="15:49">
      <c r="O666" s="105"/>
      <c r="AV666" s="192"/>
      <c r="AW666" s="192"/>
    </row>
    <row r="667" spans="15:49">
      <c r="O667" s="105"/>
      <c r="AV667" s="192"/>
      <c r="AW667" s="192"/>
    </row>
    <row r="668" spans="15:49">
      <c r="O668" s="105"/>
      <c r="AV668" s="192"/>
      <c r="AW668" s="192"/>
    </row>
    <row r="669" spans="15:49">
      <c r="O669" s="105"/>
      <c r="AV669" s="192"/>
      <c r="AW669" s="192"/>
    </row>
    <row r="670" spans="15:49">
      <c r="O670" s="314"/>
      <c r="AV670" s="192"/>
      <c r="AW670" s="192"/>
    </row>
    <row r="671" spans="15:49">
      <c r="AV671" s="192"/>
      <c r="AW671" s="192"/>
    </row>
    <row r="672" spans="15:49">
      <c r="AV672" s="192"/>
      <c r="AW672" s="192"/>
    </row>
    <row r="673" spans="48:49">
      <c r="AV673" s="192"/>
      <c r="AW673" s="192"/>
    </row>
    <row r="674" spans="48:49">
      <c r="AV674" s="192"/>
      <c r="AW674" s="192"/>
    </row>
    <row r="675" spans="48:49">
      <c r="AV675" s="192"/>
      <c r="AW675" s="192"/>
    </row>
    <row r="676" spans="48:49">
      <c r="AV676" s="192"/>
      <c r="AW676" s="192"/>
    </row>
    <row r="677" spans="48:49">
      <c r="AV677" s="192"/>
      <c r="AW677" s="192"/>
    </row>
    <row r="678" spans="48:49">
      <c r="AV678" s="192"/>
      <c r="AW678" s="192"/>
    </row>
    <row r="679" spans="48:49">
      <c r="AV679" s="192"/>
      <c r="AW679" s="192"/>
    </row>
    <row r="680" spans="48:49">
      <c r="AV680" s="192"/>
      <c r="AW680" s="192"/>
    </row>
    <row r="681" spans="48:49">
      <c r="AV681" s="192"/>
      <c r="AW681" s="192"/>
    </row>
    <row r="682" spans="48:49">
      <c r="AV682" s="192"/>
      <c r="AW682" s="192"/>
    </row>
    <row r="683" spans="48:49">
      <c r="AV683" s="192"/>
      <c r="AW683" s="192"/>
    </row>
    <row r="684" spans="48:49">
      <c r="AV684" s="192"/>
      <c r="AW684" s="192"/>
    </row>
    <row r="685" spans="48:49">
      <c r="AV685" s="192"/>
      <c r="AW685" s="192"/>
    </row>
    <row r="686" spans="48:49">
      <c r="AV686" s="192"/>
      <c r="AW686" s="192"/>
    </row>
    <row r="687" spans="48:49">
      <c r="AV687" s="192"/>
      <c r="AW687" s="192"/>
    </row>
    <row r="688" spans="48:49">
      <c r="AV688" s="192"/>
      <c r="AW688" s="192"/>
    </row>
    <row r="689" spans="48:49">
      <c r="AV689" s="192"/>
      <c r="AW689" s="192"/>
    </row>
    <row r="690" spans="48:49">
      <c r="AV690" s="192"/>
      <c r="AW690" s="192"/>
    </row>
    <row r="691" spans="48:49">
      <c r="AV691" s="192"/>
      <c r="AW691" s="192"/>
    </row>
    <row r="692" spans="48:49">
      <c r="AV692" s="192"/>
      <c r="AW692" s="192"/>
    </row>
    <row r="693" spans="48:49">
      <c r="AV693" s="192"/>
      <c r="AW693" s="192"/>
    </row>
    <row r="694" spans="48:49">
      <c r="AV694" s="192"/>
      <c r="AW694" s="192"/>
    </row>
    <row r="695" spans="48:49">
      <c r="AV695" s="192"/>
      <c r="AW695" s="192"/>
    </row>
    <row r="696" spans="48:49">
      <c r="AV696" s="192"/>
      <c r="AW696" s="192"/>
    </row>
    <row r="697" spans="48:49">
      <c r="AV697" s="192"/>
      <c r="AW697" s="192"/>
    </row>
    <row r="698" spans="48:49">
      <c r="AV698" s="192"/>
      <c r="AW698" s="192"/>
    </row>
    <row r="699" spans="48:49">
      <c r="AV699" s="192"/>
      <c r="AW699" s="192"/>
    </row>
    <row r="700" spans="48:49">
      <c r="AV700" s="192"/>
      <c r="AW700" s="192"/>
    </row>
    <row r="701" spans="48:49">
      <c r="AV701" s="192"/>
      <c r="AW701" s="192"/>
    </row>
    <row r="702" spans="48:49">
      <c r="AV702" s="192"/>
      <c r="AW702" s="192"/>
    </row>
    <row r="703" spans="48:49">
      <c r="AV703" s="192"/>
      <c r="AW703" s="192"/>
    </row>
    <row r="704" spans="48:49">
      <c r="AV704" s="192"/>
      <c r="AW704" s="192"/>
    </row>
    <row r="705" spans="48:49">
      <c r="AV705" s="192"/>
      <c r="AW705" s="192"/>
    </row>
    <row r="706" spans="48:49">
      <c r="AV706" s="192"/>
      <c r="AW706" s="192"/>
    </row>
    <row r="707" spans="48:49">
      <c r="AV707" s="192"/>
      <c r="AW707" s="192"/>
    </row>
    <row r="708" spans="48:49">
      <c r="AV708" s="192"/>
      <c r="AW708" s="192"/>
    </row>
    <row r="709" spans="48:49">
      <c r="AV709" s="192"/>
      <c r="AW709" s="192"/>
    </row>
    <row r="710" spans="48:49">
      <c r="AV710" s="192"/>
      <c r="AW710" s="192"/>
    </row>
    <row r="711" spans="48:49">
      <c r="AV711" s="192"/>
      <c r="AW711" s="192"/>
    </row>
    <row r="712" spans="48:49">
      <c r="AV712" s="192"/>
      <c r="AW712" s="192"/>
    </row>
    <row r="713" spans="48:49">
      <c r="AV713" s="192"/>
      <c r="AW713" s="192"/>
    </row>
    <row r="714" spans="48:49">
      <c r="AV714" s="192"/>
      <c r="AW714" s="192"/>
    </row>
    <row r="715" spans="48:49">
      <c r="AV715" s="192"/>
      <c r="AW715" s="192"/>
    </row>
    <row r="716" spans="48:49">
      <c r="AV716" s="192"/>
      <c r="AW716" s="192"/>
    </row>
    <row r="717" spans="48:49">
      <c r="AV717" s="192"/>
      <c r="AW717" s="192"/>
    </row>
    <row r="718" spans="48:49">
      <c r="AV718" s="192"/>
      <c r="AW718" s="192"/>
    </row>
    <row r="719" spans="48:49">
      <c r="AV719" s="192"/>
      <c r="AW719" s="192"/>
    </row>
    <row r="720" spans="48:49">
      <c r="AV720" s="192"/>
      <c r="AW720" s="192"/>
    </row>
    <row r="721" spans="48:49">
      <c r="AV721" s="192"/>
      <c r="AW721" s="192"/>
    </row>
    <row r="722" spans="48:49">
      <c r="AV722" s="192"/>
      <c r="AW722" s="192"/>
    </row>
    <row r="723" spans="48:49">
      <c r="AV723" s="192"/>
      <c r="AW723" s="192"/>
    </row>
    <row r="724" spans="48:49">
      <c r="AV724" s="192"/>
      <c r="AW724" s="192"/>
    </row>
    <row r="725" spans="48:49">
      <c r="AV725" s="192"/>
      <c r="AW725" s="192"/>
    </row>
    <row r="726" spans="48:49">
      <c r="AV726" s="192"/>
      <c r="AW726" s="192"/>
    </row>
    <row r="727" spans="48:49">
      <c r="AV727" s="192"/>
      <c r="AW727" s="192"/>
    </row>
    <row r="728" spans="48:49">
      <c r="AV728" s="192"/>
      <c r="AW728" s="192"/>
    </row>
    <row r="729" spans="48:49">
      <c r="AV729" s="192"/>
      <c r="AW729" s="192"/>
    </row>
    <row r="730" spans="48:49">
      <c r="AV730" s="192"/>
      <c r="AW730" s="192"/>
    </row>
    <row r="731" spans="48:49">
      <c r="AV731" s="192"/>
      <c r="AW731" s="192"/>
    </row>
    <row r="732" spans="48:49">
      <c r="AV732" s="192"/>
      <c r="AW732" s="192"/>
    </row>
    <row r="733" spans="48:49">
      <c r="AV733" s="192"/>
      <c r="AW733" s="192"/>
    </row>
    <row r="734" spans="48:49">
      <c r="AV734" s="192"/>
      <c r="AW734" s="192"/>
    </row>
    <row r="735" spans="48:49">
      <c r="AV735" s="192"/>
      <c r="AW735" s="192"/>
    </row>
    <row r="736" spans="48:49">
      <c r="AV736" s="192"/>
      <c r="AW736" s="192"/>
    </row>
    <row r="737" spans="48:49">
      <c r="AV737" s="192"/>
      <c r="AW737" s="192"/>
    </row>
    <row r="738" spans="48:49">
      <c r="AV738" s="192"/>
      <c r="AW738" s="192"/>
    </row>
    <row r="739" spans="48:49">
      <c r="AV739" s="192"/>
      <c r="AW739" s="192"/>
    </row>
    <row r="740" spans="48:49">
      <c r="AV740" s="192"/>
      <c r="AW740" s="192"/>
    </row>
    <row r="741" spans="48:49">
      <c r="AV741" s="192"/>
      <c r="AW741" s="192"/>
    </row>
    <row r="742" spans="48:49">
      <c r="AV742" s="192"/>
      <c r="AW742" s="192"/>
    </row>
    <row r="743" spans="48:49">
      <c r="AV743" s="192"/>
      <c r="AW743" s="192"/>
    </row>
    <row r="744" spans="48:49">
      <c r="AV744" s="192"/>
      <c r="AW744" s="192"/>
    </row>
    <row r="745" spans="48:49">
      <c r="AV745" s="192"/>
      <c r="AW745" s="192"/>
    </row>
    <row r="746" spans="48:49">
      <c r="AV746" s="192"/>
      <c r="AW746" s="192"/>
    </row>
    <row r="747" spans="48:49">
      <c r="AV747" s="192"/>
      <c r="AW747" s="192"/>
    </row>
    <row r="748" spans="48:49">
      <c r="AV748" s="192"/>
      <c r="AW748" s="192"/>
    </row>
    <row r="749" spans="48:49">
      <c r="AV749" s="192"/>
      <c r="AW749" s="192"/>
    </row>
    <row r="750" spans="48:49">
      <c r="AV750" s="192"/>
      <c r="AW750" s="192"/>
    </row>
    <row r="751" spans="48:49">
      <c r="AV751" s="192"/>
      <c r="AW751" s="192"/>
    </row>
    <row r="752" spans="48:49">
      <c r="AV752" s="192"/>
      <c r="AW752" s="192"/>
    </row>
    <row r="753" spans="48:49">
      <c r="AV753" s="192"/>
      <c r="AW753" s="192"/>
    </row>
    <row r="754" spans="48:49">
      <c r="AV754" s="192"/>
      <c r="AW754" s="192"/>
    </row>
    <row r="755" spans="48:49">
      <c r="AV755" s="192"/>
      <c r="AW755" s="192"/>
    </row>
    <row r="756" spans="48:49">
      <c r="AV756" s="192"/>
      <c r="AW756" s="192"/>
    </row>
    <row r="757" spans="48:49">
      <c r="AV757" s="192"/>
      <c r="AW757" s="192"/>
    </row>
    <row r="758" spans="48:49">
      <c r="AV758" s="192"/>
      <c r="AW758" s="192"/>
    </row>
    <row r="759" spans="48:49">
      <c r="AV759" s="192"/>
      <c r="AW759" s="192"/>
    </row>
    <row r="760" spans="48:49">
      <c r="AV760" s="192"/>
      <c r="AW760" s="192"/>
    </row>
    <row r="761" spans="48:49">
      <c r="AV761" s="192"/>
      <c r="AW761" s="192"/>
    </row>
    <row r="762" spans="48:49">
      <c r="AV762" s="192"/>
      <c r="AW762" s="192"/>
    </row>
    <row r="763" spans="48:49">
      <c r="AV763" s="192"/>
      <c r="AW763" s="192"/>
    </row>
    <row r="764" spans="48:49">
      <c r="AV764" s="192"/>
      <c r="AW764" s="192"/>
    </row>
    <row r="765" spans="48:49">
      <c r="AV765" s="192"/>
      <c r="AW765" s="192"/>
    </row>
    <row r="766" spans="48:49">
      <c r="AV766" s="192"/>
      <c r="AW766" s="192"/>
    </row>
    <row r="767" spans="48:49">
      <c r="AV767" s="192"/>
      <c r="AW767" s="192"/>
    </row>
    <row r="768" spans="48:49">
      <c r="AV768" s="192"/>
      <c r="AW768" s="192"/>
    </row>
    <row r="769" spans="48:49">
      <c r="AV769" s="192"/>
      <c r="AW769" s="192"/>
    </row>
    <row r="770" spans="48:49">
      <c r="AV770" s="192"/>
      <c r="AW770" s="192"/>
    </row>
    <row r="771" spans="48:49">
      <c r="AV771" s="192"/>
      <c r="AW771" s="192"/>
    </row>
    <row r="772" spans="48:49">
      <c r="AV772" s="192"/>
      <c r="AW772" s="192"/>
    </row>
    <row r="773" spans="48:49">
      <c r="AV773" s="192"/>
      <c r="AW773" s="192"/>
    </row>
    <row r="774" spans="48:49">
      <c r="AV774" s="192"/>
      <c r="AW774" s="192"/>
    </row>
    <row r="775" spans="48:49">
      <c r="AV775" s="192"/>
      <c r="AW775" s="192"/>
    </row>
    <row r="776" spans="48:49">
      <c r="AV776" s="192"/>
      <c r="AW776" s="192"/>
    </row>
    <row r="777" spans="48:49">
      <c r="AV777" s="192"/>
      <c r="AW777" s="192"/>
    </row>
    <row r="778" spans="48:49">
      <c r="AV778" s="192"/>
      <c r="AW778" s="192"/>
    </row>
    <row r="779" spans="48:49">
      <c r="AV779" s="192"/>
      <c r="AW779" s="192"/>
    </row>
    <row r="780" spans="48:49">
      <c r="AV780" s="192"/>
      <c r="AW780" s="192"/>
    </row>
    <row r="781" spans="48:49">
      <c r="AV781" s="192"/>
      <c r="AW781" s="192"/>
    </row>
    <row r="782" spans="48:49">
      <c r="AV782" s="192"/>
      <c r="AW782" s="192"/>
    </row>
    <row r="783" spans="48:49">
      <c r="AV783" s="192"/>
      <c r="AW783" s="192"/>
    </row>
    <row r="784" spans="48:49">
      <c r="AV784" s="192"/>
      <c r="AW784" s="192"/>
    </row>
    <row r="785" spans="48:49">
      <c r="AV785" s="192"/>
      <c r="AW785" s="192"/>
    </row>
    <row r="786" spans="48:49">
      <c r="AV786" s="192"/>
      <c r="AW786" s="192"/>
    </row>
    <row r="787" spans="48:49">
      <c r="AV787" s="192"/>
      <c r="AW787" s="192"/>
    </row>
    <row r="788" spans="48:49">
      <c r="AV788" s="192"/>
      <c r="AW788" s="192"/>
    </row>
    <row r="789" spans="48:49">
      <c r="AV789" s="192"/>
      <c r="AW789" s="192"/>
    </row>
    <row r="790" spans="48:49">
      <c r="AV790" s="192"/>
      <c r="AW790" s="192"/>
    </row>
    <row r="791" spans="48:49">
      <c r="AV791" s="192"/>
      <c r="AW791" s="192"/>
    </row>
    <row r="792" spans="48:49">
      <c r="AV792" s="192"/>
      <c r="AW792" s="192"/>
    </row>
    <row r="793" spans="48:49">
      <c r="AV793" s="192"/>
      <c r="AW793" s="192"/>
    </row>
    <row r="794" spans="48:49">
      <c r="AV794" s="192"/>
      <c r="AW794" s="192"/>
    </row>
    <row r="795" spans="48:49">
      <c r="AV795" s="192"/>
      <c r="AW795" s="192"/>
    </row>
    <row r="796" spans="48:49">
      <c r="AV796" s="192"/>
      <c r="AW796" s="192"/>
    </row>
    <row r="797" spans="48:49">
      <c r="AV797" s="192"/>
      <c r="AW797" s="192"/>
    </row>
    <row r="798" spans="48:49">
      <c r="AV798" s="192"/>
      <c r="AW798" s="192"/>
    </row>
    <row r="799" spans="48:49">
      <c r="AV799" s="192"/>
      <c r="AW799" s="192"/>
    </row>
    <row r="800" spans="48:49">
      <c r="AV800" s="192"/>
      <c r="AW800" s="192"/>
    </row>
    <row r="801" spans="48:49">
      <c r="AV801" s="192"/>
      <c r="AW801" s="192"/>
    </row>
    <row r="802" spans="48:49">
      <c r="AV802" s="192"/>
      <c r="AW802" s="192"/>
    </row>
    <row r="803" spans="48:49">
      <c r="AV803" s="192"/>
      <c r="AW803" s="192"/>
    </row>
    <row r="804" spans="48:49">
      <c r="AV804" s="192"/>
      <c r="AW804" s="192"/>
    </row>
    <row r="805" spans="48:49">
      <c r="AV805" s="192"/>
      <c r="AW805" s="192"/>
    </row>
    <row r="806" spans="48:49">
      <c r="AV806" s="192"/>
      <c r="AW806" s="192"/>
    </row>
    <row r="807" spans="48:49">
      <c r="AV807" s="192"/>
      <c r="AW807" s="192"/>
    </row>
    <row r="808" spans="48:49">
      <c r="AV808" s="192"/>
      <c r="AW808" s="192"/>
    </row>
    <row r="809" spans="48:49">
      <c r="AV809" s="192"/>
      <c r="AW809" s="192"/>
    </row>
    <row r="810" spans="48:49">
      <c r="AV810" s="192"/>
      <c r="AW810" s="192"/>
    </row>
    <row r="811" spans="48:49">
      <c r="AV811" s="192"/>
      <c r="AW811" s="192"/>
    </row>
    <row r="812" spans="48:49">
      <c r="AV812" s="192"/>
      <c r="AW812" s="192"/>
    </row>
    <row r="813" spans="48:49">
      <c r="AV813" s="192"/>
      <c r="AW813" s="192"/>
    </row>
    <row r="814" spans="48:49">
      <c r="AV814" s="192"/>
      <c r="AW814" s="192"/>
    </row>
    <row r="815" spans="48:49">
      <c r="AV815" s="192"/>
      <c r="AW815" s="192"/>
    </row>
    <row r="816" spans="48:49">
      <c r="AV816" s="192"/>
      <c r="AW816" s="192"/>
    </row>
    <row r="817" spans="48:49">
      <c r="AV817" s="192"/>
      <c r="AW817" s="192"/>
    </row>
    <row r="818" spans="48:49">
      <c r="AV818" s="192"/>
      <c r="AW818" s="192"/>
    </row>
    <row r="819" spans="48:49">
      <c r="AV819" s="192"/>
      <c r="AW819" s="192"/>
    </row>
    <row r="820" spans="48:49">
      <c r="AV820" s="192"/>
      <c r="AW820" s="192"/>
    </row>
    <row r="821" spans="48:49">
      <c r="AV821" s="192"/>
      <c r="AW821" s="192"/>
    </row>
    <row r="822" spans="48:49">
      <c r="AV822" s="192"/>
      <c r="AW822" s="192"/>
    </row>
    <row r="823" spans="48:49">
      <c r="AV823" s="192"/>
      <c r="AW823" s="192"/>
    </row>
    <row r="824" spans="48:49">
      <c r="AV824" s="192"/>
      <c r="AW824" s="192"/>
    </row>
    <row r="825" spans="48:49">
      <c r="AV825" s="192"/>
      <c r="AW825" s="192"/>
    </row>
    <row r="826" spans="48:49">
      <c r="AV826" s="192"/>
      <c r="AW826" s="192"/>
    </row>
    <row r="827" spans="48:49">
      <c r="AV827" s="192"/>
      <c r="AW827" s="192"/>
    </row>
    <row r="828" spans="48:49">
      <c r="AV828" s="192"/>
      <c r="AW828" s="192"/>
    </row>
    <row r="829" spans="48:49">
      <c r="AV829" s="192"/>
      <c r="AW829" s="192"/>
    </row>
    <row r="830" spans="48:49">
      <c r="AV830" s="192"/>
      <c r="AW830" s="192"/>
    </row>
    <row r="831" spans="48:49">
      <c r="AV831" s="192"/>
      <c r="AW831" s="192"/>
    </row>
    <row r="832" spans="48:49">
      <c r="AV832" s="192"/>
      <c r="AW832" s="192"/>
    </row>
    <row r="833" spans="48:49">
      <c r="AV833" s="192"/>
      <c r="AW833" s="192"/>
    </row>
    <row r="834" spans="48:49">
      <c r="AV834" s="192"/>
      <c r="AW834" s="192"/>
    </row>
    <row r="835" spans="48:49">
      <c r="AV835" s="192"/>
      <c r="AW835" s="192"/>
    </row>
    <row r="836" spans="48:49">
      <c r="AV836" s="192"/>
      <c r="AW836" s="192"/>
    </row>
    <row r="837" spans="48:49">
      <c r="AV837" s="192"/>
      <c r="AW837" s="192"/>
    </row>
    <row r="838" spans="48:49">
      <c r="AV838" s="192"/>
      <c r="AW838" s="192"/>
    </row>
    <row r="839" spans="48:49">
      <c r="AV839" s="192"/>
      <c r="AW839" s="192"/>
    </row>
    <row r="840" spans="48:49">
      <c r="AV840" s="192"/>
      <c r="AW840" s="192"/>
    </row>
    <row r="841" spans="48:49">
      <c r="AV841" s="192"/>
      <c r="AW841" s="192"/>
    </row>
    <row r="842" spans="48:49">
      <c r="AV842" s="192"/>
      <c r="AW842" s="192"/>
    </row>
    <row r="843" spans="48:49">
      <c r="AV843" s="192"/>
      <c r="AW843" s="192"/>
    </row>
    <row r="844" spans="48:49">
      <c r="AV844" s="192"/>
      <c r="AW844" s="192"/>
    </row>
    <row r="845" spans="48:49">
      <c r="AV845" s="192"/>
      <c r="AW845" s="192"/>
    </row>
    <row r="846" spans="48:49">
      <c r="AV846" s="192"/>
      <c r="AW846" s="192"/>
    </row>
    <row r="847" spans="48:49">
      <c r="AV847" s="192"/>
      <c r="AW847" s="192"/>
    </row>
    <row r="848" spans="48:49">
      <c r="AV848" s="192"/>
      <c r="AW848" s="192"/>
    </row>
    <row r="849" spans="48:49">
      <c r="AV849" s="192"/>
      <c r="AW849" s="192"/>
    </row>
    <row r="850" spans="48:49">
      <c r="AV850" s="192"/>
      <c r="AW850" s="192"/>
    </row>
    <row r="851" spans="48:49">
      <c r="AV851" s="192"/>
      <c r="AW851" s="192"/>
    </row>
    <row r="852" spans="48:49">
      <c r="AV852" s="192"/>
      <c r="AW852" s="192"/>
    </row>
    <row r="853" spans="48:49">
      <c r="AV853" s="192"/>
      <c r="AW853" s="192"/>
    </row>
    <row r="854" spans="48:49">
      <c r="AV854" s="192"/>
      <c r="AW854" s="192"/>
    </row>
    <row r="855" spans="48:49">
      <c r="AV855" s="192"/>
      <c r="AW855" s="192"/>
    </row>
    <row r="856" spans="48:49">
      <c r="AV856" s="192"/>
      <c r="AW856" s="192"/>
    </row>
    <row r="857" spans="48:49">
      <c r="AV857" s="192"/>
      <c r="AW857" s="192"/>
    </row>
    <row r="858" spans="48:49">
      <c r="AV858" s="192"/>
      <c r="AW858" s="192"/>
    </row>
    <row r="859" spans="48:49">
      <c r="AV859" s="192"/>
      <c r="AW859" s="192"/>
    </row>
    <row r="860" spans="48:49">
      <c r="AV860" s="192"/>
      <c r="AW860" s="192"/>
    </row>
    <row r="861" spans="48:49">
      <c r="AV861" s="192"/>
      <c r="AW861" s="192"/>
    </row>
    <row r="862" spans="48:49">
      <c r="AV862" s="192"/>
      <c r="AW862" s="192"/>
    </row>
    <row r="863" spans="48:49">
      <c r="AV863" s="192"/>
      <c r="AW863" s="192"/>
    </row>
    <row r="864" spans="48:49">
      <c r="AV864" s="192"/>
      <c r="AW864" s="192"/>
    </row>
    <row r="865" spans="48:49">
      <c r="AV865" s="192"/>
      <c r="AW865" s="192"/>
    </row>
    <row r="866" spans="48:49">
      <c r="AV866" s="192"/>
      <c r="AW866" s="192"/>
    </row>
    <row r="867" spans="48:49">
      <c r="AV867" s="192"/>
      <c r="AW867" s="192"/>
    </row>
    <row r="868" spans="48:49">
      <c r="AV868" s="192"/>
      <c r="AW868" s="192"/>
    </row>
    <row r="869" spans="48:49">
      <c r="AV869" s="192"/>
      <c r="AW869" s="192"/>
    </row>
    <row r="870" spans="48:49">
      <c r="AV870" s="192"/>
      <c r="AW870" s="192"/>
    </row>
    <row r="871" spans="48:49">
      <c r="AV871" s="192"/>
      <c r="AW871" s="192"/>
    </row>
    <row r="872" spans="48:49">
      <c r="AV872" s="192"/>
      <c r="AW872" s="192"/>
    </row>
    <row r="873" spans="48:49">
      <c r="AV873" s="192"/>
      <c r="AW873" s="192"/>
    </row>
    <row r="874" spans="48:49">
      <c r="AV874" s="192"/>
      <c r="AW874" s="192"/>
    </row>
    <row r="875" spans="48:49">
      <c r="AV875" s="192"/>
      <c r="AW875" s="192"/>
    </row>
    <row r="876" spans="48:49">
      <c r="AV876" s="192"/>
      <c r="AW876" s="192"/>
    </row>
    <row r="877" spans="48:49">
      <c r="AV877" s="192"/>
      <c r="AW877" s="192"/>
    </row>
    <row r="878" spans="48:49">
      <c r="AV878" s="192"/>
      <c r="AW878" s="192"/>
    </row>
    <row r="879" spans="48:49">
      <c r="AV879" s="192"/>
      <c r="AW879" s="192"/>
    </row>
    <row r="880" spans="48:49">
      <c r="AV880" s="192"/>
      <c r="AW880" s="192"/>
    </row>
    <row r="881" spans="48:49">
      <c r="AV881" s="192"/>
      <c r="AW881" s="192"/>
    </row>
    <row r="882" spans="48:49">
      <c r="AV882" s="192"/>
      <c r="AW882" s="192"/>
    </row>
    <row r="883" spans="48:49">
      <c r="AV883" s="192"/>
      <c r="AW883" s="192"/>
    </row>
    <row r="884" spans="48:49">
      <c r="AV884" s="192"/>
      <c r="AW884" s="192"/>
    </row>
    <row r="885" spans="48:49">
      <c r="AV885" s="192"/>
      <c r="AW885" s="192"/>
    </row>
    <row r="886" spans="48:49">
      <c r="AV886" s="192"/>
      <c r="AW886" s="192"/>
    </row>
    <row r="887" spans="48:49">
      <c r="AV887" s="192"/>
      <c r="AW887" s="192"/>
    </row>
    <row r="888" spans="48:49">
      <c r="AV888" s="192"/>
      <c r="AW888" s="192"/>
    </row>
    <row r="889" spans="48:49">
      <c r="AV889" s="192"/>
      <c r="AW889" s="192"/>
    </row>
    <row r="890" spans="48:49">
      <c r="AV890" s="192"/>
      <c r="AW890" s="192"/>
    </row>
    <row r="891" spans="48:49">
      <c r="AV891" s="192"/>
      <c r="AW891" s="192"/>
    </row>
    <row r="892" spans="48:49">
      <c r="AV892" s="192"/>
      <c r="AW892" s="192"/>
    </row>
    <row r="893" spans="48:49">
      <c r="AV893" s="192"/>
      <c r="AW893" s="192"/>
    </row>
    <row r="894" spans="48:49">
      <c r="AV894" s="192"/>
      <c r="AW894" s="192"/>
    </row>
    <row r="895" spans="48:49">
      <c r="AV895" s="192"/>
      <c r="AW895" s="192"/>
    </row>
    <row r="896" spans="48:49">
      <c r="AV896" s="192"/>
      <c r="AW896" s="192"/>
    </row>
    <row r="897" spans="48:49">
      <c r="AV897" s="192"/>
      <c r="AW897" s="192"/>
    </row>
    <row r="898" spans="48:49">
      <c r="AV898" s="192"/>
      <c r="AW898" s="192"/>
    </row>
    <row r="899" spans="48:49">
      <c r="AV899" s="192"/>
      <c r="AW899" s="192"/>
    </row>
    <row r="900" spans="48:49">
      <c r="AV900" s="192"/>
      <c r="AW900" s="192"/>
    </row>
    <row r="901" spans="48:49">
      <c r="AV901" s="192"/>
      <c r="AW901" s="192"/>
    </row>
    <row r="902" spans="48:49">
      <c r="AV902" s="192"/>
      <c r="AW902" s="192"/>
    </row>
    <row r="903" spans="48:49">
      <c r="AV903" s="192"/>
      <c r="AW903" s="192"/>
    </row>
    <row r="904" spans="48:49">
      <c r="AV904" s="192"/>
      <c r="AW904" s="192"/>
    </row>
    <row r="905" spans="48:49">
      <c r="AV905" s="192"/>
      <c r="AW905" s="192"/>
    </row>
    <row r="906" spans="48:49">
      <c r="AV906" s="192"/>
      <c r="AW906" s="192"/>
    </row>
    <row r="907" spans="48:49">
      <c r="AV907" s="192"/>
      <c r="AW907" s="192"/>
    </row>
    <row r="908" spans="48:49">
      <c r="AV908" s="192"/>
      <c r="AW908" s="192"/>
    </row>
    <row r="909" spans="48:49">
      <c r="AV909" s="192"/>
      <c r="AW909" s="192"/>
    </row>
    <row r="910" spans="48:49">
      <c r="AV910" s="192"/>
      <c r="AW910" s="192"/>
    </row>
    <row r="911" spans="48:49">
      <c r="AV911" s="192"/>
      <c r="AW911" s="192"/>
    </row>
    <row r="912" spans="48:49">
      <c r="AV912" s="192"/>
      <c r="AW912" s="192"/>
    </row>
    <row r="913" spans="48:49">
      <c r="AV913" s="192"/>
      <c r="AW913" s="192"/>
    </row>
    <row r="914" spans="48:49">
      <c r="AV914" s="192"/>
      <c r="AW914" s="192"/>
    </row>
    <row r="915" spans="48:49">
      <c r="AV915" s="192"/>
      <c r="AW915" s="192"/>
    </row>
    <row r="916" spans="48:49">
      <c r="AV916" s="192"/>
      <c r="AW916" s="192"/>
    </row>
    <row r="917" spans="48:49">
      <c r="AV917" s="192"/>
      <c r="AW917" s="192"/>
    </row>
    <row r="918" spans="48:49">
      <c r="AV918" s="192"/>
      <c r="AW918" s="192"/>
    </row>
    <row r="919" spans="48:49">
      <c r="AV919" s="192"/>
      <c r="AW919" s="192"/>
    </row>
    <row r="920" spans="48:49">
      <c r="AV920" s="192"/>
      <c r="AW920" s="192"/>
    </row>
    <row r="921" spans="48:49">
      <c r="AV921" s="192"/>
      <c r="AW921" s="192"/>
    </row>
    <row r="922" spans="48:49">
      <c r="AV922" s="192"/>
      <c r="AW922" s="192"/>
    </row>
    <row r="923" spans="48:49">
      <c r="AV923" s="192"/>
      <c r="AW923" s="192"/>
    </row>
    <row r="924" spans="48:49">
      <c r="AV924" s="192"/>
      <c r="AW924" s="192"/>
    </row>
    <row r="925" spans="48:49">
      <c r="AV925" s="192"/>
      <c r="AW925" s="192"/>
    </row>
    <row r="926" spans="48:49">
      <c r="AV926" s="192"/>
      <c r="AW926" s="192"/>
    </row>
    <row r="927" spans="48:49">
      <c r="AV927" s="192"/>
      <c r="AW927" s="192"/>
    </row>
    <row r="928" spans="48:49">
      <c r="AV928" s="192"/>
      <c r="AW928" s="192"/>
    </row>
    <row r="929" spans="48:49">
      <c r="AV929" s="192"/>
      <c r="AW929" s="192"/>
    </row>
    <row r="930" spans="48:49">
      <c r="AV930" s="192"/>
      <c r="AW930" s="192"/>
    </row>
    <row r="931" spans="48:49">
      <c r="AV931" s="192"/>
      <c r="AW931" s="192"/>
    </row>
    <row r="932" spans="48:49">
      <c r="AV932" s="192"/>
      <c r="AW932" s="192"/>
    </row>
    <row r="933" spans="48:49">
      <c r="AV933" s="192"/>
      <c r="AW933" s="192"/>
    </row>
    <row r="934" spans="48:49">
      <c r="AV934" s="192"/>
      <c r="AW934" s="192"/>
    </row>
    <row r="935" spans="48:49">
      <c r="AV935" s="192"/>
      <c r="AW935" s="192"/>
    </row>
    <row r="936" spans="48:49">
      <c r="AV936" s="192"/>
      <c r="AW936" s="192"/>
    </row>
    <row r="937" spans="48:49">
      <c r="AV937" s="192"/>
      <c r="AW937" s="192"/>
    </row>
    <row r="938" spans="48:49">
      <c r="AV938" s="192"/>
      <c r="AW938" s="192"/>
    </row>
    <row r="939" spans="48:49">
      <c r="AV939" s="192"/>
      <c r="AW939" s="192"/>
    </row>
    <row r="940" spans="48:49">
      <c r="AV940" s="192"/>
      <c r="AW940" s="192"/>
    </row>
    <row r="941" spans="48:49">
      <c r="AV941" s="192"/>
      <c r="AW941" s="192"/>
    </row>
    <row r="942" spans="48:49">
      <c r="AV942" s="192"/>
      <c r="AW942" s="192"/>
    </row>
    <row r="943" spans="48:49">
      <c r="AV943" s="192"/>
      <c r="AW943" s="192"/>
    </row>
    <row r="944" spans="48:49">
      <c r="AV944" s="192"/>
      <c r="AW944" s="192"/>
    </row>
    <row r="945" spans="48:49">
      <c r="AV945" s="192"/>
      <c r="AW945" s="192"/>
    </row>
    <row r="946" spans="48:49">
      <c r="AV946" s="192"/>
      <c r="AW946" s="192"/>
    </row>
    <row r="947" spans="48:49">
      <c r="AV947" s="192"/>
      <c r="AW947" s="192"/>
    </row>
    <row r="948" spans="48:49">
      <c r="AV948" s="192"/>
      <c r="AW948" s="192"/>
    </row>
    <row r="949" spans="48:49">
      <c r="AV949" s="192"/>
      <c r="AW949" s="192"/>
    </row>
    <row r="950" spans="48:49">
      <c r="AV950" s="192"/>
      <c r="AW950" s="192"/>
    </row>
    <row r="951" spans="48:49">
      <c r="AV951" s="192"/>
      <c r="AW951" s="192"/>
    </row>
    <row r="952" spans="48:49">
      <c r="AV952" s="192"/>
      <c r="AW952" s="192"/>
    </row>
    <row r="953" spans="48:49">
      <c r="AV953" s="192"/>
      <c r="AW953" s="192"/>
    </row>
    <row r="954" spans="48:49">
      <c r="AV954" s="192"/>
      <c r="AW954" s="192"/>
    </row>
    <row r="955" spans="48:49">
      <c r="AV955" s="192"/>
      <c r="AW955" s="192"/>
    </row>
    <row r="956" spans="48:49">
      <c r="AV956" s="192"/>
      <c r="AW956" s="192"/>
    </row>
    <row r="957" spans="48:49">
      <c r="AV957" s="192"/>
      <c r="AW957" s="192"/>
    </row>
    <row r="958" spans="48:49">
      <c r="AV958" s="192"/>
      <c r="AW958" s="192"/>
    </row>
    <row r="959" spans="48:49">
      <c r="AV959" s="192"/>
      <c r="AW959" s="192"/>
    </row>
    <row r="960" spans="48:49">
      <c r="AV960" s="192"/>
      <c r="AW960" s="192"/>
    </row>
    <row r="961" spans="48:49">
      <c r="AV961" s="192"/>
      <c r="AW961" s="192"/>
    </row>
    <row r="962" spans="48:49">
      <c r="AV962" s="192"/>
      <c r="AW962" s="192"/>
    </row>
    <row r="963" spans="48:49">
      <c r="AV963" s="192"/>
      <c r="AW963" s="192"/>
    </row>
    <row r="964" spans="48:49">
      <c r="AV964" s="192"/>
      <c r="AW964" s="192"/>
    </row>
    <row r="965" spans="48:49">
      <c r="AV965" s="192"/>
      <c r="AW965" s="192"/>
    </row>
    <row r="966" spans="48:49">
      <c r="AV966" s="192"/>
      <c r="AW966" s="192"/>
    </row>
    <row r="967" spans="48:49">
      <c r="AV967" s="192"/>
      <c r="AW967" s="192"/>
    </row>
    <row r="968" spans="48:49">
      <c r="AV968" s="192"/>
      <c r="AW968" s="192"/>
    </row>
    <row r="969" spans="48:49">
      <c r="AV969" s="192"/>
      <c r="AW969" s="192"/>
    </row>
    <row r="970" spans="48:49">
      <c r="AV970" s="192"/>
      <c r="AW970" s="192"/>
    </row>
    <row r="971" spans="48:49">
      <c r="AV971" s="192"/>
      <c r="AW971" s="192"/>
    </row>
    <row r="972" spans="48:49">
      <c r="AV972" s="192"/>
      <c r="AW972" s="192"/>
    </row>
    <row r="973" spans="48:49">
      <c r="AV973" s="192"/>
      <c r="AW973" s="192"/>
    </row>
    <row r="974" spans="48:49">
      <c r="AV974" s="192"/>
      <c r="AW974" s="192"/>
    </row>
    <row r="975" spans="48:49">
      <c r="AV975" s="192"/>
      <c r="AW975" s="192"/>
    </row>
    <row r="976" spans="48:49">
      <c r="AV976" s="192"/>
      <c r="AW976" s="192"/>
    </row>
    <row r="977" spans="48:49">
      <c r="AV977" s="192"/>
      <c r="AW977" s="192"/>
    </row>
    <row r="978" spans="48:49">
      <c r="AV978" s="192"/>
      <c r="AW978" s="192"/>
    </row>
    <row r="979" spans="48:49">
      <c r="AV979" s="192"/>
      <c r="AW979" s="192"/>
    </row>
    <row r="980" spans="48:49">
      <c r="AV980" s="192"/>
      <c r="AW980" s="192"/>
    </row>
    <row r="981" spans="48:49">
      <c r="AV981" s="192"/>
      <c r="AW981" s="192"/>
    </row>
    <row r="982" spans="48:49">
      <c r="AV982" s="192"/>
      <c r="AW982" s="192"/>
    </row>
    <row r="983" spans="48:49">
      <c r="AV983" s="192"/>
      <c r="AW983" s="192"/>
    </row>
    <row r="984" spans="48:49">
      <c r="AV984" s="192"/>
      <c r="AW984" s="192"/>
    </row>
    <row r="985" spans="48:49">
      <c r="AV985" s="192"/>
      <c r="AW985" s="192"/>
    </row>
    <row r="986" spans="48:49">
      <c r="AV986" s="192"/>
      <c r="AW986" s="192"/>
    </row>
    <row r="987" spans="48:49">
      <c r="AV987" s="192"/>
      <c r="AW987" s="192"/>
    </row>
    <row r="988" spans="48:49">
      <c r="AV988" s="192"/>
      <c r="AW988" s="192"/>
    </row>
    <row r="989" spans="48:49">
      <c r="AV989" s="192"/>
      <c r="AW989" s="192"/>
    </row>
    <row r="990" spans="48:49">
      <c r="AV990" s="192"/>
      <c r="AW990" s="192"/>
    </row>
    <row r="991" spans="48:49">
      <c r="AV991" s="192"/>
      <c r="AW991" s="192"/>
    </row>
    <row r="992" spans="48:49">
      <c r="AV992" s="192"/>
      <c r="AW992" s="192"/>
    </row>
    <row r="993" spans="48:49">
      <c r="AV993" s="192"/>
      <c r="AW993" s="192"/>
    </row>
    <row r="994" spans="48:49">
      <c r="AV994" s="192"/>
      <c r="AW994" s="192"/>
    </row>
    <row r="995" spans="48:49">
      <c r="AV995" s="192"/>
      <c r="AW995" s="192"/>
    </row>
    <row r="996" spans="48:49">
      <c r="AV996" s="192"/>
      <c r="AW996" s="192"/>
    </row>
    <row r="997" spans="48:49">
      <c r="AV997" s="192"/>
      <c r="AW997" s="192"/>
    </row>
    <row r="998" spans="48:49">
      <c r="AV998" s="192"/>
      <c r="AW998" s="192"/>
    </row>
    <row r="999" spans="48:49">
      <c r="AV999" s="192"/>
      <c r="AW999" s="192"/>
    </row>
    <row r="1000" spans="48:49">
      <c r="AV1000" s="192"/>
      <c r="AW1000" s="192"/>
    </row>
    <row r="1001" spans="48:49">
      <c r="AV1001" s="192"/>
      <c r="AW1001" s="192"/>
    </row>
    <row r="1002" spans="48:49">
      <c r="AV1002" s="192"/>
      <c r="AW1002" s="192"/>
    </row>
    <row r="1003" spans="48:49">
      <c r="AV1003" s="192"/>
      <c r="AW1003" s="192"/>
    </row>
    <row r="1004" spans="48:49">
      <c r="AV1004" s="192"/>
      <c r="AW1004" s="192"/>
    </row>
    <row r="1005" spans="48:49">
      <c r="AV1005" s="192"/>
      <c r="AW1005" s="192"/>
    </row>
    <row r="1006" spans="48:49">
      <c r="AV1006" s="192"/>
      <c r="AW1006" s="192"/>
    </row>
    <row r="1007" spans="48:49">
      <c r="AV1007" s="192"/>
      <c r="AW1007" s="192"/>
    </row>
    <row r="1008" spans="48:49">
      <c r="AV1008" s="192"/>
      <c r="AW1008" s="192"/>
    </row>
    <row r="1009" spans="48:49">
      <c r="AV1009" s="192"/>
      <c r="AW1009" s="192"/>
    </row>
    <row r="1010" spans="48:49">
      <c r="AV1010" s="192"/>
      <c r="AW1010" s="192"/>
    </row>
    <row r="1011" spans="48:49">
      <c r="AV1011" s="192"/>
      <c r="AW1011" s="192"/>
    </row>
    <row r="1012" spans="48:49">
      <c r="AV1012" s="192"/>
      <c r="AW1012" s="192"/>
    </row>
    <row r="1013" spans="48:49">
      <c r="AV1013" s="192"/>
      <c r="AW1013" s="192"/>
    </row>
    <row r="1014" spans="48:49">
      <c r="AV1014" s="192"/>
      <c r="AW1014" s="192"/>
    </row>
    <row r="1015" spans="48:49">
      <c r="AV1015" s="192"/>
      <c r="AW1015" s="192"/>
    </row>
    <row r="1016" spans="48:49">
      <c r="AV1016" s="192"/>
      <c r="AW1016" s="192"/>
    </row>
    <row r="1017" spans="48:49">
      <c r="AV1017" s="192"/>
      <c r="AW1017" s="192"/>
    </row>
    <row r="1018" spans="48:49">
      <c r="AV1018" s="192"/>
      <c r="AW1018" s="192"/>
    </row>
    <row r="1019" spans="48:49">
      <c r="AV1019" s="192"/>
      <c r="AW1019" s="192"/>
    </row>
    <row r="1020" spans="48:49">
      <c r="AV1020" s="192"/>
      <c r="AW1020" s="192"/>
    </row>
    <row r="1021" spans="48:49">
      <c r="AV1021" s="192"/>
      <c r="AW1021" s="192"/>
    </row>
    <row r="1022" spans="48:49">
      <c r="AV1022" s="192"/>
      <c r="AW1022" s="192"/>
    </row>
    <row r="1023" spans="48:49">
      <c r="AV1023" s="192"/>
      <c r="AW1023" s="192"/>
    </row>
    <row r="1024" spans="48:49">
      <c r="AV1024" s="192"/>
      <c r="AW1024" s="192"/>
    </row>
    <row r="1025" spans="48:49">
      <c r="AV1025" s="192"/>
      <c r="AW1025" s="192"/>
    </row>
    <row r="1026" spans="48:49">
      <c r="AV1026" s="192"/>
      <c r="AW1026" s="192"/>
    </row>
    <row r="1027" spans="48:49">
      <c r="AV1027" s="192"/>
      <c r="AW1027" s="192"/>
    </row>
    <row r="1028" spans="48:49">
      <c r="AV1028" s="192"/>
      <c r="AW1028" s="192"/>
    </row>
    <row r="1029" spans="48:49">
      <c r="AV1029" s="192"/>
      <c r="AW1029" s="192"/>
    </row>
    <row r="1030" spans="48:49">
      <c r="AV1030" s="192"/>
      <c r="AW1030" s="192"/>
    </row>
    <row r="1031" spans="48:49">
      <c r="AV1031" s="192"/>
      <c r="AW1031" s="192"/>
    </row>
    <row r="1032" spans="48:49">
      <c r="AV1032" s="192"/>
      <c r="AW1032" s="192"/>
    </row>
    <row r="1033" spans="48:49">
      <c r="AV1033" s="192"/>
      <c r="AW1033" s="192"/>
    </row>
    <row r="1034" spans="48:49">
      <c r="AV1034" s="192"/>
      <c r="AW1034" s="192"/>
    </row>
    <row r="1035" spans="48:49">
      <c r="AV1035" s="192"/>
      <c r="AW1035" s="192"/>
    </row>
    <row r="1036" spans="48:49">
      <c r="AV1036" s="192"/>
      <c r="AW1036" s="192"/>
    </row>
    <row r="1037" spans="48:49">
      <c r="AV1037" s="192"/>
      <c r="AW1037" s="192"/>
    </row>
    <row r="1038" spans="48:49">
      <c r="AV1038" s="192"/>
      <c r="AW1038" s="192"/>
    </row>
    <row r="1039" spans="48:49">
      <c r="AV1039" s="192"/>
      <c r="AW1039" s="192"/>
    </row>
    <row r="1040" spans="48:49">
      <c r="AV1040" s="192"/>
      <c r="AW1040" s="192"/>
    </row>
    <row r="1041" spans="48:49">
      <c r="AV1041" s="192"/>
      <c r="AW1041" s="192"/>
    </row>
    <row r="1042" spans="48:49">
      <c r="AV1042" s="192"/>
      <c r="AW1042" s="192"/>
    </row>
    <row r="1043" spans="48:49">
      <c r="AV1043" s="192"/>
      <c r="AW1043" s="192"/>
    </row>
    <row r="1044" spans="48:49">
      <c r="AV1044" s="192"/>
      <c r="AW1044" s="192"/>
    </row>
    <row r="1045" spans="48:49">
      <c r="AV1045" s="192"/>
      <c r="AW1045" s="192"/>
    </row>
    <row r="1046" spans="48:49">
      <c r="AV1046" s="192"/>
      <c r="AW1046" s="192"/>
    </row>
    <row r="1047" spans="48:49">
      <c r="AV1047" s="192"/>
      <c r="AW1047" s="192"/>
    </row>
    <row r="1048" spans="48:49">
      <c r="AV1048" s="192"/>
      <c r="AW1048" s="192"/>
    </row>
    <row r="1049" spans="48:49">
      <c r="AV1049" s="192"/>
      <c r="AW1049" s="192"/>
    </row>
    <row r="1050" spans="48:49">
      <c r="AV1050" s="192"/>
      <c r="AW1050" s="192"/>
    </row>
    <row r="1051" spans="48:49">
      <c r="AV1051" s="192"/>
      <c r="AW1051" s="192"/>
    </row>
    <row r="1052" spans="48:49">
      <c r="AV1052" s="192"/>
      <c r="AW1052" s="192"/>
    </row>
    <row r="1053" spans="48:49">
      <c r="AV1053" s="192"/>
      <c r="AW1053" s="192"/>
    </row>
    <row r="1054" spans="48:49">
      <c r="AV1054" s="192"/>
      <c r="AW1054" s="192"/>
    </row>
    <row r="1055" spans="48:49">
      <c r="AV1055" s="192"/>
      <c r="AW1055" s="192"/>
    </row>
    <row r="1056" spans="48:49">
      <c r="AV1056" s="192"/>
      <c r="AW1056" s="192"/>
    </row>
    <row r="1057" spans="48:49">
      <c r="AV1057" s="192"/>
      <c r="AW1057" s="192"/>
    </row>
    <row r="1058" spans="48:49">
      <c r="AV1058" s="192"/>
      <c r="AW1058" s="192"/>
    </row>
    <row r="1059" spans="48:49">
      <c r="AV1059" s="192"/>
      <c r="AW1059" s="192"/>
    </row>
    <row r="1060" spans="48:49">
      <c r="AV1060" s="192"/>
      <c r="AW1060" s="192"/>
    </row>
    <row r="1061" spans="48:49">
      <c r="AV1061" s="192"/>
      <c r="AW1061" s="192"/>
    </row>
    <row r="1062" spans="48:49">
      <c r="AV1062" s="192"/>
      <c r="AW1062" s="192"/>
    </row>
    <row r="1063" spans="48:49">
      <c r="AV1063" s="192"/>
      <c r="AW1063" s="192"/>
    </row>
    <row r="1064" spans="48:49">
      <c r="AV1064" s="192"/>
      <c r="AW1064" s="192"/>
    </row>
    <row r="1065" spans="48:49">
      <c r="AV1065" s="192"/>
      <c r="AW1065" s="192"/>
    </row>
    <row r="1066" spans="48:49">
      <c r="AV1066" s="192"/>
      <c r="AW1066" s="192"/>
    </row>
    <row r="1067" spans="48:49">
      <c r="AV1067" s="192"/>
      <c r="AW1067" s="192"/>
    </row>
    <row r="1068" spans="48:49">
      <c r="AV1068" s="192"/>
      <c r="AW1068" s="192"/>
    </row>
    <row r="1069" spans="48:49">
      <c r="AV1069" s="192"/>
      <c r="AW1069" s="192"/>
    </row>
    <row r="1070" spans="48:49">
      <c r="AV1070" s="192"/>
      <c r="AW1070" s="192"/>
    </row>
    <row r="1071" spans="48:49">
      <c r="AV1071" s="192"/>
      <c r="AW1071" s="192"/>
    </row>
    <row r="1072" spans="48:49">
      <c r="AV1072" s="192"/>
      <c r="AW1072" s="192"/>
    </row>
    <row r="1073" spans="48:49">
      <c r="AV1073" s="192"/>
      <c r="AW1073" s="192"/>
    </row>
    <row r="1074" spans="48:49">
      <c r="AV1074" s="192"/>
      <c r="AW1074" s="192"/>
    </row>
    <row r="1075" spans="48:49">
      <c r="AV1075" s="192"/>
      <c r="AW1075" s="192"/>
    </row>
    <row r="1076" spans="48:49">
      <c r="AV1076" s="192"/>
      <c r="AW1076" s="192"/>
    </row>
    <row r="1077" spans="48:49">
      <c r="AV1077" s="192"/>
      <c r="AW1077" s="192"/>
    </row>
    <row r="1078" spans="48:49">
      <c r="AV1078" s="192"/>
      <c r="AW1078" s="192"/>
    </row>
    <row r="1079" spans="48:49">
      <c r="AV1079" s="192"/>
      <c r="AW1079" s="192"/>
    </row>
    <row r="1080" spans="48:49">
      <c r="AV1080" s="192"/>
      <c r="AW1080" s="192"/>
    </row>
    <row r="1081" spans="48:49">
      <c r="AV1081" s="192"/>
      <c r="AW1081" s="192"/>
    </row>
    <row r="1082" spans="48:49">
      <c r="AV1082" s="192"/>
      <c r="AW1082" s="192"/>
    </row>
    <row r="1083" spans="48:49">
      <c r="AV1083" s="192"/>
      <c r="AW1083" s="192"/>
    </row>
    <row r="1084" spans="48:49">
      <c r="AV1084" s="192"/>
      <c r="AW1084" s="192"/>
    </row>
    <row r="1085" spans="48:49">
      <c r="AV1085" s="192"/>
      <c r="AW1085" s="192"/>
    </row>
    <row r="1086" spans="48:49">
      <c r="AV1086" s="192"/>
      <c r="AW1086" s="192"/>
    </row>
    <row r="1087" spans="48:49">
      <c r="AV1087" s="192"/>
      <c r="AW1087" s="192"/>
    </row>
    <row r="1088" spans="48:49">
      <c r="AV1088" s="192"/>
      <c r="AW1088" s="192"/>
    </row>
    <row r="1089" spans="48:49">
      <c r="AV1089" s="192"/>
      <c r="AW1089" s="192"/>
    </row>
    <row r="1090" spans="48:49">
      <c r="AV1090" s="192"/>
      <c r="AW1090" s="192"/>
    </row>
    <row r="1091" spans="48:49">
      <c r="AV1091" s="192"/>
      <c r="AW1091" s="192"/>
    </row>
    <row r="1092" spans="48:49">
      <c r="AV1092" s="192"/>
      <c r="AW1092" s="192"/>
    </row>
    <row r="1093" spans="48:49">
      <c r="AV1093" s="192"/>
      <c r="AW1093" s="192"/>
    </row>
    <row r="1094" spans="48:49">
      <c r="AV1094" s="192"/>
      <c r="AW1094" s="192"/>
    </row>
    <row r="1095" spans="48:49">
      <c r="AV1095" s="192"/>
      <c r="AW1095" s="192"/>
    </row>
    <row r="1096" spans="48:49">
      <c r="AV1096" s="192"/>
      <c r="AW1096" s="192"/>
    </row>
    <row r="1097" spans="48:49">
      <c r="AV1097" s="192"/>
      <c r="AW1097" s="192"/>
    </row>
    <row r="1098" spans="48:49">
      <c r="AV1098" s="192"/>
      <c r="AW1098" s="192"/>
    </row>
    <row r="1099" spans="48:49">
      <c r="AV1099" s="192"/>
      <c r="AW1099" s="192"/>
    </row>
    <row r="1100" spans="48:49">
      <c r="AV1100" s="192"/>
      <c r="AW1100" s="192"/>
    </row>
    <row r="1101" spans="48:49">
      <c r="AV1101" s="192"/>
      <c r="AW1101" s="192"/>
    </row>
    <row r="1102" spans="48:49">
      <c r="AV1102" s="192"/>
      <c r="AW1102" s="192"/>
    </row>
    <row r="1103" spans="48:49">
      <c r="AV1103" s="192"/>
      <c r="AW1103" s="192"/>
    </row>
    <row r="1104" spans="48:49">
      <c r="AV1104" s="192"/>
      <c r="AW1104" s="192"/>
    </row>
    <row r="1105" spans="48:49">
      <c r="AV1105" s="192"/>
      <c r="AW1105" s="192"/>
    </row>
    <row r="1106" spans="48:49">
      <c r="AV1106" s="192"/>
      <c r="AW1106" s="192"/>
    </row>
    <row r="1107" spans="48:49">
      <c r="AV1107" s="192"/>
      <c r="AW1107" s="192"/>
    </row>
    <row r="1108" spans="48:49">
      <c r="AV1108" s="192"/>
      <c r="AW1108" s="192"/>
    </row>
    <row r="1109" spans="48:49">
      <c r="AV1109" s="192"/>
      <c r="AW1109" s="192"/>
    </row>
    <row r="1110" spans="48:49">
      <c r="AV1110" s="192"/>
      <c r="AW1110" s="192"/>
    </row>
    <row r="1111" spans="48:49">
      <c r="AV1111" s="192"/>
      <c r="AW1111" s="192"/>
    </row>
    <row r="1112" spans="48:49">
      <c r="AV1112" s="192"/>
      <c r="AW1112" s="192"/>
    </row>
    <row r="1113" spans="48:49">
      <c r="AV1113" s="192"/>
      <c r="AW1113" s="192"/>
    </row>
    <row r="1114" spans="48:49">
      <c r="AV1114" s="192"/>
      <c r="AW1114" s="192"/>
    </row>
    <row r="1115" spans="48:49">
      <c r="AV1115" s="192"/>
      <c r="AW1115" s="192"/>
    </row>
    <row r="1116" spans="48:49">
      <c r="AV1116" s="192"/>
      <c r="AW1116" s="192"/>
    </row>
    <row r="1117" spans="48:49">
      <c r="AV1117" s="192"/>
      <c r="AW1117" s="192"/>
    </row>
    <row r="1118" spans="48:49">
      <c r="AV1118" s="192"/>
      <c r="AW1118" s="192"/>
    </row>
    <row r="1119" spans="48:49">
      <c r="AV1119" s="192"/>
      <c r="AW1119" s="192"/>
    </row>
    <row r="1120" spans="48:49">
      <c r="AV1120" s="192"/>
      <c r="AW1120" s="192"/>
    </row>
    <row r="1121" spans="48:49">
      <c r="AV1121" s="192"/>
      <c r="AW1121" s="192"/>
    </row>
    <row r="1122" spans="48:49">
      <c r="AV1122" s="192"/>
      <c r="AW1122" s="192"/>
    </row>
    <row r="1123" spans="48:49">
      <c r="AV1123" s="192"/>
      <c r="AW1123" s="192"/>
    </row>
    <row r="1124" spans="48:49">
      <c r="AV1124" s="192"/>
      <c r="AW1124" s="192"/>
    </row>
    <row r="1125" spans="48:49">
      <c r="AV1125" s="192"/>
      <c r="AW1125" s="192"/>
    </row>
    <row r="1126" spans="48:49">
      <c r="AV1126" s="192"/>
      <c r="AW1126" s="192"/>
    </row>
    <row r="1127" spans="48:49">
      <c r="AV1127" s="192"/>
      <c r="AW1127" s="192"/>
    </row>
    <row r="1128" spans="48:49">
      <c r="AV1128" s="192"/>
      <c r="AW1128" s="192"/>
    </row>
    <row r="1129" spans="48:49">
      <c r="AV1129" s="192"/>
      <c r="AW1129" s="192"/>
    </row>
    <row r="1130" spans="48:49">
      <c r="AV1130" s="192"/>
      <c r="AW1130" s="192"/>
    </row>
    <row r="1131" spans="48:49">
      <c r="AV1131" s="192"/>
      <c r="AW1131" s="192"/>
    </row>
    <row r="1132" spans="48:49">
      <c r="AV1132" s="192"/>
      <c r="AW1132" s="192"/>
    </row>
    <row r="1133" spans="48:49">
      <c r="AV1133" s="192"/>
      <c r="AW1133" s="192"/>
    </row>
    <row r="1134" spans="48:49">
      <c r="AV1134" s="192"/>
      <c r="AW1134" s="192"/>
    </row>
    <row r="1135" spans="48:49">
      <c r="AV1135" s="192"/>
      <c r="AW1135" s="192"/>
    </row>
    <row r="1136" spans="48:49">
      <c r="AV1136" s="192"/>
      <c r="AW1136" s="192"/>
    </row>
    <row r="1137" spans="48:49">
      <c r="AV1137" s="192"/>
      <c r="AW1137" s="192"/>
    </row>
    <row r="1138" spans="48:49">
      <c r="AV1138" s="192"/>
      <c r="AW1138" s="192"/>
    </row>
    <row r="1139" spans="48:49">
      <c r="AV1139" s="192"/>
      <c r="AW1139" s="192"/>
    </row>
    <row r="1140" spans="48:49">
      <c r="AV1140" s="192"/>
      <c r="AW1140" s="192"/>
    </row>
    <row r="1141" spans="48:49">
      <c r="AV1141" s="192"/>
      <c r="AW1141" s="192"/>
    </row>
    <row r="1142" spans="48:49">
      <c r="AV1142" s="192"/>
      <c r="AW1142" s="192"/>
    </row>
    <row r="1143" spans="48:49">
      <c r="AV1143" s="192"/>
      <c r="AW1143" s="192"/>
    </row>
    <row r="1144" spans="48:49">
      <c r="AV1144" s="192"/>
      <c r="AW1144" s="192"/>
    </row>
    <row r="1145" spans="48:49">
      <c r="AV1145" s="192"/>
      <c r="AW1145" s="192"/>
    </row>
    <row r="1146" spans="48:49">
      <c r="AV1146" s="192"/>
      <c r="AW1146" s="192"/>
    </row>
    <row r="1147" spans="48:49">
      <c r="AV1147" s="192"/>
      <c r="AW1147" s="192"/>
    </row>
    <row r="1148" spans="48:49">
      <c r="AV1148" s="192"/>
      <c r="AW1148" s="192"/>
    </row>
    <row r="1149" spans="48:49">
      <c r="AV1149" s="192"/>
      <c r="AW1149" s="192"/>
    </row>
    <row r="1150" spans="48:49">
      <c r="AV1150" s="192"/>
      <c r="AW1150" s="192"/>
    </row>
    <row r="1151" spans="48:49">
      <c r="AV1151" s="192"/>
      <c r="AW1151" s="192"/>
    </row>
    <row r="1152" spans="48:49">
      <c r="AV1152" s="192"/>
      <c r="AW1152" s="192"/>
    </row>
    <row r="1153" spans="48:49">
      <c r="AV1153" s="192"/>
      <c r="AW1153" s="192"/>
    </row>
    <row r="1154" spans="48:49">
      <c r="AV1154" s="192"/>
      <c r="AW1154" s="192"/>
    </row>
    <row r="1155" spans="48:49">
      <c r="AV1155" s="192"/>
      <c r="AW1155" s="192"/>
    </row>
    <row r="1156" spans="48:49">
      <c r="AV1156" s="192"/>
      <c r="AW1156" s="192"/>
    </row>
    <row r="1157" spans="48:49">
      <c r="AV1157" s="192"/>
      <c r="AW1157" s="192"/>
    </row>
    <row r="1158" spans="48:49">
      <c r="AV1158" s="192"/>
      <c r="AW1158" s="192"/>
    </row>
    <row r="1159" spans="48:49">
      <c r="AV1159" s="192"/>
      <c r="AW1159" s="192"/>
    </row>
    <row r="1160" spans="48:49">
      <c r="AV1160" s="192"/>
      <c r="AW1160" s="192"/>
    </row>
    <row r="1161" spans="48:49">
      <c r="AV1161" s="192"/>
      <c r="AW1161" s="192"/>
    </row>
    <row r="1162" spans="48:49">
      <c r="AV1162" s="192"/>
      <c r="AW1162" s="192"/>
    </row>
    <row r="1163" spans="48:49">
      <c r="AV1163" s="192"/>
      <c r="AW1163" s="192"/>
    </row>
    <row r="1164" spans="48:49">
      <c r="AV1164" s="192"/>
      <c r="AW1164" s="192"/>
    </row>
    <row r="1165" spans="48:49">
      <c r="AV1165" s="192"/>
      <c r="AW1165" s="192"/>
    </row>
    <row r="1166" spans="48:49">
      <c r="AV1166" s="192"/>
      <c r="AW1166" s="192"/>
    </row>
    <row r="1167" spans="48:49">
      <c r="AV1167" s="192"/>
      <c r="AW1167" s="192"/>
    </row>
    <row r="1168" spans="48:49">
      <c r="AV1168" s="192"/>
      <c r="AW1168" s="192"/>
    </row>
    <row r="1169" spans="48:49">
      <c r="AV1169" s="192"/>
      <c r="AW1169" s="192"/>
    </row>
    <row r="1170" spans="48:49">
      <c r="AV1170" s="192"/>
      <c r="AW1170" s="192"/>
    </row>
    <row r="1171" spans="48:49">
      <c r="AV1171" s="192"/>
      <c r="AW1171" s="192"/>
    </row>
    <row r="1172" spans="48:49">
      <c r="AV1172" s="192"/>
      <c r="AW1172" s="192"/>
    </row>
    <row r="1173" spans="48:49">
      <c r="AV1173" s="192"/>
      <c r="AW1173" s="192"/>
    </row>
    <row r="1174" spans="48:49">
      <c r="AV1174" s="192"/>
      <c r="AW1174" s="192"/>
    </row>
    <row r="1175" spans="48:49">
      <c r="AV1175" s="192"/>
      <c r="AW1175" s="192"/>
    </row>
    <row r="1176" spans="48:49">
      <c r="AV1176" s="192"/>
      <c r="AW1176" s="192"/>
    </row>
    <row r="1177" spans="48:49">
      <c r="AV1177" s="192"/>
      <c r="AW1177" s="192"/>
    </row>
    <row r="1178" spans="48:49">
      <c r="AV1178" s="192"/>
      <c r="AW1178" s="192"/>
    </row>
    <row r="1179" spans="48:49">
      <c r="AV1179" s="192"/>
      <c r="AW1179" s="192"/>
    </row>
    <row r="1180" spans="48:49">
      <c r="AV1180" s="192"/>
      <c r="AW1180" s="192"/>
    </row>
    <row r="1181" spans="48:49">
      <c r="AV1181" s="192"/>
      <c r="AW1181" s="192"/>
    </row>
    <row r="1182" spans="48:49">
      <c r="AV1182" s="192"/>
      <c r="AW1182" s="192"/>
    </row>
    <row r="1183" spans="48:49">
      <c r="AV1183" s="192"/>
      <c r="AW1183" s="192"/>
    </row>
    <row r="1184" spans="48:49">
      <c r="AV1184" s="192"/>
      <c r="AW1184" s="192"/>
    </row>
    <row r="1185" spans="48:49">
      <c r="AV1185" s="192"/>
      <c r="AW1185" s="192"/>
    </row>
    <row r="1186" spans="48:49">
      <c r="AV1186" s="192"/>
      <c r="AW1186" s="192"/>
    </row>
    <row r="1187" spans="48:49">
      <c r="AV1187" s="192"/>
      <c r="AW1187" s="192"/>
    </row>
    <row r="1188" spans="48:49">
      <c r="AV1188" s="192"/>
      <c r="AW1188" s="192"/>
    </row>
    <row r="1189" spans="48:49">
      <c r="AV1189" s="192"/>
      <c r="AW1189" s="192"/>
    </row>
    <row r="1190" spans="48:49">
      <c r="AV1190" s="192"/>
      <c r="AW1190" s="192"/>
    </row>
    <row r="1191" spans="48:49">
      <c r="AV1191" s="192"/>
      <c r="AW1191" s="192"/>
    </row>
    <row r="1192" spans="48:49">
      <c r="AV1192" s="192"/>
      <c r="AW1192" s="192"/>
    </row>
    <row r="1193" spans="48:49">
      <c r="AV1193" s="192"/>
      <c r="AW1193" s="192"/>
    </row>
    <row r="1194" spans="48:49">
      <c r="AV1194" s="192"/>
      <c r="AW1194" s="192"/>
    </row>
    <row r="1195" spans="48:49">
      <c r="AV1195" s="192"/>
      <c r="AW1195" s="192"/>
    </row>
    <row r="1196" spans="48:49">
      <c r="AV1196" s="192"/>
      <c r="AW1196" s="192"/>
    </row>
    <row r="1197" spans="48:49">
      <c r="AV1197" s="192"/>
      <c r="AW1197" s="192"/>
    </row>
    <row r="1198" spans="48:49">
      <c r="AV1198" s="192"/>
      <c r="AW1198" s="192"/>
    </row>
    <row r="1199" spans="48:49">
      <c r="AV1199" s="192"/>
      <c r="AW1199" s="192"/>
    </row>
    <row r="1200" spans="48:49">
      <c r="AV1200" s="192"/>
      <c r="AW1200" s="192"/>
    </row>
    <row r="1201" spans="48:49">
      <c r="AV1201" s="192"/>
      <c r="AW1201" s="192"/>
    </row>
    <row r="1202" spans="48:49">
      <c r="AV1202" s="192"/>
      <c r="AW1202" s="192"/>
    </row>
    <row r="1203" spans="48:49">
      <c r="AV1203" s="192"/>
      <c r="AW1203" s="192"/>
    </row>
    <row r="1204" spans="48:49">
      <c r="AV1204" s="192"/>
      <c r="AW1204" s="192"/>
    </row>
    <row r="1205" spans="48:49">
      <c r="AV1205" s="192"/>
      <c r="AW1205" s="192"/>
    </row>
    <row r="1206" spans="48:49">
      <c r="AV1206" s="192"/>
      <c r="AW1206" s="192"/>
    </row>
    <row r="1207" spans="48:49">
      <c r="AV1207" s="192"/>
      <c r="AW1207" s="192"/>
    </row>
    <row r="1208" spans="48:49">
      <c r="AV1208" s="192"/>
      <c r="AW1208" s="192"/>
    </row>
    <row r="1209" spans="48:49">
      <c r="AV1209" s="192"/>
      <c r="AW1209" s="192"/>
    </row>
    <row r="1210" spans="48:49">
      <c r="AV1210" s="192"/>
      <c r="AW1210" s="192"/>
    </row>
    <row r="1211" spans="48:49">
      <c r="AV1211" s="192"/>
      <c r="AW1211" s="192"/>
    </row>
    <row r="1212" spans="48:49">
      <c r="AV1212" s="192"/>
      <c r="AW1212" s="192"/>
    </row>
    <row r="1213" spans="48:49">
      <c r="AV1213" s="192"/>
      <c r="AW1213" s="192"/>
    </row>
    <row r="1214" spans="48:49">
      <c r="AV1214" s="192"/>
      <c r="AW1214" s="192"/>
    </row>
    <row r="1215" spans="48:49">
      <c r="AV1215" s="192"/>
      <c r="AW1215" s="192"/>
    </row>
    <row r="1216" spans="48:49">
      <c r="AV1216" s="192"/>
      <c r="AW1216" s="192"/>
    </row>
    <row r="1217" spans="48:49">
      <c r="AV1217" s="192"/>
      <c r="AW1217" s="192"/>
    </row>
    <row r="1218" spans="48:49">
      <c r="AV1218" s="192"/>
      <c r="AW1218" s="192"/>
    </row>
    <row r="1219" spans="48:49">
      <c r="AV1219" s="192"/>
      <c r="AW1219" s="192"/>
    </row>
    <row r="1220" spans="48:49">
      <c r="AV1220" s="192"/>
      <c r="AW1220" s="192"/>
    </row>
    <row r="1221" spans="48:49">
      <c r="AV1221" s="192"/>
      <c r="AW1221" s="192"/>
    </row>
    <row r="1222" spans="48:49">
      <c r="AV1222" s="192"/>
      <c r="AW1222" s="192"/>
    </row>
    <row r="1223" spans="48:49">
      <c r="AV1223" s="192"/>
      <c r="AW1223" s="192"/>
    </row>
    <row r="1224" spans="48:49">
      <c r="AV1224" s="192"/>
      <c r="AW1224" s="192"/>
    </row>
    <row r="1225" spans="48:49">
      <c r="AV1225" s="192"/>
      <c r="AW1225" s="192"/>
    </row>
    <row r="1226" spans="48:49">
      <c r="AV1226" s="192"/>
      <c r="AW1226" s="192"/>
    </row>
    <row r="1227" spans="48:49">
      <c r="AV1227" s="192"/>
      <c r="AW1227" s="192"/>
    </row>
    <row r="1228" spans="48:49">
      <c r="AV1228" s="192"/>
      <c r="AW1228" s="192"/>
    </row>
    <row r="1229" spans="48:49">
      <c r="AV1229" s="192"/>
      <c r="AW1229" s="192"/>
    </row>
    <row r="1230" spans="48:49">
      <c r="AV1230" s="192"/>
      <c r="AW1230" s="192"/>
    </row>
    <row r="1231" spans="48:49">
      <c r="AV1231" s="192"/>
      <c r="AW1231" s="192"/>
    </row>
    <row r="1232" spans="48:49">
      <c r="AV1232" s="192"/>
      <c r="AW1232" s="192"/>
    </row>
    <row r="1233" spans="48:49">
      <c r="AV1233" s="192"/>
      <c r="AW1233" s="192"/>
    </row>
    <row r="1234" spans="48:49">
      <c r="AV1234" s="192"/>
      <c r="AW1234" s="192"/>
    </row>
    <row r="1235" spans="48:49">
      <c r="AV1235" s="192"/>
      <c r="AW1235" s="192"/>
    </row>
    <row r="1236" spans="48:49">
      <c r="AV1236" s="192"/>
      <c r="AW1236" s="192"/>
    </row>
    <row r="1237" spans="48:49">
      <c r="AV1237" s="192"/>
      <c r="AW1237" s="192"/>
    </row>
    <row r="1238" spans="48:49">
      <c r="AV1238" s="192"/>
      <c r="AW1238" s="192"/>
    </row>
    <row r="1239" spans="48:49">
      <c r="AV1239" s="192"/>
      <c r="AW1239" s="192"/>
    </row>
    <row r="1240" spans="48:49">
      <c r="AV1240" s="192"/>
      <c r="AW1240" s="192"/>
    </row>
    <row r="1241" spans="48:49">
      <c r="AV1241" s="192"/>
      <c r="AW1241" s="192"/>
    </row>
    <row r="1242" spans="48:49">
      <c r="AV1242" s="192"/>
      <c r="AW1242" s="192"/>
    </row>
    <row r="1243" spans="48:49">
      <c r="AV1243" s="192"/>
      <c r="AW1243" s="192"/>
    </row>
    <row r="1244" spans="48:49">
      <c r="AV1244" s="192"/>
      <c r="AW1244" s="192"/>
    </row>
    <row r="1245" spans="48:49">
      <c r="AV1245" s="192"/>
      <c r="AW1245" s="192"/>
    </row>
    <row r="1246" spans="48:49">
      <c r="AV1246" s="192"/>
      <c r="AW1246" s="192"/>
    </row>
    <row r="1247" spans="48:49">
      <c r="AV1247" s="192"/>
      <c r="AW1247" s="192"/>
    </row>
    <row r="1248" spans="48:49">
      <c r="AV1248" s="192"/>
      <c r="AW1248" s="192"/>
    </row>
    <row r="1249" spans="48:49">
      <c r="AV1249" s="192"/>
      <c r="AW1249" s="192"/>
    </row>
    <row r="1250" spans="48:49">
      <c r="AV1250" s="192"/>
      <c r="AW1250" s="192"/>
    </row>
    <row r="1251" spans="48:49">
      <c r="AV1251" s="192"/>
      <c r="AW1251" s="192"/>
    </row>
    <row r="1252" spans="48:49">
      <c r="AV1252" s="192"/>
      <c r="AW1252" s="192"/>
    </row>
    <row r="1253" spans="48:49">
      <c r="AV1253" s="192"/>
      <c r="AW1253" s="192"/>
    </row>
    <row r="1254" spans="48:49">
      <c r="AV1254" s="192"/>
      <c r="AW1254" s="192"/>
    </row>
    <row r="1255" spans="48:49">
      <c r="AV1255" s="192"/>
      <c r="AW1255" s="192"/>
    </row>
    <row r="1256" spans="48:49">
      <c r="AV1256" s="192"/>
      <c r="AW1256" s="192"/>
    </row>
    <row r="1257" spans="48:49">
      <c r="AV1257" s="192"/>
      <c r="AW1257" s="192"/>
    </row>
    <row r="1258" spans="48:49">
      <c r="AV1258" s="192"/>
      <c r="AW1258" s="192"/>
    </row>
    <row r="1259" spans="48:49">
      <c r="AV1259" s="192"/>
      <c r="AW1259" s="192"/>
    </row>
    <row r="1260" spans="48:49">
      <c r="AV1260" s="192"/>
      <c r="AW1260" s="192"/>
    </row>
    <row r="1261" spans="48:49">
      <c r="AV1261" s="192"/>
      <c r="AW1261" s="192"/>
    </row>
    <row r="1262" spans="48:49">
      <c r="AV1262" s="192"/>
      <c r="AW1262" s="192"/>
    </row>
    <row r="1263" spans="48:49">
      <c r="AV1263" s="192"/>
      <c r="AW1263" s="192"/>
    </row>
    <row r="1264" spans="48:49">
      <c r="AV1264" s="192"/>
      <c r="AW1264" s="192"/>
    </row>
    <row r="1265" spans="48:49">
      <c r="AV1265" s="192"/>
      <c r="AW1265" s="192"/>
    </row>
    <row r="1266" spans="48:49">
      <c r="AV1266" s="192"/>
      <c r="AW1266" s="192"/>
    </row>
    <row r="1267" spans="48:49">
      <c r="AV1267" s="192"/>
      <c r="AW1267" s="192"/>
    </row>
    <row r="1268" spans="48:49">
      <c r="AV1268" s="192"/>
      <c r="AW1268" s="192"/>
    </row>
    <row r="1269" spans="48:49">
      <c r="AV1269" s="192"/>
      <c r="AW1269" s="192"/>
    </row>
    <row r="1270" spans="48:49">
      <c r="AV1270" s="192"/>
      <c r="AW1270" s="192"/>
    </row>
    <row r="1271" spans="48:49">
      <c r="AV1271" s="192"/>
      <c r="AW1271" s="192"/>
    </row>
    <row r="1272" spans="48:49">
      <c r="AV1272" s="192"/>
      <c r="AW1272" s="192"/>
    </row>
    <row r="1273" spans="48:49">
      <c r="AV1273" s="192"/>
      <c r="AW1273" s="192"/>
    </row>
    <row r="1274" spans="48:49">
      <c r="AV1274" s="192"/>
      <c r="AW1274" s="192"/>
    </row>
    <row r="1275" spans="48:49">
      <c r="AV1275" s="192"/>
      <c r="AW1275" s="192"/>
    </row>
    <row r="1276" spans="48:49">
      <c r="AV1276" s="192"/>
      <c r="AW1276" s="192"/>
    </row>
    <row r="1277" spans="48:49">
      <c r="AV1277" s="192"/>
      <c r="AW1277" s="192"/>
    </row>
    <row r="1278" spans="48:49">
      <c r="AV1278" s="192"/>
      <c r="AW1278" s="192"/>
    </row>
    <row r="1279" spans="48:49">
      <c r="AV1279" s="192"/>
      <c r="AW1279" s="192"/>
    </row>
    <row r="1280" spans="48:49">
      <c r="AV1280" s="192"/>
      <c r="AW1280" s="192"/>
    </row>
    <row r="1281" spans="48:49">
      <c r="AV1281" s="192"/>
      <c r="AW1281" s="192"/>
    </row>
    <row r="1282" spans="48:49">
      <c r="AV1282" s="192"/>
      <c r="AW1282" s="192"/>
    </row>
    <row r="1283" spans="48:49">
      <c r="AV1283" s="192"/>
      <c r="AW1283" s="192"/>
    </row>
    <row r="1284" spans="48:49">
      <c r="AV1284" s="192"/>
      <c r="AW1284" s="192"/>
    </row>
    <row r="1285" spans="48:49">
      <c r="AV1285" s="192"/>
      <c r="AW1285" s="192"/>
    </row>
    <row r="1286" spans="48:49">
      <c r="AV1286" s="192"/>
      <c r="AW1286" s="192"/>
    </row>
    <row r="1287" spans="48:49">
      <c r="AV1287" s="192"/>
      <c r="AW1287" s="192"/>
    </row>
    <row r="1288" spans="48:49">
      <c r="AV1288" s="192"/>
      <c r="AW1288" s="192"/>
    </row>
    <row r="1289" spans="48:49">
      <c r="AV1289" s="192"/>
      <c r="AW1289" s="192"/>
    </row>
    <row r="1290" spans="48:49">
      <c r="AV1290" s="192"/>
      <c r="AW1290" s="192"/>
    </row>
    <row r="1291" spans="48:49">
      <c r="AV1291" s="192"/>
      <c r="AW1291" s="192"/>
    </row>
    <row r="1292" spans="48:49">
      <c r="AV1292" s="192"/>
      <c r="AW1292" s="192"/>
    </row>
    <row r="1293" spans="48:49">
      <c r="AV1293" s="192"/>
      <c r="AW1293" s="192"/>
    </row>
    <row r="1294" spans="48:49">
      <c r="AV1294" s="192"/>
      <c r="AW1294" s="192"/>
    </row>
    <row r="1295" spans="48:49">
      <c r="AV1295" s="192"/>
      <c r="AW1295" s="192"/>
    </row>
    <row r="1296" spans="48:49">
      <c r="AV1296" s="192"/>
      <c r="AW1296" s="192"/>
    </row>
    <row r="1297" spans="48:49">
      <c r="AV1297" s="192"/>
      <c r="AW1297" s="192"/>
    </row>
    <row r="1298" spans="48:49">
      <c r="AV1298" s="192"/>
      <c r="AW1298" s="192"/>
    </row>
    <row r="1299" spans="48:49">
      <c r="AV1299" s="192"/>
      <c r="AW1299" s="192"/>
    </row>
    <row r="1300" spans="48:49">
      <c r="AV1300" s="192"/>
      <c r="AW1300" s="192"/>
    </row>
    <row r="1301" spans="48:49">
      <c r="AV1301" s="192"/>
      <c r="AW1301" s="192"/>
    </row>
    <row r="1302" spans="48:49">
      <c r="AV1302" s="192"/>
      <c r="AW1302" s="192"/>
    </row>
    <row r="1303" spans="48:49">
      <c r="AV1303" s="192"/>
      <c r="AW1303" s="192"/>
    </row>
    <row r="1304" spans="48:49">
      <c r="AV1304" s="192"/>
      <c r="AW1304" s="192"/>
    </row>
    <row r="1305" spans="48:49">
      <c r="AV1305" s="192"/>
      <c r="AW1305" s="192"/>
    </row>
    <row r="1306" spans="48:49">
      <c r="AV1306" s="192"/>
      <c r="AW1306" s="192"/>
    </row>
    <row r="1307" spans="48:49">
      <c r="AV1307" s="192"/>
      <c r="AW1307" s="192"/>
    </row>
    <row r="1308" spans="48:49">
      <c r="AV1308" s="192"/>
      <c r="AW1308" s="192"/>
    </row>
    <row r="1309" spans="48:49">
      <c r="AV1309" s="192"/>
      <c r="AW1309" s="192"/>
    </row>
    <row r="1310" spans="48:49">
      <c r="AV1310" s="192"/>
      <c r="AW1310" s="192"/>
    </row>
    <row r="1311" spans="48:49">
      <c r="AV1311" s="192"/>
      <c r="AW1311" s="192"/>
    </row>
    <row r="1312" spans="48:49">
      <c r="AV1312" s="192"/>
      <c r="AW1312" s="192"/>
    </row>
    <row r="1313" spans="48:49">
      <c r="AV1313" s="192"/>
      <c r="AW1313" s="192"/>
    </row>
    <row r="1314" spans="48:49">
      <c r="AV1314" s="192"/>
      <c r="AW1314" s="192"/>
    </row>
    <row r="1315" spans="48:49">
      <c r="AV1315" s="192"/>
      <c r="AW1315" s="192"/>
    </row>
    <row r="1316" spans="48:49">
      <c r="AV1316" s="192"/>
      <c r="AW1316" s="192"/>
    </row>
    <row r="1317" spans="48:49">
      <c r="AV1317" s="192"/>
      <c r="AW1317" s="192"/>
    </row>
    <row r="1318" spans="48:49">
      <c r="AV1318" s="192"/>
      <c r="AW1318" s="192"/>
    </row>
    <row r="1319" spans="48:49">
      <c r="AV1319" s="192"/>
      <c r="AW1319" s="192"/>
    </row>
    <row r="1320" spans="48:49">
      <c r="AV1320" s="192"/>
      <c r="AW1320" s="192"/>
    </row>
    <row r="1321" spans="48:49">
      <c r="AV1321" s="192"/>
      <c r="AW1321" s="192"/>
    </row>
    <row r="1322" spans="48:49">
      <c r="AV1322" s="192"/>
      <c r="AW1322" s="192"/>
    </row>
    <row r="1323" spans="48:49">
      <c r="AV1323" s="192"/>
      <c r="AW1323" s="192"/>
    </row>
    <row r="1324" spans="48:49">
      <c r="AV1324" s="192"/>
      <c r="AW1324" s="192"/>
    </row>
    <row r="1325" spans="48:49">
      <c r="AV1325" s="192"/>
      <c r="AW1325" s="192"/>
    </row>
    <row r="1326" spans="48:49">
      <c r="AV1326" s="192"/>
      <c r="AW1326" s="192"/>
    </row>
    <row r="1327" spans="48:49">
      <c r="AV1327" s="192"/>
      <c r="AW1327" s="192"/>
    </row>
    <row r="1328" spans="48:49">
      <c r="AV1328" s="192"/>
      <c r="AW1328" s="192"/>
    </row>
    <row r="1329" spans="48:49">
      <c r="AV1329" s="192"/>
      <c r="AW1329" s="192"/>
    </row>
    <row r="1330" spans="48:49">
      <c r="AV1330" s="192"/>
      <c r="AW1330" s="192"/>
    </row>
    <row r="1331" spans="48:49">
      <c r="AV1331" s="192"/>
      <c r="AW1331" s="192"/>
    </row>
    <row r="1332" spans="48:49">
      <c r="AV1332" s="192"/>
      <c r="AW1332" s="192"/>
    </row>
    <row r="1333" spans="48:49">
      <c r="AV1333" s="192"/>
      <c r="AW1333" s="192"/>
    </row>
    <row r="1334" spans="48:49">
      <c r="AV1334" s="192"/>
      <c r="AW1334" s="192"/>
    </row>
    <row r="1335" spans="48:49">
      <c r="AV1335" s="192"/>
      <c r="AW1335" s="192"/>
    </row>
    <row r="1336" spans="48:49">
      <c r="AV1336" s="192"/>
      <c r="AW1336" s="192"/>
    </row>
    <row r="1337" spans="48:49">
      <c r="AV1337" s="192"/>
      <c r="AW1337" s="192"/>
    </row>
    <row r="1338" spans="48:49">
      <c r="AV1338" s="192"/>
      <c r="AW1338" s="192"/>
    </row>
    <row r="1339" spans="48:49">
      <c r="AV1339" s="192"/>
      <c r="AW1339" s="192"/>
    </row>
    <row r="1340" spans="48:49">
      <c r="AV1340" s="192"/>
      <c r="AW1340" s="192"/>
    </row>
    <row r="1341" spans="48:49">
      <c r="AV1341" s="192"/>
      <c r="AW1341" s="192"/>
    </row>
    <row r="1342" spans="48:49">
      <c r="AV1342" s="192"/>
      <c r="AW1342" s="192"/>
    </row>
    <row r="1343" spans="48:49">
      <c r="AV1343" s="192"/>
      <c r="AW1343" s="192"/>
    </row>
    <row r="1344" spans="48:49">
      <c r="AV1344" s="192"/>
      <c r="AW1344" s="192"/>
    </row>
    <row r="1345" spans="48:49">
      <c r="AV1345" s="192"/>
      <c r="AW1345" s="192"/>
    </row>
    <row r="1346" spans="48:49">
      <c r="AV1346" s="192"/>
      <c r="AW1346" s="192"/>
    </row>
    <row r="1347" spans="48:49">
      <c r="AV1347" s="192"/>
      <c r="AW1347" s="192"/>
    </row>
    <row r="1348" spans="48:49">
      <c r="AV1348" s="192"/>
      <c r="AW1348" s="192"/>
    </row>
    <row r="1349" spans="48:49">
      <c r="AV1349" s="192"/>
      <c r="AW1349" s="192"/>
    </row>
    <row r="1350" spans="48:49">
      <c r="AV1350" s="192"/>
      <c r="AW1350" s="192"/>
    </row>
    <row r="1351" spans="48:49">
      <c r="AV1351" s="192"/>
      <c r="AW1351" s="192"/>
    </row>
    <row r="1352" spans="48:49">
      <c r="AV1352" s="192"/>
      <c r="AW1352" s="192"/>
    </row>
    <row r="1353" spans="48:49">
      <c r="AV1353" s="192"/>
      <c r="AW1353" s="192"/>
    </row>
    <row r="1354" spans="48:49">
      <c r="AV1354" s="192"/>
      <c r="AW1354" s="192"/>
    </row>
    <row r="1355" spans="48:49">
      <c r="AV1355" s="192"/>
      <c r="AW1355" s="192"/>
    </row>
    <row r="1356" spans="48:49">
      <c r="AV1356" s="192"/>
      <c r="AW1356" s="192"/>
    </row>
    <row r="1357" spans="48:49">
      <c r="AV1357" s="192"/>
      <c r="AW1357" s="192"/>
    </row>
    <row r="1358" spans="48:49">
      <c r="AV1358" s="192"/>
      <c r="AW1358" s="192"/>
    </row>
    <row r="1359" spans="48:49">
      <c r="AV1359" s="192"/>
      <c r="AW1359" s="192"/>
    </row>
    <row r="1360" spans="48:49">
      <c r="AV1360" s="192"/>
      <c r="AW1360" s="192"/>
    </row>
    <row r="1361" spans="48:49">
      <c r="AV1361" s="192"/>
      <c r="AW1361" s="192"/>
    </row>
    <row r="1362" spans="48:49">
      <c r="AV1362" s="192"/>
      <c r="AW1362" s="192"/>
    </row>
    <row r="1363" spans="48:49">
      <c r="AV1363" s="192"/>
      <c r="AW1363" s="192"/>
    </row>
    <row r="1364" spans="48:49">
      <c r="AV1364" s="192"/>
      <c r="AW1364" s="192"/>
    </row>
    <row r="1365" spans="48:49">
      <c r="AV1365" s="192"/>
      <c r="AW1365" s="192"/>
    </row>
    <row r="1366" spans="48:49">
      <c r="AV1366" s="192"/>
      <c r="AW1366" s="192"/>
    </row>
    <row r="1367" spans="48:49">
      <c r="AV1367" s="192"/>
      <c r="AW1367" s="192"/>
    </row>
    <row r="1368" spans="48:49">
      <c r="AV1368" s="192"/>
      <c r="AW1368" s="192"/>
    </row>
    <row r="1369" spans="48:49">
      <c r="AV1369" s="192"/>
      <c r="AW1369" s="192"/>
    </row>
    <row r="1370" spans="48:49">
      <c r="AV1370" s="192"/>
      <c r="AW1370" s="192"/>
    </row>
    <row r="1371" spans="48:49">
      <c r="AV1371" s="192"/>
      <c r="AW1371" s="192"/>
    </row>
    <row r="1372" spans="48:49">
      <c r="AV1372" s="192"/>
      <c r="AW1372" s="192"/>
    </row>
    <row r="1373" spans="48:49">
      <c r="AV1373" s="192"/>
      <c r="AW1373" s="192"/>
    </row>
    <row r="1374" spans="48:49">
      <c r="AV1374" s="192"/>
      <c r="AW1374" s="192"/>
    </row>
    <row r="1375" spans="48:49">
      <c r="AV1375" s="192"/>
      <c r="AW1375" s="192"/>
    </row>
    <row r="1376" spans="48:49">
      <c r="AV1376" s="192"/>
      <c r="AW1376" s="192"/>
    </row>
    <row r="1377" spans="48:49">
      <c r="AV1377" s="192"/>
      <c r="AW1377" s="192"/>
    </row>
    <row r="1378" spans="48:49">
      <c r="AV1378" s="192"/>
      <c r="AW1378" s="192"/>
    </row>
    <row r="1379" spans="48:49">
      <c r="AV1379" s="192"/>
      <c r="AW1379" s="192"/>
    </row>
    <row r="1380" spans="48:49">
      <c r="AV1380" s="192"/>
      <c r="AW1380" s="192"/>
    </row>
    <row r="1381" spans="48:49">
      <c r="AV1381" s="192"/>
      <c r="AW1381" s="192"/>
    </row>
    <row r="1382" spans="48:49">
      <c r="AV1382" s="192"/>
      <c r="AW1382" s="192"/>
    </row>
    <row r="1383" spans="48:49">
      <c r="AV1383" s="192"/>
      <c r="AW1383" s="192"/>
    </row>
    <row r="1384" spans="48:49">
      <c r="AV1384" s="192"/>
      <c r="AW1384" s="192"/>
    </row>
    <row r="1385" spans="48:49">
      <c r="AV1385" s="192"/>
      <c r="AW1385" s="192"/>
    </row>
    <row r="1386" spans="48:49">
      <c r="AV1386" s="192"/>
      <c r="AW1386" s="192"/>
    </row>
    <row r="1387" spans="48:49">
      <c r="AV1387" s="192"/>
      <c r="AW1387" s="192"/>
    </row>
    <row r="1388" spans="48:49">
      <c r="AV1388" s="192"/>
      <c r="AW1388" s="192"/>
    </row>
    <row r="1389" spans="48:49">
      <c r="AV1389" s="192"/>
      <c r="AW1389" s="192"/>
    </row>
    <row r="1390" spans="48:49">
      <c r="AV1390" s="192"/>
      <c r="AW1390" s="192"/>
    </row>
    <row r="1391" spans="48:49">
      <c r="AV1391" s="192"/>
      <c r="AW1391" s="192"/>
    </row>
    <row r="1392" spans="48:49">
      <c r="AV1392" s="192"/>
      <c r="AW1392" s="192"/>
    </row>
    <row r="1393" spans="48:49">
      <c r="AV1393" s="192"/>
      <c r="AW1393" s="192"/>
    </row>
    <row r="1394" spans="48:49">
      <c r="AV1394" s="192"/>
      <c r="AW1394" s="192"/>
    </row>
    <row r="1395" spans="48:49">
      <c r="AV1395" s="192"/>
      <c r="AW1395" s="192"/>
    </row>
    <row r="1396" spans="48:49">
      <c r="AV1396" s="192"/>
      <c r="AW1396" s="192"/>
    </row>
    <row r="1397" spans="48:49">
      <c r="AV1397" s="192"/>
      <c r="AW1397" s="192"/>
    </row>
    <row r="1398" spans="48:49">
      <c r="AV1398" s="192"/>
      <c r="AW1398" s="192"/>
    </row>
    <row r="1399" spans="48:49">
      <c r="AV1399" s="192"/>
      <c r="AW1399" s="192"/>
    </row>
    <row r="1400" spans="48:49">
      <c r="AV1400" s="192"/>
      <c r="AW1400" s="192"/>
    </row>
    <row r="1401" spans="48:49">
      <c r="AV1401" s="192"/>
      <c r="AW1401" s="192"/>
    </row>
    <row r="1402" spans="48:49">
      <c r="AV1402" s="192"/>
      <c r="AW1402" s="192"/>
    </row>
    <row r="1403" spans="48:49">
      <c r="AV1403" s="192"/>
      <c r="AW1403" s="192"/>
    </row>
    <row r="1404" spans="48:49">
      <c r="AV1404" s="192"/>
      <c r="AW1404" s="192"/>
    </row>
    <row r="1405" spans="48:49">
      <c r="AV1405" s="192"/>
      <c r="AW1405" s="192"/>
    </row>
    <row r="1406" spans="48:49">
      <c r="AV1406" s="192"/>
      <c r="AW1406" s="192"/>
    </row>
    <row r="1407" spans="48:49">
      <c r="AV1407" s="192"/>
      <c r="AW1407" s="192"/>
    </row>
    <row r="1408" spans="48:49">
      <c r="AV1408" s="192"/>
      <c r="AW1408" s="192"/>
    </row>
    <row r="1409" spans="48:49">
      <c r="AV1409" s="192"/>
      <c r="AW1409" s="192"/>
    </row>
    <row r="1410" spans="48:49">
      <c r="AV1410" s="192"/>
      <c r="AW1410" s="192"/>
    </row>
    <row r="1411" spans="48:49">
      <c r="AV1411" s="192"/>
      <c r="AW1411" s="192"/>
    </row>
    <row r="1412" spans="48:49">
      <c r="AV1412" s="192"/>
      <c r="AW1412" s="192"/>
    </row>
    <row r="1413" spans="48:49">
      <c r="AV1413" s="192"/>
      <c r="AW1413" s="192"/>
    </row>
    <row r="1414" spans="48:49">
      <c r="AV1414" s="192"/>
      <c r="AW1414" s="192"/>
    </row>
    <row r="1415" spans="48:49">
      <c r="AV1415" s="192"/>
      <c r="AW1415" s="192"/>
    </row>
    <row r="1416" spans="48:49">
      <c r="AV1416" s="192"/>
      <c r="AW1416" s="192"/>
    </row>
    <row r="1417" spans="48:49">
      <c r="AV1417" s="192"/>
      <c r="AW1417" s="192"/>
    </row>
    <row r="1418" spans="48:49">
      <c r="AV1418" s="192"/>
      <c r="AW1418" s="192"/>
    </row>
    <row r="1419" spans="48:49">
      <c r="AV1419" s="192"/>
      <c r="AW1419" s="192"/>
    </row>
    <row r="1420" spans="48:49">
      <c r="AV1420" s="192"/>
      <c r="AW1420" s="192"/>
    </row>
    <row r="1421" spans="48:49">
      <c r="AV1421" s="192"/>
      <c r="AW1421" s="192"/>
    </row>
    <row r="1422" spans="48:49">
      <c r="AV1422" s="192"/>
      <c r="AW1422" s="192"/>
    </row>
    <row r="1423" spans="48:49">
      <c r="AV1423" s="192"/>
      <c r="AW1423" s="192"/>
    </row>
    <row r="1424" spans="48:49">
      <c r="AV1424" s="192"/>
      <c r="AW1424" s="192"/>
    </row>
    <row r="1425" spans="48:49">
      <c r="AV1425" s="192"/>
      <c r="AW1425" s="192"/>
    </row>
    <row r="1426" spans="48:49">
      <c r="AV1426" s="192"/>
      <c r="AW1426" s="192"/>
    </row>
    <row r="1427" spans="48:49">
      <c r="AV1427" s="192"/>
      <c r="AW1427" s="192"/>
    </row>
    <row r="1428" spans="48:49">
      <c r="AV1428" s="192"/>
      <c r="AW1428" s="192"/>
    </row>
    <row r="1429" spans="48:49">
      <c r="AV1429" s="192"/>
      <c r="AW1429" s="192"/>
    </row>
    <row r="1430" spans="48:49">
      <c r="AV1430" s="192"/>
      <c r="AW1430" s="192"/>
    </row>
    <row r="1431" spans="48:49">
      <c r="AV1431" s="192"/>
      <c r="AW1431" s="192"/>
    </row>
    <row r="1432" spans="48:49">
      <c r="AV1432" s="192"/>
      <c r="AW1432" s="192"/>
    </row>
    <row r="1433" spans="48:49">
      <c r="AV1433" s="192"/>
      <c r="AW1433" s="192"/>
    </row>
    <row r="1434" spans="48:49">
      <c r="AV1434" s="192"/>
      <c r="AW1434" s="192"/>
    </row>
    <row r="1435" spans="48:49">
      <c r="AV1435" s="192"/>
      <c r="AW1435" s="192"/>
    </row>
    <row r="1436" spans="48:49">
      <c r="AV1436" s="192"/>
      <c r="AW1436" s="192"/>
    </row>
    <row r="1437" spans="48:49">
      <c r="AV1437" s="192"/>
      <c r="AW1437" s="192"/>
    </row>
    <row r="1438" spans="48:49">
      <c r="AV1438" s="192"/>
      <c r="AW1438" s="192"/>
    </row>
    <row r="1439" spans="48:49">
      <c r="AV1439" s="192"/>
      <c r="AW1439" s="192"/>
    </row>
    <row r="1440" spans="48:49">
      <c r="AV1440" s="192"/>
      <c r="AW1440" s="192"/>
    </row>
    <row r="1441" spans="48:49">
      <c r="AV1441" s="192"/>
      <c r="AW1441" s="192"/>
    </row>
    <row r="1442" spans="48:49">
      <c r="AV1442" s="192"/>
      <c r="AW1442" s="192"/>
    </row>
    <row r="1443" spans="48:49">
      <c r="AV1443" s="192"/>
      <c r="AW1443" s="192"/>
    </row>
    <row r="1444" spans="48:49">
      <c r="AV1444" s="192"/>
      <c r="AW1444" s="192"/>
    </row>
    <row r="1445" spans="48:49">
      <c r="AV1445" s="192"/>
      <c r="AW1445" s="192"/>
    </row>
    <row r="1446" spans="48:49">
      <c r="AV1446" s="192"/>
      <c r="AW1446" s="192"/>
    </row>
    <row r="1447" spans="48:49">
      <c r="AV1447" s="192"/>
      <c r="AW1447" s="192"/>
    </row>
    <row r="1448" spans="48:49">
      <c r="AV1448" s="192"/>
      <c r="AW1448" s="192"/>
    </row>
    <row r="1449" spans="48:49">
      <c r="AV1449" s="192"/>
      <c r="AW1449" s="192"/>
    </row>
    <row r="1450" spans="48:49">
      <c r="AV1450" s="192"/>
      <c r="AW1450" s="192"/>
    </row>
    <row r="1451" spans="48:49">
      <c r="AV1451" s="192"/>
      <c r="AW1451" s="192"/>
    </row>
    <row r="1452" spans="48:49">
      <c r="AV1452" s="192"/>
      <c r="AW1452" s="192"/>
    </row>
    <row r="1453" spans="48:49">
      <c r="AV1453" s="192"/>
      <c r="AW1453" s="192"/>
    </row>
    <row r="1454" spans="48:49">
      <c r="AV1454" s="192"/>
      <c r="AW1454" s="192"/>
    </row>
    <row r="1455" spans="48:49">
      <c r="AV1455" s="192"/>
      <c r="AW1455" s="192"/>
    </row>
    <row r="1456" spans="48:49">
      <c r="AV1456" s="192"/>
      <c r="AW1456" s="192"/>
    </row>
    <row r="1457" spans="48:49">
      <c r="AV1457" s="192"/>
      <c r="AW1457" s="192"/>
    </row>
    <row r="1458" spans="48:49">
      <c r="AV1458" s="192"/>
      <c r="AW1458" s="192"/>
    </row>
    <row r="1459" spans="48:49">
      <c r="AV1459" s="192"/>
      <c r="AW1459" s="192"/>
    </row>
    <row r="1460" spans="48:49">
      <c r="AV1460" s="192"/>
      <c r="AW1460" s="192"/>
    </row>
    <row r="1461" spans="48:49">
      <c r="AV1461" s="192"/>
      <c r="AW1461" s="192"/>
    </row>
    <row r="1462" spans="48:49">
      <c r="AV1462" s="192"/>
      <c r="AW1462" s="192"/>
    </row>
    <row r="1463" spans="48:49">
      <c r="AV1463" s="192"/>
      <c r="AW1463" s="192"/>
    </row>
    <row r="1464" spans="48:49">
      <c r="AV1464" s="192"/>
      <c r="AW1464" s="192"/>
    </row>
    <row r="1465" spans="48:49">
      <c r="AV1465" s="192"/>
      <c r="AW1465" s="192"/>
    </row>
    <row r="1466" spans="48:49">
      <c r="AV1466" s="192"/>
      <c r="AW1466" s="192"/>
    </row>
    <row r="1467" spans="48:49">
      <c r="AV1467" s="192"/>
      <c r="AW1467" s="192"/>
    </row>
    <row r="1468" spans="48:49">
      <c r="AV1468" s="192"/>
      <c r="AW1468" s="192"/>
    </row>
    <row r="1469" spans="48:49">
      <c r="AV1469" s="192"/>
      <c r="AW1469" s="192"/>
    </row>
    <row r="1470" spans="48:49">
      <c r="AV1470" s="192"/>
      <c r="AW1470" s="192"/>
    </row>
    <row r="1471" spans="48:49">
      <c r="AV1471" s="192"/>
      <c r="AW1471" s="192"/>
    </row>
    <row r="1472" spans="48:49">
      <c r="AV1472" s="192"/>
      <c r="AW1472" s="192"/>
    </row>
    <row r="1473" spans="48:49">
      <c r="AV1473" s="192"/>
      <c r="AW1473" s="192"/>
    </row>
    <row r="1474" spans="48:49">
      <c r="AV1474" s="192"/>
      <c r="AW1474" s="192"/>
    </row>
    <row r="1475" spans="48:49">
      <c r="AV1475" s="192"/>
      <c r="AW1475" s="192"/>
    </row>
    <row r="1476" spans="48:49">
      <c r="AV1476" s="192"/>
      <c r="AW1476" s="192"/>
    </row>
    <row r="1477" spans="48:49">
      <c r="AV1477" s="192"/>
      <c r="AW1477" s="192"/>
    </row>
    <row r="1478" spans="48:49">
      <c r="AV1478" s="192"/>
      <c r="AW1478" s="192"/>
    </row>
    <row r="1479" spans="48:49">
      <c r="AV1479" s="192"/>
      <c r="AW1479" s="192"/>
    </row>
    <row r="1480" spans="48:49">
      <c r="AV1480" s="192"/>
      <c r="AW1480" s="192"/>
    </row>
    <row r="1481" spans="48:49">
      <c r="AV1481" s="192"/>
      <c r="AW1481" s="192"/>
    </row>
    <row r="1482" spans="48:49">
      <c r="AV1482" s="192"/>
      <c r="AW1482" s="192"/>
    </row>
    <row r="1483" spans="48:49">
      <c r="AV1483" s="192"/>
      <c r="AW1483" s="192"/>
    </row>
    <row r="1484" spans="48:49">
      <c r="AV1484" s="192"/>
      <c r="AW1484" s="192"/>
    </row>
    <row r="1485" spans="48:49">
      <c r="AV1485" s="192"/>
      <c r="AW1485" s="192"/>
    </row>
    <row r="1486" spans="48:49">
      <c r="AV1486" s="192"/>
      <c r="AW1486" s="192"/>
    </row>
    <row r="1487" spans="48:49">
      <c r="AV1487" s="192"/>
      <c r="AW1487" s="192"/>
    </row>
    <row r="1488" spans="48:49">
      <c r="AV1488" s="192"/>
      <c r="AW1488" s="192"/>
    </row>
    <row r="1489" spans="48:49">
      <c r="AV1489" s="192"/>
      <c r="AW1489" s="192"/>
    </row>
    <row r="1490" spans="48:49">
      <c r="AV1490" s="192"/>
      <c r="AW1490" s="192"/>
    </row>
    <row r="1491" spans="48:49">
      <c r="AV1491" s="192"/>
      <c r="AW1491" s="192"/>
    </row>
    <row r="1492" spans="48:49">
      <c r="AV1492" s="192"/>
      <c r="AW1492" s="192"/>
    </row>
    <row r="1493" spans="48:49">
      <c r="AV1493" s="192"/>
      <c r="AW1493" s="192"/>
    </row>
    <row r="1494" spans="48:49">
      <c r="AV1494" s="192"/>
      <c r="AW1494" s="192"/>
    </row>
    <row r="1495" spans="48:49">
      <c r="AV1495" s="192"/>
      <c r="AW1495" s="192"/>
    </row>
    <row r="1496" spans="48:49">
      <c r="AV1496" s="192"/>
      <c r="AW1496" s="192"/>
    </row>
    <row r="1497" spans="48:49">
      <c r="AV1497" s="192"/>
      <c r="AW1497" s="192"/>
    </row>
    <row r="1498" spans="48:49">
      <c r="AV1498" s="192"/>
      <c r="AW1498" s="192"/>
    </row>
    <row r="1499" spans="48:49">
      <c r="AV1499" s="192"/>
      <c r="AW1499" s="192"/>
    </row>
    <row r="1500" spans="48:49">
      <c r="AV1500" s="192"/>
      <c r="AW1500" s="192"/>
    </row>
    <row r="1501" spans="48:49">
      <c r="AV1501" s="192"/>
      <c r="AW1501" s="192"/>
    </row>
    <row r="1502" spans="48:49">
      <c r="AV1502" s="192"/>
      <c r="AW1502" s="192"/>
    </row>
    <row r="1503" spans="48:49">
      <c r="AV1503" s="192"/>
      <c r="AW1503" s="192"/>
    </row>
    <row r="1504" spans="48:49">
      <c r="AV1504" s="192"/>
      <c r="AW1504" s="192"/>
    </row>
    <row r="1505" spans="48:49">
      <c r="AV1505" s="192"/>
      <c r="AW1505" s="192"/>
    </row>
    <row r="1506" spans="48:49">
      <c r="AV1506" s="192"/>
      <c r="AW1506" s="192"/>
    </row>
    <row r="1507" spans="48:49">
      <c r="AV1507" s="192"/>
      <c r="AW1507" s="192"/>
    </row>
    <row r="1508" spans="48:49">
      <c r="AV1508" s="192"/>
      <c r="AW1508" s="192"/>
    </row>
    <row r="1509" spans="48:49">
      <c r="AV1509" s="192"/>
      <c r="AW1509" s="192"/>
    </row>
    <row r="1510" spans="48:49">
      <c r="AV1510" s="192"/>
      <c r="AW1510" s="192"/>
    </row>
    <row r="1511" spans="48:49">
      <c r="AV1511" s="192"/>
      <c r="AW1511" s="192"/>
    </row>
    <row r="1512" spans="48:49">
      <c r="AV1512" s="192"/>
      <c r="AW1512" s="192"/>
    </row>
    <row r="1513" spans="48:49">
      <c r="AV1513" s="192"/>
      <c r="AW1513" s="192"/>
    </row>
    <row r="1514" spans="48:49">
      <c r="AV1514" s="192"/>
      <c r="AW1514" s="192"/>
    </row>
    <row r="1515" spans="48:49">
      <c r="AV1515" s="192"/>
      <c r="AW1515" s="192"/>
    </row>
    <row r="1516" spans="48:49">
      <c r="AV1516" s="192"/>
      <c r="AW1516" s="192"/>
    </row>
    <row r="1517" spans="48:49">
      <c r="AV1517" s="192"/>
      <c r="AW1517" s="192"/>
    </row>
    <row r="1518" spans="48:49">
      <c r="AV1518" s="192"/>
      <c r="AW1518" s="192"/>
    </row>
    <row r="1519" spans="48:49">
      <c r="AV1519" s="192"/>
      <c r="AW1519" s="192"/>
    </row>
    <row r="1520" spans="48:49">
      <c r="AV1520" s="192"/>
      <c r="AW1520" s="192"/>
    </row>
    <row r="1521" spans="48:49">
      <c r="AV1521" s="192"/>
      <c r="AW1521" s="192"/>
    </row>
    <row r="1522" spans="48:49">
      <c r="AV1522" s="192"/>
      <c r="AW1522" s="192"/>
    </row>
    <row r="1523" spans="48:49">
      <c r="AV1523" s="192"/>
      <c r="AW1523" s="192"/>
    </row>
    <row r="1524" spans="48:49">
      <c r="AV1524" s="192"/>
      <c r="AW1524" s="192"/>
    </row>
    <row r="1525" spans="48:49">
      <c r="AV1525" s="192"/>
      <c r="AW1525" s="192"/>
    </row>
    <row r="1526" spans="48:49">
      <c r="AV1526" s="192"/>
      <c r="AW1526" s="192"/>
    </row>
    <row r="1527" spans="48:49">
      <c r="AV1527" s="192"/>
      <c r="AW1527" s="192"/>
    </row>
    <row r="1528" spans="48:49">
      <c r="AV1528" s="192"/>
      <c r="AW1528" s="192"/>
    </row>
    <row r="1529" spans="48:49">
      <c r="AV1529" s="192"/>
      <c r="AW1529" s="192"/>
    </row>
    <row r="1530" spans="48:49">
      <c r="AV1530" s="192"/>
      <c r="AW1530" s="192"/>
    </row>
    <row r="1531" spans="48:49">
      <c r="AV1531" s="192"/>
      <c r="AW1531" s="192"/>
    </row>
    <row r="1532" spans="48:49">
      <c r="AV1532" s="192"/>
      <c r="AW1532" s="192"/>
    </row>
    <row r="1533" spans="48:49">
      <c r="AV1533" s="192"/>
      <c r="AW1533" s="192"/>
    </row>
    <row r="1534" spans="48:49">
      <c r="AV1534" s="192"/>
      <c r="AW1534" s="192"/>
    </row>
    <row r="1535" spans="48:49">
      <c r="AV1535" s="192"/>
      <c r="AW1535" s="192"/>
    </row>
    <row r="1536" spans="48:49">
      <c r="AV1536" s="192"/>
      <c r="AW1536" s="192"/>
    </row>
    <row r="1537" spans="48:49">
      <c r="AV1537" s="192"/>
      <c r="AW1537" s="192"/>
    </row>
    <row r="1538" spans="48:49">
      <c r="AV1538" s="192"/>
      <c r="AW1538" s="192"/>
    </row>
    <row r="1539" spans="48:49">
      <c r="AV1539" s="192"/>
      <c r="AW1539" s="192"/>
    </row>
    <row r="1540" spans="48:49">
      <c r="AV1540" s="192"/>
      <c r="AW1540" s="192"/>
    </row>
    <row r="1541" spans="48:49">
      <c r="AV1541" s="192"/>
      <c r="AW1541" s="192"/>
    </row>
    <row r="1542" spans="48:49">
      <c r="AV1542" s="192"/>
      <c r="AW1542" s="192"/>
    </row>
    <row r="1543" spans="48:49">
      <c r="AV1543" s="192"/>
      <c r="AW1543" s="192"/>
    </row>
    <row r="1544" spans="48:49">
      <c r="AV1544" s="192"/>
      <c r="AW1544" s="192"/>
    </row>
    <row r="1545" spans="48:49">
      <c r="AV1545" s="192"/>
      <c r="AW1545" s="192"/>
    </row>
    <row r="1546" spans="48:49">
      <c r="AV1546" s="192"/>
      <c r="AW1546" s="192"/>
    </row>
    <row r="1547" spans="48:49">
      <c r="AV1547" s="192"/>
      <c r="AW1547" s="192"/>
    </row>
    <row r="1548" spans="48:49">
      <c r="AV1548" s="192"/>
      <c r="AW1548" s="192"/>
    </row>
    <row r="1549" spans="48:49">
      <c r="AV1549" s="192"/>
      <c r="AW1549" s="192"/>
    </row>
    <row r="1550" spans="48:49">
      <c r="AV1550" s="192"/>
      <c r="AW1550" s="192"/>
    </row>
    <row r="1551" spans="48:49">
      <c r="AV1551" s="192"/>
      <c r="AW1551" s="192"/>
    </row>
    <row r="1552" spans="48:49">
      <c r="AV1552" s="192"/>
      <c r="AW1552" s="192"/>
    </row>
    <row r="1553" spans="48:49">
      <c r="AV1553" s="192"/>
      <c r="AW1553" s="192"/>
    </row>
    <row r="1554" spans="48:49">
      <c r="AV1554" s="192"/>
      <c r="AW1554" s="192"/>
    </row>
    <row r="1555" spans="48:49">
      <c r="AV1555" s="192"/>
      <c r="AW1555" s="192"/>
    </row>
    <row r="1556" spans="48:49">
      <c r="AV1556" s="192"/>
      <c r="AW1556" s="192"/>
    </row>
    <row r="1557" spans="48:49">
      <c r="AV1557" s="192"/>
      <c r="AW1557" s="192"/>
    </row>
    <row r="1558" spans="48:49">
      <c r="AV1558" s="192"/>
      <c r="AW1558" s="192"/>
    </row>
    <row r="1559" spans="48:49">
      <c r="AV1559" s="192"/>
      <c r="AW1559" s="192"/>
    </row>
    <row r="1560" spans="48:49">
      <c r="AV1560" s="192"/>
      <c r="AW1560" s="192"/>
    </row>
    <row r="1561" spans="48:49">
      <c r="AV1561" s="192"/>
      <c r="AW1561" s="192"/>
    </row>
    <row r="1562" spans="48:49">
      <c r="AV1562" s="192"/>
      <c r="AW1562" s="192"/>
    </row>
    <row r="1563" spans="48:49">
      <c r="AV1563" s="192"/>
      <c r="AW1563" s="192"/>
    </row>
    <row r="1564" spans="48:49">
      <c r="AV1564" s="192"/>
      <c r="AW1564" s="192"/>
    </row>
    <row r="1565" spans="48:49">
      <c r="AV1565" s="192"/>
      <c r="AW1565" s="192"/>
    </row>
    <row r="1566" spans="48:49">
      <c r="AV1566" s="192"/>
      <c r="AW1566" s="192"/>
    </row>
    <row r="1567" spans="48:49">
      <c r="AV1567" s="192"/>
      <c r="AW1567" s="192"/>
    </row>
    <row r="1568" spans="48:49">
      <c r="AV1568" s="192"/>
      <c r="AW1568" s="192"/>
    </row>
    <row r="1569" spans="48:49">
      <c r="AV1569" s="192"/>
      <c r="AW1569" s="192"/>
    </row>
    <row r="1570" spans="48:49">
      <c r="AV1570" s="192"/>
      <c r="AW1570" s="192"/>
    </row>
    <row r="1571" spans="48:49">
      <c r="AV1571" s="192"/>
      <c r="AW1571" s="192"/>
    </row>
    <row r="1572" spans="48:49">
      <c r="AV1572" s="192"/>
      <c r="AW1572" s="192"/>
    </row>
    <row r="1573" spans="48:49">
      <c r="AV1573" s="192"/>
      <c r="AW1573" s="192"/>
    </row>
    <row r="1574" spans="48:49">
      <c r="AV1574" s="192"/>
      <c r="AW1574" s="192"/>
    </row>
    <row r="1575" spans="48:49">
      <c r="AV1575" s="192"/>
      <c r="AW1575" s="192"/>
    </row>
    <row r="1576" spans="48:49">
      <c r="AV1576" s="192"/>
      <c r="AW1576" s="192"/>
    </row>
    <row r="1577" spans="48:49">
      <c r="AV1577" s="192"/>
      <c r="AW1577" s="192"/>
    </row>
    <row r="1578" spans="48:49">
      <c r="AV1578" s="192"/>
      <c r="AW1578" s="192"/>
    </row>
    <row r="1579" spans="48:49">
      <c r="AV1579" s="192"/>
      <c r="AW1579" s="192"/>
    </row>
    <row r="1580" spans="48:49">
      <c r="AV1580" s="192"/>
      <c r="AW1580" s="192"/>
    </row>
    <row r="1581" spans="48:49">
      <c r="AV1581" s="192"/>
      <c r="AW1581" s="192"/>
    </row>
    <row r="1582" spans="48:49">
      <c r="AV1582" s="192"/>
      <c r="AW1582" s="192"/>
    </row>
    <row r="1583" spans="48:49">
      <c r="AV1583" s="192"/>
      <c r="AW1583" s="192"/>
    </row>
    <row r="1584" spans="48:49">
      <c r="AV1584" s="192"/>
      <c r="AW1584" s="192"/>
    </row>
    <row r="1585" spans="48:49">
      <c r="AV1585" s="192"/>
      <c r="AW1585" s="192"/>
    </row>
    <row r="1586" spans="48:49">
      <c r="AV1586" s="192"/>
      <c r="AW1586" s="192"/>
    </row>
    <row r="1587" spans="48:49">
      <c r="AV1587" s="192"/>
      <c r="AW1587" s="192"/>
    </row>
    <row r="1588" spans="48:49">
      <c r="AV1588" s="192"/>
      <c r="AW1588" s="192"/>
    </row>
    <row r="1589" spans="48:49">
      <c r="AV1589" s="192"/>
      <c r="AW1589" s="192"/>
    </row>
    <row r="1590" spans="48:49">
      <c r="AV1590" s="192"/>
      <c r="AW1590" s="192"/>
    </row>
    <row r="1591" spans="48:49">
      <c r="AV1591" s="192"/>
      <c r="AW1591" s="192"/>
    </row>
    <row r="1592" spans="48:49">
      <c r="AV1592" s="192"/>
      <c r="AW1592" s="192"/>
    </row>
    <row r="1593" spans="48:49">
      <c r="AV1593" s="192"/>
      <c r="AW1593" s="192"/>
    </row>
    <row r="1594" spans="48:49">
      <c r="AV1594" s="192"/>
      <c r="AW1594" s="192"/>
    </row>
    <row r="1595" spans="48:49">
      <c r="AV1595" s="192"/>
      <c r="AW1595" s="192"/>
    </row>
    <row r="1596" spans="48:49">
      <c r="AV1596" s="192"/>
      <c r="AW1596" s="192"/>
    </row>
    <row r="1597" spans="48:49">
      <c r="AV1597" s="192"/>
      <c r="AW1597" s="192"/>
    </row>
    <row r="1598" spans="48:49">
      <c r="AV1598" s="192"/>
      <c r="AW1598" s="192"/>
    </row>
    <row r="1599" spans="48:49">
      <c r="AV1599" s="192"/>
      <c r="AW1599" s="192"/>
    </row>
    <row r="1600" spans="48:49">
      <c r="AV1600" s="192"/>
      <c r="AW1600" s="192"/>
    </row>
    <row r="1601" spans="48:49">
      <c r="AV1601" s="192"/>
      <c r="AW1601" s="192"/>
    </row>
    <row r="1602" spans="48:49">
      <c r="AV1602" s="192"/>
      <c r="AW1602" s="192"/>
    </row>
    <row r="1603" spans="48:49">
      <c r="AV1603" s="192"/>
      <c r="AW1603" s="192"/>
    </row>
    <row r="1604" spans="48:49">
      <c r="AV1604" s="192"/>
      <c r="AW1604" s="192"/>
    </row>
    <row r="1605" spans="48:49">
      <c r="AV1605" s="192"/>
      <c r="AW1605" s="192"/>
    </row>
    <row r="1606" spans="48:49">
      <c r="AV1606" s="192"/>
      <c r="AW1606" s="192"/>
    </row>
    <row r="1607" spans="48:49">
      <c r="AV1607" s="192"/>
      <c r="AW1607" s="192"/>
    </row>
    <row r="1608" spans="48:49">
      <c r="AV1608" s="192"/>
      <c r="AW1608" s="192"/>
    </row>
    <row r="1609" spans="48:49">
      <c r="AV1609" s="192"/>
      <c r="AW1609" s="192"/>
    </row>
    <row r="1610" spans="48:49">
      <c r="AV1610" s="192"/>
      <c r="AW1610" s="192"/>
    </row>
    <row r="1611" spans="48:49">
      <c r="AV1611" s="192"/>
      <c r="AW1611" s="192"/>
    </row>
    <row r="1612" spans="48:49">
      <c r="AV1612" s="192"/>
      <c r="AW1612" s="192"/>
    </row>
    <row r="1613" spans="48:49">
      <c r="AV1613" s="192"/>
      <c r="AW1613" s="192"/>
    </row>
    <row r="1614" spans="48:49">
      <c r="AV1614" s="192"/>
      <c r="AW1614" s="192"/>
    </row>
    <row r="1615" spans="48:49">
      <c r="AV1615" s="192"/>
      <c r="AW1615" s="192"/>
    </row>
    <row r="1616" spans="48:49">
      <c r="AV1616" s="192"/>
      <c r="AW1616" s="192"/>
    </row>
    <row r="1617" spans="48:49">
      <c r="AV1617" s="192"/>
      <c r="AW1617" s="192"/>
    </row>
    <row r="1618" spans="48:49">
      <c r="AV1618" s="192"/>
      <c r="AW1618" s="192"/>
    </row>
    <row r="1619" spans="48:49">
      <c r="AV1619" s="192"/>
      <c r="AW1619" s="192"/>
    </row>
    <row r="1620" spans="48:49">
      <c r="AV1620" s="192"/>
      <c r="AW1620" s="192"/>
    </row>
    <row r="1621" spans="48:49">
      <c r="AV1621" s="192"/>
      <c r="AW1621" s="192"/>
    </row>
    <row r="1622" spans="48:49">
      <c r="AV1622" s="192"/>
      <c r="AW1622" s="192"/>
    </row>
    <row r="1623" spans="48:49">
      <c r="AV1623" s="192"/>
      <c r="AW1623" s="192"/>
    </row>
    <row r="1624" spans="48:49">
      <c r="AV1624" s="192"/>
      <c r="AW1624" s="192"/>
    </row>
    <row r="1625" spans="48:49">
      <c r="AV1625" s="192"/>
      <c r="AW1625" s="192"/>
    </row>
    <row r="1626" spans="48:49">
      <c r="AV1626" s="192"/>
      <c r="AW1626" s="192"/>
    </row>
    <row r="1627" spans="48:49">
      <c r="AV1627" s="192"/>
      <c r="AW1627" s="192"/>
    </row>
    <row r="1628" spans="48:49">
      <c r="AV1628" s="192"/>
      <c r="AW1628" s="192"/>
    </row>
    <row r="1629" spans="48:49">
      <c r="AV1629" s="192"/>
      <c r="AW1629" s="192"/>
    </row>
    <row r="1630" spans="48:49">
      <c r="AV1630" s="192"/>
      <c r="AW1630" s="192"/>
    </row>
    <row r="1631" spans="48:49">
      <c r="AV1631" s="192"/>
      <c r="AW1631" s="192"/>
    </row>
    <row r="1632" spans="48:49">
      <c r="AV1632" s="192"/>
      <c r="AW1632" s="192"/>
    </row>
    <row r="1633" spans="48:49">
      <c r="AV1633" s="192"/>
      <c r="AW1633" s="192"/>
    </row>
    <row r="1634" spans="48:49">
      <c r="AV1634" s="192"/>
      <c r="AW1634" s="192"/>
    </row>
    <row r="1635" spans="48:49">
      <c r="AV1635" s="192"/>
      <c r="AW1635" s="192"/>
    </row>
    <row r="1636" spans="48:49">
      <c r="AV1636" s="192"/>
      <c r="AW1636" s="192"/>
    </row>
    <row r="1637" spans="48:49">
      <c r="AV1637" s="192"/>
      <c r="AW1637" s="192"/>
    </row>
    <row r="1638" spans="48:49">
      <c r="AV1638" s="192"/>
      <c r="AW1638" s="192"/>
    </row>
    <row r="1639" spans="48:49">
      <c r="AV1639" s="192"/>
      <c r="AW1639" s="192"/>
    </row>
    <row r="1640" spans="48:49">
      <c r="AV1640" s="192"/>
      <c r="AW1640" s="192"/>
    </row>
    <row r="1641" spans="48:49">
      <c r="AV1641" s="192"/>
      <c r="AW1641" s="192"/>
    </row>
    <row r="1642" spans="48:49">
      <c r="AV1642" s="192"/>
      <c r="AW1642" s="192"/>
    </row>
    <row r="1643" spans="48:49">
      <c r="AV1643" s="192"/>
      <c r="AW1643" s="192"/>
    </row>
    <row r="1644" spans="48:49">
      <c r="AV1644" s="192"/>
      <c r="AW1644" s="192"/>
    </row>
    <row r="1645" spans="48:49">
      <c r="AV1645" s="192"/>
      <c r="AW1645" s="192"/>
    </row>
    <row r="1646" spans="48:49">
      <c r="AV1646" s="192"/>
      <c r="AW1646" s="192"/>
    </row>
    <row r="1647" spans="48:49">
      <c r="AV1647" s="192"/>
      <c r="AW1647" s="192"/>
    </row>
    <row r="1648" spans="48:49">
      <c r="AV1648" s="192"/>
      <c r="AW1648" s="192"/>
    </row>
    <row r="1649" spans="48:49">
      <c r="AV1649" s="192"/>
      <c r="AW1649" s="192"/>
    </row>
    <row r="1650" spans="48:49">
      <c r="AV1650" s="192"/>
      <c r="AW1650" s="192"/>
    </row>
    <row r="1651" spans="48:49">
      <c r="AV1651" s="192"/>
      <c r="AW1651" s="192"/>
    </row>
    <row r="1652" spans="48:49">
      <c r="AV1652" s="192"/>
      <c r="AW1652" s="192"/>
    </row>
    <row r="1653" spans="48:49">
      <c r="AV1653" s="192"/>
      <c r="AW1653" s="192"/>
    </row>
    <row r="1654" spans="48:49">
      <c r="AV1654" s="192"/>
      <c r="AW1654" s="192"/>
    </row>
    <row r="1655" spans="48:49">
      <c r="AV1655" s="192"/>
      <c r="AW1655" s="192"/>
    </row>
    <row r="1656" spans="48:49">
      <c r="AV1656" s="192"/>
      <c r="AW1656" s="192"/>
    </row>
    <row r="1657" spans="48:49">
      <c r="AV1657" s="192"/>
      <c r="AW1657" s="192"/>
    </row>
    <row r="1658" spans="48:49">
      <c r="AV1658" s="192"/>
      <c r="AW1658" s="192"/>
    </row>
    <row r="1659" spans="48:49">
      <c r="AV1659" s="192"/>
      <c r="AW1659" s="192"/>
    </row>
    <row r="1660" spans="48:49">
      <c r="AV1660" s="192"/>
      <c r="AW1660" s="192"/>
    </row>
    <row r="1661" spans="48:49">
      <c r="AV1661" s="192"/>
      <c r="AW1661" s="192"/>
    </row>
    <row r="1662" spans="48:49">
      <c r="AV1662" s="192"/>
      <c r="AW1662" s="192"/>
    </row>
    <row r="1663" spans="48:49">
      <c r="AV1663" s="192"/>
      <c r="AW1663" s="192"/>
    </row>
    <row r="1664" spans="48:49">
      <c r="AV1664" s="192"/>
      <c r="AW1664" s="192"/>
    </row>
    <row r="1665" spans="48:49">
      <c r="AV1665" s="192"/>
      <c r="AW1665" s="192"/>
    </row>
    <row r="1666" spans="48:49">
      <c r="AV1666" s="192"/>
      <c r="AW1666" s="192"/>
    </row>
    <row r="1667" spans="48:49">
      <c r="AV1667" s="192"/>
      <c r="AW1667" s="192"/>
    </row>
    <row r="1668" spans="48:49">
      <c r="AV1668" s="192"/>
      <c r="AW1668" s="192"/>
    </row>
    <row r="1669" spans="48:49">
      <c r="AV1669" s="192"/>
      <c r="AW1669" s="192"/>
    </row>
    <row r="1670" spans="48:49">
      <c r="AV1670" s="192"/>
      <c r="AW1670" s="192"/>
    </row>
    <row r="1671" spans="48:49">
      <c r="AV1671" s="192"/>
      <c r="AW1671" s="192"/>
    </row>
    <row r="1672" spans="48:49">
      <c r="AV1672" s="192"/>
      <c r="AW1672" s="192"/>
    </row>
    <row r="1673" spans="48:49">
      <c r="AV1673" s="192"/>
      <c r="AW1673" s="192"/>
    </row>
    <row r="1674" spans="48:49">
      <c r="AV1674" s="192"/>
      <c r="AW1674" s="192"/>
    </row>
    <row r="1675" spans="48:49">
      <c r="AV1675" s="192"/>
      <c r="AW1675" s="192"/>
    </row>
    <row r="1676" spans="48:49">
      <c r="AV1676" s="192"/>
      <c r="AW1676" s="192"/>
    </row>
    <row r="1677" spans="48:49">
      <c r="AV1677" s="192"/>
      <c r="AW1677" s="192"/>
    </row>
    <row r="1678" spans="48:49">
      <c r="AV1678" s="192"/>
      <c r="AW1678" s="192"/>
    </row>
    <row r="1679" spans="48:49">
      <c r="AV1679" s="192"/>
      <c r="AW1679" s="192"/>
    </row>
    <row r="1680" spans="48:49">
      <c r="AV1680" s="192"/>
      <c r="AW1680" s="192"/>
    </row>
    <row r="1681" spans="48:49">
      <c r="AV1681" s="192"/>
      <c r="AW1681" s="192"/>
    </row>
    <row r="1682" spans="48:49">
      <c r="AV1682" s="192"/>
      <c r="AW1682" s="192"/>
    </row>
    <row r="1683" spans="48:49">
      <c r="AV1683" s="192"/>
      <c r="AW1683" s="192"/>
    </row>
    <row r="1684" spans="48:49">
      <c r="AV1684" s="192"/>
      <c r="AW1684" s="192"/>
    </row>
    <row r="1685" spans="48:49">
      <c r="AV1685" s="192"/>
      <c r="AW1685" s="192"/>
    </row>
    <row r="1686" spans="48:49">
      <c r="AV1686" s="192"/>
      <c r="AW1686" s="192"/>
    </row>
    <row r="1687" spans="48:49">
      <c r="AV1687" s="192"/>
      <c r="AW1687" s="192"/>
    </row>
    <row r="1688" spans="48:49">
      <c r="AV1688" s="192"/>
      <c r="AW1688" s="192"/>
    </row>
    <row r="1689" spans="48:49">
      <c r="AV1689" s="192"/>
      <c r="AW1689" s="192"/>
    </row>
    <row r="1690" spans="48:49">
      <c r="AV1690" s="192"/>
      <c r="AW1690" s="192"/>
    </row>
    <row r="1691" spans="48:49">
      <c r="AV1691" s="192"/>
      <c r="AW1691" s="192"/>
    </row>
    <row r="1692" spans="48:49">
      <c r="AV1692" s="192"/>
      <c r="AW1692" s="192"/>
    </row>
    <row r="1693" spans="48:49">
      <c r="AV1693" s="192"/>
      <c r="AW1693" s="192"/>
    </row>
    <row r="1694" spans="48:49">
      <c r="AV1694" s="192"/>
      <c r="AW1694" s="192"/>
    </row>
    <row r="1695" spans="48:49">
      <c r="AV1695" s="192"/>
      <c r="AW1695" s="192"/>
    </row>
    <row r="1696" spans="48:49">
      <c r="AV1696" s="192"/>
      <c r="AW1696" s="192"/>
    </row>
    <row r="1697" spans="48:49">
      <c r="AV1697" s="192"/>
      <c r="AW1697" s="192"/>
    </row>
    <row r="1698" spans="48:49">
      <c r="AV1698" s="192"/>
      <c r="AW1698" s="192"/>
    </row>
    <row r="1699" spans="48:49">
      <c r="AV1699" s="192"/>
      <c r="AW1699" s="192"/>
    </row>
    <row r="1700" spans="48:49">
      <c r="AV1700" s="192"/>
      <c r="AW1700" s="192"/>
    </row>
    <row r="1701" spans="48:49">
      <c r="AV1701" s="192"/>
      <c r="AW1701" s="192"/>
    </row>
    <row r="1702" spans="48:49">
      <c r="AV1702" s="192"/>
      <c r="AW1702" s="192"/>
    </row>
    <row r="1703" spans="48:49">
      <c r="AV1703" s="192"/>
      <c r="AW1703" s="192"/>
    </row>
    <row r="1704" spans="48:49">
      <c r="AV1704" s="192"/>
      <c r="AW1704" s="192"/>
    </row>
    <row r="1705" spans="48:49">
      <c r="AV1705" s="192"/>
      <c r="AW1705" s="192"/>
    </row>
    <row r="1706" spans="48:49">
      <c r="AV1706" s="192"/>
      <c r="AW1706" s="192"/>
    </row>
    <row r="1707" spans="48:49">
      <c r="AV1707" s="192"/>
      <c r="AW1707" s="192"/>
    </row>
    <row r="1708" spans="48:49">
      <c r="AV1708" s="192"/>
      <c r="AW1708" s="192"/>
    </row>
    <row r="1709" spans="48:49">
      <c r="AV1709" s="192"/>
      <c r="AW1709" s="192"/>
    </row>
    <row r="1710" spans="48:49">
      <c r="AV1710" s="192"/>
      <c r="AW1710" s="192"/>
    </row>
    <row r="1711" spans="48:49">
      <c r="AV1711" s="192"/>
      <c r="AW1711" s="192"/>
    </row>
    <row r="1712" spans="48:49">
      <c r="AV1712" s="192"/>
      <c r="AW1712" s="192"/>
    </row>
    <row r="1713" spans="48:49">
      <c r="AV1713" s="192"/>
      <c r="AW1713" s="192"/>
    </row>
    <row r="1714" spans="48:49">
      <c r="AV1714" s="192"/>
      <c r="AW1714" s="192"/>
    </row>
    <row r="1715" spans="48:49">
      <c r="AV1715" s="192"/>
      <c r="AW1715" s="192"/>
    </row>
    <row r="1716" spans="48:49">
      <c r="AV1716" s="192"/>
      <c r="AW1716" s="192"/>
    </row>
    <row r="1717" spans="48:49">
      <c r="AV1717" s="192"/>
      <c r="AW1717" s="192"/>
    </row>
    <row r="1718" spans="48:49">
      <c r="AV1718" s="192"/>
      <c r="AW1718" s="192"/>
    </row>
    <row r="1719" spans="48:49">
      <c r="AV1719" s="192"/>
      <c r="AW1719" s="192"/>
    </row>
    <row r="1720" spans="48:49">
      <c r="AV1720" s="192"/>
      <c r="AW1720" s="192"/>
    </row>
    <row r="1721" spans="48:49">
      <c r="AV1721" s="192"/>
      <c r="AW1721" s="192"/>
    </row>
    <row r="1722" spans="48:49">
      <c r="AV1722" s="192"/>
      <c r="AW1722" s="192"/>
    </row>
    <row r="1723" spans="48:49">
      <c r="AV1723" s="192"/>
      <c r="AW1723" s="192"/>
    </row>
    <row r="1724" spans="48:49">
      <c r="AV1724" s="192"/>
      <c r="AW1724" s="192"/>
    </row>
    <row r="1725" spans="48:49">
      <c r="AV1725" s="192"/>
      <c r="AW1725" s="192"/>
    </row>
    <row r="1726" spans="48:49">
      <c r="AV1726" s="192"/>
      <c r="AW1726" s="192"/>
    </row>
    <row r="1727" spans="48:49">
      <c r="AV1727" s="192"/>
      <c r="AW1727" s="192"/>
    </row>
    <row r="1728" spans="48:49">
      <c r="AV1728" s="192"/>
      <c r="AW1728" s="192"/>
    </row>
    <row r="1729" spans="48:49">
      <c r="AV1729" s="192"/>
      <c r="AW1729" s="192"/>
    </row>
    <row r="1730" spans="48:49">
      <c r="AV1730" s="192"/>
      <c r="AW1730" s="192"/>
    </row>
    <row r="1731" spans="48:49">
      <c r="AV1731" s="192"/>
      <c r="AW1731" s="192"/>
    </row>
    <row r="1732" spans="48:49">
      <c r="AV1732" s="192"/>
      <c r="AW1732" s="192"/>
    </row>
    <row r="1733" spans="48:49">
      <c r="AV1733" s="192"/>
      <c r="AW1733" s="192"/>
    </row>
    <row r="1734" spans="48:49">
      <c r="AV1734" s="192"/>
      <c r="AW1734" s="192"/>
    </row>
    <row r="1735" spans="48:49">
      <c r="AV1735" s="192"/>
      <c r="AW1735" s="192"/>
    </row>
    <row r="1736" spans="48:49">
      <c r="AV1736" s="192"/>
      <c r="AW1736" s="192"/>
    </row>
    <row r="1737" spans="48:49">
      <c r="AV1737" s="192"/>
      <c r="AW1737" s="192"/>
    </row>
    <row r="1738" spans="48:49">
      <c r="AV1738" s="192"/>
      <c r="AW1738" s="192"/>
    </row>
    <row r="1739" spans="48:49">
      <c r="AV1739" s="192"/>
      <c r="AW1739" s="192"/>
    </row>
    <row r="1740" spans="48:49">
      <c r="AV1740" s="192"/>
      <c r="AW1740" s="192"/>
    </row>
    <row r="1741" spans="48:49">
      <c r="AV1741" s="192"/>
      <c r="AW1741" s="192"/>
    </row>
    <row r="1742" spans="48:49">
      <c r="AV1742" s="192"/>
      <c r="AW1742" s="192"/>
    </row>
    <row r="1743" spans="48:49">
      <c r="AV1743" s="192"/>
      <c r="AW1743" s="192"/>
    </row>
    <row r="1744" spans="48:49">
      <c r="AV1744" s="192"/>
      <c r="AW1744" s="192"/>
    </row>
    <row r="1745" spans="48:49">
      <c r="AV1745" s="192"/>
      <c r="AW1745" s="192"/>
    </row>
    <row r="1746" spans="48:49">
      <c r="AV1746" s="192"/>
      <c r="AW1746" s="192"/>
    </row>
    <row r="1747" spans="48:49">
      <c r="AV1747" s="192"/>
      <c r="AW1747" s="192"/>
    </row>
    <row r="1748" spans="48:49">
      <c r="AV1748" s="192"/>
      <c r="AW1748" s="192"/>
    </row>
    <row r="1749" spans="48:49">
      <c r="AV1749" s="192"/>
      <c r="AW1749" s="192"/>
    </row>
    <row r="1750" spans="48:49">
      <c r="AV1750" s="192"/>
      <c r="AW1750" s="192"/>
    </row>
    <row r="1751" spans="48:49">
      <c r="AV1751" s="192"/>
      <c r="AW1751" s="192"/>
    </row>
    <row r="1752" spans="48:49">
      <c r="AV1752" s="192"/>
      <c r="AW1752" s="192"/>
    </row>
    <row r="1753" spans="48:49">
      <c r="AV1753" s="192"/>
      <c r="AW1753" s="192"/>
    </row>
    <row r="1754" spans="48:49">
      <c r="AV1754" s="192"/>
      <c r="AW1754" s="192"/>
    </row>
    <row r="1755" spans="48:49">
      <c r="AV1755" s="192"/>
      <c r="AW1755" s="192"/>
    </row>
    <row r="1756" spans="48:49">
      <c r="AV1756" s="192"/>
      <c r="AW1756" s="192"/>
    </row>
    <row r="1757" spans="48:49">
      <c r="AV1757" s="192"/>
      <c r="AW1757" s="192"/>
    </row>
    <row r="1758" spans="48:49">
      <c r="AV1758" s="192"/>
      <c r="AW1758" s="192"/>
    </row>
    <row r="1759" spans="48:49">
      <c r="AV1759" s="192"/>
      <c r="AW1759" s="192"/>
    </row>
    <row r="1760" spans="48:49">
      <c r="AV1760" s="192"/>
      <c r="AW1760" s="192"/>
    </row>
    <row r="1761" spans="48:49">
      <c r="AV1761" s="192"/>
      <c r="AW1761" s="192"/>
    </row>
    <row r="1762" spans="48:49">
      <c r="AV1762" s="192"/>
      <c r="AW1762" s="192"/>
    </row>
    <row r="1763" spans="48:49">
      <c r="AV1763" s="192"/>
      <c r="AW1763" s="192"/>
    </row>
    <row r="1764" spans="48:49">
      <c r="AV1764" s="192"/>
      <c r="AW1764" s="192"/>
    </row>
    <row r="1765" spans="48:49">
      <c r="AV1765" s="192"/>
      <c r="AW1765" s="192"/>
    </row>
    <row r="1766" spans="48:49">
      <c r="AV1766" s="192"/>
      <c r="AW1766" s="192"/>
    </row>
    <row r="1767" spans="48:49">
      <c r="AV1767" s="192"/>
      <c r="AW1767" s="192"/>
    </row>
    <row r="1768" spans="48:49">
      <c r="AV1768" s="192"/>
      <c r="AW1768" s="192"/>
    </row>
    <row r="1769" spans="48:49">
      <c r="AV1769" s="192"/>
      <c r="AW1769" s="192"/>
    </row>
    <row r="1770" spans="48:49">
      <c r="AV1770" s="192"/>
      <c r="AW1770" s="192"/>
    </row>
    <row r="1771" spans="48:49">
      <c r="AV1771" s="192"/>
      <c r="AW1771" s="192"/>
    </row>
    <row r="1772" spans="48:49">
      <c r="AV1772" s="192"/>
      <c r="AW1772" s="192"/>
    </row>
    <row r="1773" spans="48:49">
      <c r="AV1773" s="192"/>
      <c r="AW1773" s="192"/>
    </row>
    <row r="1774" spans="48:49">
      <c r="AV1774" s="192"/>
      <c r="AW1774" s="192"/>
    </row>
    <row r="1775" spans="48:49">
      <c r="AV1775" s="192"/>
      <c r="AW1775" s="192"/>
    </row>
    <row r="1776" spans="48:49">
      <c r="AV1776" s="192"/>
      <c r="AW1776" s="192"/>
    </row>
    <row r="1777" spans="48:49">
      <c r="AV1777" s="192"/>
      <c r="AW1777" s="192"/>
    </row>
    <row r="1778" spans="48:49">
      <c r="AV1778" s="192"/>
      <c r="AW1778" s="192"/>
    </row>
    <row r="1779" spans="48:49">
      <c r="AV1779" s="192"/>
      <c r="AW1779" s="192"/>
    </row>
    <row r="1780" spans="48:49">
      <c r="AV1780" s="192"/>
      <c r="AW1780" s="192"/>
    </row>
    <row r="1781" spans="48:49">
      <c r="AV1781" s="192"/>
      <c r="AW1781" s="192"/>
    </row>
    <row r="1782" spans="48:49">
      <c r="AV1782" s="192"/>
      <c r="AW1782" s="192"/>
    </row>
    <row r="1783" spans="48:49">
      <c r="AV1783" s="192"/>
      <c r="AW1783" s="192"/>
    </row>
    <row r="1784" spans="48:49">
      <c r="AV1784" s="192"/>
      <c r="AW1784" s="192"/>
    </row>
    <row r="1785" spans="48:49">
      <c r="AV1785" s="192"/>
      <c r="AW1785" s="192"/>
    </row>
    <row r="1786" spans="48:49">
      <c r="AV1786" s="192"/>
      <c r="AW1786" s="192"/>
    </row>
    <row r="1787" spans="48:49">
      <c r="AV1787" s="192"/>
      <c r="AW1787" s="192"/>
    </row>
    <row r="1788" spans="48:49">
      <c r="AV1788" s="192"/>
      <c r="AW1788" s="192"/>
    </row>
    <row r="1789" spans="48:49">
      <c r="AV1789" s="192"/>
      <c r="AW1789" s="192"/>
    </row>
    <row r="1790" spans="48:49">
      <c r="AV1790" s="192"/>
      <c r="AW1790" s="192"/>
    </row>
    <row r="1791" spans="48:49">
      <c r="AV1791" s="192"/>
      <c r="AW1791" s="192"/>
    </row>
    <row r="1792" spans="48:49">
      <c r="AV1792" s="192"/>
      <c r="AW1792" s="192"/>
    </row>
    <row r="1793" spans="48:49">
      <c r="AV1793" s="192"/>
      <c r="AW1793" s="192"/>
    </row>
    <row r="1794" spans="48:49">
      <c r="AV1794" s="192"/>
      <c r="AW1794" s="192"/>
    </row>
    <row r="1795" spans="48:49">
      <c r="AV1795" s="192"/>
      <c r="AW1795" s="192"/>
    </row>
    <row r="1796" spans="48:49">
      <c r="AV1796" s="192"/>
      <c r="AW1796" s="192"/>
    </row>
    <row r="1797" spans="48:49">
      <c r="AV1797" s="192"/>
      <c r="AW1797" s="192"/>
    </row>
    <row r="1798" spans="48:49">
      <c r="AV1798" s="192"/>
      <c r="AW1798" s="192"/>
    </row>
    <row r="1799" spans="48:49">
      <c r="AV1799" s="192"/>
      <c r="AW1799" s="192"/>
    </row>
    <row r="1800" spans="48:49">
      <c r="AV1800" s="192"/>
      <c r="AW1800" s="192"/>
    </row>
    <row r="1801" spans="48:49">
      <c r="AV1801" s="192"/>
      <c r="AW1801" s="192"/>
    </row>
    <row r="1802" spans="48:49">
      <c r="AV1802" s="192"/>
      <c r="AW1802" s="192"/>
    </row>
    <row r="1803" spans="48:49">
      <c r="AV1803" s="192"/>
      <c r="AW1803" s="192"/>
    </row>
    <row r="1804" spans="48:49">
      <c r="AV1804" s="192"/>
      <c r="AW1804" s="192"/>
    </row>
    <row r="1805" spans="48:49">
      <c r="AV1805" s="192"/>
      <c r="AW1805" s="192"/>
    </row>
    <row r="1806" spans="48:49">
      <c r="AV1806" s="192"/>
      <c r="AW1806" s="192"/>
    </row>
    <row r="1807" spans="48:49">
      <c r="AV1807" s="192"/>
      <c r="AW1807" s="192"/>
    </row>
    <row r="1808" spans="48:49">
      <c r="AV1808" s="192"/>
      <c r="AW1808" s="192"/>
    </row>
    <row r="1809" spans="48:49">
      <c r="AV1809" s="192"/>
      <c r="AW1809" s="192"/>
    </row>
    <row r="1810" spans="48:49">
      <c r="AV1810" s="192"/>
      <c r="AW1810" s="192"/>
    </row>
    <row r="1811" spans="48:49">
      <c r="AV1811" s="192"/>
      <c r="AW1811" s="192"/>
    </row>
    <row r="1812" spans="48:49">
      <c r="AV1812" s="192"/>
      <c r="AW1812" s="192"/>
    </row>
    <row r="1813" spans="48:49">
      <c r="AV1813" s="192"/>
      <c r="AW1813" s="192"/>
    </row>
    <row r="1814" spans="48:49">
      <c r="AV1814" s="192"/>
      <c r="AW1814" s="192"/>
    </row>
    <row r="1815" spans="48:49">
      <c r="AV1815" s="192"/>
      <c r="AW1815" s="192"/>
    </row>
    <row r="1816" spans="48:49">
      <c r="AV1816" s="192"/>
      <c r="AW1816" s="192"/>
    </row>
    <row r="1817" spans="48:49">
      <c r="AV1817" s="192"/>
      <c r="AW1817" s="192"/>
    </row>
    <row r="1818" spans="48:49">
      <c r="AV1818" s="192"/>
      <c r="AW1818" s="192"/>
    </row>
    <row r="1819" spans="48:49">
      <c r="AV1819" s="192"/>
      <c r="AW1819" s="192"/>
    </row>
    <row r="1820" spans="48:49">
      <c r="AV1820" s="192"/>
      <c r="AW1820" s="192"/>
    </row>
    <row r="1821" spans="48:49">
      <c r="AV1821" s="192"/>
      <c r="AW1821" s="192"/>
    </row>
    <row r="1822" spans="48:49">
      <c r="AV1822" s="192"/>
      <c r="AW1822" s="192"/>
    </row>
    <row r="1823" spans="48:49">
      <c r="AV1823" s="192"/>
      <c r="AW1823" s="192"/>
    </row>
    <row r="1824" spans="48:49">
      <c r="AV1824" s="192"/>
      <c r="AW1824" s="192"/>
    </row>
    <row r="1825" spans="48:49">
      <c r="AV1825" s="192"/>
      <c r="AW1825" s="192"/>
    </row>
    <row r="1826" spans="48:49">
      <c r="AV1826" s="192"/>
      <c r="AW1826" s="192"/>
    </row>
    <row r="1827" spans="48:49">
      <c r="AV1827" s="192"/>
      <c r="AW1827" s="192"/>
    </row>
    <row r="1828" spans="48:49">
      <c r="AV1828" s="192"/>
      <c r="AW1828" s="192"/>
    </row>
    <row r="1829" spans="48:49">
      <c r="AV1829" s="192"/>
      <c r="AW1829" s="192"/>
    </row>
    <row r="1830" spans="48:49">
      <c r="AV1830" s="192"/>
      <c r="AW1830" s="192"/>
    </row>
    <row r="1831" spans="48:49">
      <c r="AV1831" s="192"/>
      <c r="AW1831" s="192"/>
    </row>
    <row r="1832" spans="48:49">
      <c r="AV1832" s="192"/>
      <c r="AW1832" s="192"/>
    </row>
    <row r="1833" spans="48:49">
      <c r="AV1833" s="192"/>
      <c r="AW1833" s="192"/>
    </row>
    <row r="1834" spans="48:49">
      <c r="AV1834" s="192"/>
      <c r="AW1834" s="192"/>
    </row>
    <row r="1835" spans="48:49">
      <c r="AV1835" s="192"/>
      <c r="AW1835" s="192"/>
    </row>
    <row r="1836" spans="48:49">
      <c r="AV1836" s="192"/>
      <c r="AW1836" s="192"/>
    </row>
    <row r="1837" spans="48:49">
      <c r="AV1837" s="192"/>
      <c r="AW1837" s="192"/>
    </row>
    <row r="1838" spans="48:49">
      <c r="AV1838" s="192"/>
      <c r="AW1838" s="192"/>
    </row>
    <row r="1839" spans="48:49">
      <c r="AV1839" s="192"/>
      <c r="AW1839" s="192"/>
    </row>
    <row r="1840" spans="48:49">
      <c r="AV1840" s="192"/>
      <c r="AW1840" s="192"/>
    </row>
    <row r="1841" spans="48:49">
      <c r="AV1841" s="192"/>
      <c r="AW1841" s="192"/>
    </row>
    <row r="1842" spans="48:49">
      <c r="AV1842" s="192"/>
      <c r="AW1842" s="192"/>
    </row>
    <row r="1843" spans="48:49">
      <c r="AV1843" s="192"/>
      <c r="AW1843" s="192"/>
    </row>
    <row r="1844" spans="48:49">
      <c r="AV1844" s="192"/>
      <c r="AW1844" s="192"/>
    </row>
    <row r="1845" spans="48:49">
      <c r="AV1845" s="192"/>
      <c r="AW1845" s="192"/>
    </row>
    <row r="1846" spans="48:49">
      <c r="AV1846" s="192"/>
      <c r="AW1846" s="192"/>
    </row>
    <row r="1847" spans="48:49">
      <c r="AV1847" s="192"/>
      <c r="AW1847" s="192"/>
    </row>
    <row r="1848" spans="48:49">
      <c r="AV1848" s="192"/>
      <c r="AW1848" s="192"/>
    </row>
    <row r="1849" spans="48:49">
      <c r="AV1849" s="192"/>
      <c r="AW1849" s="192"/>
    </row>
    <row r="1850" spans="48:49">
      <c r="AV1850" s="192"/>
      <c r="AW1850" s="192"/>
    </row>
    <row r="1851" spans="48:49">
      <c r="AV1851" s="192"/>
      <c r="AW1851" s="192"/>
    </row>
    <row r="1852" spans="48:49">
      <c r="AV1852" s="192"/>
      <c r="AW1852" s="192"/>
    </row>
    <row r="1853" spans="48:49">
      <c r="AV1853" s="192"/>
      <c r="AW1853" s="192"/>
    </row>
    <row r="1854" spans="48:49">
      <c r="AV1854" s="192"/>
      <c r="AW1854" s="192"/>
    </row>
    <row r="1855" spans="48:49">
      <c r="AV1855" s="192"/>
      <c r="AW1855" s="192"/>
    </row>
    <row r="1856" spans="48:49">
      <c r="AV1856" s="192"/>
      <c r="AW1856" s="192"/>
    </row>
    <row r="1857" spans="48:49">
      <c r="AV1857" s="192"/>
      <c r="AW1857" s="192"/>
    </row>
    <row r="1858" spans="48:49">
      <c r="AV1858" s="192"/>
      <c r="AW1858" s="192"/>
    </row>
    <row r="1859" spans="48:49">
      <c r="AV1859" s="192"/>
      <c r="AW1859" s="192"/>
    </row>
    <row r="1860" spans="48:49">
      <c r="AV1860" s="192"/>
      <c r="AW1860" s="192"/>
    </row>
    <row r="1861" spans="48:49">
      <c r="AV1861" s="192"/>
      <c r="AW1861" s="192"/>
    </row>
    <row r="1862" spans="48:49">
      <c r="AV1862" s="192"/>
      <c r="AW1862" s="192"/>
    </row>
    <row r="1863" spans="48:49">
      <c r="AV1863" s="192"/>
      <c r="AW1863" s="192"/>
    </row>
    <row r="1864" spans="48:49">
      <c r="AV1864" s="192"/>
      <c r="AW1864" s="192"/>
    </row>
    <row r="1865" spans="48:49">
      <c r="AV1865" s="192"/>
      <c r="AW1865" s="192"/>
    </row>
    <row r="1866" spans="48:49">
      <c r="AV1866" s="192"/>
      <c r="AW1866" s="192"/>
    </row>
    <row r="1867" spans="48:49">
      <c r="AV1867" s="192"/>
      <c r="AW1867" s="192"/>
    </row>
    <row r="1868" spans="48:49">
      <c r="AV1868" s="192"/>
      <c r="AW1868" s="192"/>
    </row>
    <row r="1869" spans="48:49">
      <c r="AV1869" s="192"/>
      <c r="AW1869" s="192"/>
    </row>
    <row r="1870" spans="48:49">
      <c r="AV1870" s="192"/>
      <c r="AW1870" s="192"/>
    </row>
    <row r="1871" spans="48:49">
      <c r="AV1871" s="192"/>
      <c r="AW1871" s="192"/>
    </row>
    <row r="1872" spans="48:49">
      <c r="AV1872" s="192"/>
      <c r="AW1872" s="192"/>
    </row>
    <row r="1873" spans="48:49">
      <c r="AV1873" s="192"/>
      <c r="AW1873" s="192"/>
    </row>
    <row r="1874" spans="48:49">
      <c r="AV1874" s="192"/>
      <c r="AW1874" s="192"/>
    </row>
    <row r="1875" spans="48:49">
      <c r="AV1875" s="192"/>
      <c r="AW1875" s="192"/>
    </row>
    <row r="1876" spans="48:49">
      <c r="AV1876" s="192"/>
      <c r="AW1876" s="192"/>
    </row>
    <row r="1877" spans="48:49">
      <c r="AV1877" s="192"/>
      <c r="AW1877" s="192"/>
    </row>
    <row r="1878" spans="48:49">
      <c r="AV1878" s="192"/>
      <c r="AW1878" s="192"/>
    </row>
    <row r="1879" spans="48:49">
      <c r="AV1879" s="192"/>
      <c r="AW1879" s="192"/>
    </row>
    <row r="1880" spans="48:49">
      <c r="AV1880" s="192"/>
      <c r="AW1880" s="192"/>
    </row>
    <row r="1881" spans="48:49">
      <c r="AV1881" s="192"/>
      <c r="AW1881" s="192"/>
    </row>
    <row r="1882" spans="48:49">
      <c r="AV1882" s="192"/>
      <c r="AW1882" s="192"/>
    </row>
    <row r="1883" spans="48:49">
      <c r="AV1883" s="192"/>
      <c r="AW1883" s="192"/>
    </row>
    <row r="1884" spans="48:49">
      <c r="AV1884" s="192"/>
      <c r="AW1884" s="192"/>
    </row>
    <row r="1885" spans="48:49">
      <c r="AV1885" s="192"/>
      <c r="AW1885" s="192"/>
    </row>
    <row r="1886" spans="48:49">
      <c r="AV1886" s="192"/>
      <c r="AW1886" s="192"/>
    </row>
    <row r="1887" spans="48:49">
      <c r="AV1887" s="192"/>
      <c r="AW1887" s="192"/>
    </row>
    <row r="1888" spans="48:49">
      <c r="AV1888" s="192"/>
      <c r="AW1888" s="192"/>
    </row>
    <row r="1889" spans="48:49">
      <c r="AV1889" s="192"/>
      <c r="AW1889" s="192"/>
    </row>
    <row r="1890" spans="48:49">
      <c r="AV1890" s="192"/>
      <c r="AW1890" s="192"/>
    </row>
    <row r="1891" spans="48:49">
      <c r="AV1891" s="192"/>
      <c r="AW1891" s="192"/>
    </row>
    <row r="1892" spans="48:49">
      <c r="AV1892" s="192"/>
      <c r="AW1892" s="192"/>
    </row>
    <row r="1893" spans="48:49">
      <c r="AV1893" s="192"/>
      <c r="AW1893" s="192"/>
    </row>
    <row r="1894" spans="48:49">
      <c r="AV1894" s="192"/>
      <c r="AW1894" s="192"/>
    </row>
    <row r="1895" spans="48:49">
      <c r="AV1895" s="192"/>
      <c r="AW1895" s="192"/>
    </row>
    <row r="1896" spans="48:49">
      <c r="AV1896" s="192"/>
      <c r="AW1896" s="192"/>
    </row>
    <row r="1897" spans="48:49">
      <c r="AV1897" s="192"/>
      <c r="AW1897" s="192"/>
    </row>
    <row r="1898" spans="48:49">
      <c r="AV1898" s="192"/>
      <c r="AW1898" s="192"/>
    </row>
    <row r="1899" spans="48:49">
      <c r="AV1899" s="192"/>
      <c r="AW1899" s="192"/>
    </row>
    <row r="1900" spans="48:49">
      <c r="AV1900" s="192"/>
      <c r="AW1900" s="192"/>
    </row>
    <row r="1901" spans="48:49">
      <c r="AV1901" s="192"/>
      <c r="AW1901" s="192"/>
    </row>
    <row r="1902" spans="48:49">
      <c r="AV1902" s="192"/>
      <c r="AW1902" s="192"/>
    </row>
    <row r="1903" spans="48:49">
      <c r="AV1903" s="192"/>
      <c r="AW1903" s="192"/>
    </row>
    <row r="1904" spans="48:49">
      <c r="AV1904" s="192"/>
      <c r="AW1904" s="192"/>
    </row>
    <row r="1905" spans="48:49">
      <c r="AV1905" s="192"/>
      <c r="AW1905" s="192"/>
    </row>
    <row r="1906" spans="48:49">
      <c r="AV1906" s="192"/>
      <c r="AW1906" s="192"/>
    </row>
    <row r="1907" spans="48:49">
      <c r="AV1907" s="192"/>
      <c r="AW1907" s="192"/>
    </row>
    <row r="1908" spans="48:49">
      <c r="AV1908" s="192"/>
      <c r="AW1908" s="192"/>
    </row>
    <row r="1909" spans="48:49">
      <c r="AV1909" s="192"/>
      <c r="AW1909" s="192"/>
    </row>
    <row r="1910" spans="48:49">
      <c r="AV1910" s="192"/>
      <c r="AW1910" s="192"/>
    </row>
    <row r="1911" spans="48:49">
      <c r="AV1911" s="192"/>
      <c r="AW1911" s="192"/>
    </row>
    <row r="1912" spans="48:49">
      <c r="AV1912" s="192"/>
      <c r="AW1912" s="192"/>
    </row>
    <row r="1913" spans="48:49">
      <c r="AV1913" s="192"/>
      <c r="AW1913" s="192"/>
    </row>
    <row r="1914" spans="48:49">
      <c r="AV1914" s="192"/>
      <c r="AW1914" s="192"/>
    </row>
    <row r="1915" spans="48:49">
      <c r="AV1915" s="192"/>
      <c r="AW1915" s="192"/>
    </row>
    <row r="1916" spans="48:49">
      <c r="AV1916" s="192"/>
      <c r="AW1916" s="192"/>
    </row>
    <row r="1917" spans="48:49">
      <c r="AV1917" s="192"/>
      <c r="AW1917" s="192"/>
    </row>
    <row r="1918" spans="48:49">
      <c r="AV1918" s="192"/>
      <c r="AW1918" s="192"/>
    </row>
    <row r="1919" spans="48:49">
      <c r="AV1919" s="192"/>
      <c r="AW1919" s="192"/>
    </row>
    <row r="1920" spans="48:49">
      <c r="AV1920" s="192"/>
      <c r="AW1920" s="192"/>
    </row>
    <row r="1921" spans="48:49">
      <c r="AV1921" s="192"/>
      <c r="AW1921" s="192"/>
    </row>
    <row r="1922" spans="48:49">
      <c r="AV1922" s="192"/>
      <c r="AW1922" s="192"/>
    </row>
    <row r="1923" spans="48:49">
      <c r="AV1923" s="192"/>
      <c r="AW1923" s="192"/>
    </row>
    <row r="1924" spans="48:49">
      <c r="AV1924" s="192"/>
      <c r="AW1924" s="192"/>
    </row>
    <row r="1925" spans="48:49">
      <c r="AV1925" s="192"/>
      <c r="AW1925" s="192"/>
    </row>
    <row r="1926" spans="48:49">
      <c r="AV1926" s="192"/>
      <c r="AW1926" s="192"/>
    </row>
    <row r="1927" spans="48:49">
      <c r="AV1927" s="192"/>
      <c r="AW1927" s="192"/>
    </row>
    <row r="1928" spans="48:49">
      <c r="AV1928" s="192"/>
      <c r="AW1928" s="192"/>
    </row>
    <row r="1929" spans="48:49">
      <c r="AV1929" s="192"/>
      <c r="AW1929" s="192"/>
    </row>
    <row r="1930" spans="48:49">
      <c r="AV1930" s="192"/>
      <c r="AW1930" s="192"/>
    </row>
    <row r="1931" spans="48:49">
      <c r="AV1931" s="192"/>
      <c r="AW1931" s="192"/>
    </row>
    <row r="1932" spans="48:49">
      <c r="AV1932" s="192"/>
      <c r="AW1932" s="192"/>
    </row>
    <row r="1933" spans="48:49">
      <c r="AV1933" s="192"/>
      <c r="AW1933" s="192"/>
    </row>
    <row r="1934" spans="48:49">
      <c r="AV1934" s="192"/>
      <c r="AW1934" s="192"/>
    </row>
    <row r="1935" spans="48:49">
      <c r="AV1935" s="192"/>
      <c r="AW1935" s="192"/>
    </row>
    <row r="1936" spans="48:49">
      <c r="AV1936" s="192"/>
      <c r="AW1936" s="192"/>
    </row>
    <row r="1937" spans="48:49">
      <c r="AV1937" s="192"/>
      <c r="AW1937" s="192"/>
    </row>
    <row r="1938" spans="48:49">
      <c r="AV1938" s="192"/>
      <c r="AW1938" s="192"/>
    </row>
    <row r="1939" spans="48:49">
      <c r="AV1939" s="192"/>
      <c r="AW1939" s="192"/>
    </row>
    <row r="1940" spans="48:49">
      <c r="AV1940" s="192"/>
      <c r="AW1940" s="192"/>
    </row>
    <row r="1941" spans="48:49">
      <c r="AV1941" s="192"/>
      <c r="AW1941" s="192"/>
    </row>
    <row r="1942" spans="48:49">
      <c r="AV1942" s="192"/>
      <c r="AW1942" s="192"/>
    </row>
    <row r="1943" spans="48:49">
      <c r="AV1943" s="192"/>
      <c r="AW1943" s="192"/>
    </row>
    <row r="1944" spans="48:49">
      <c r="AV1944" s="192"/>
      <c r="AW1944" s="192"/>
    </row>
    <row r="1945" spans="48:49">
      <c r="AV1945" s="192"/>
      <c r="AW1945" s="192"/>
    </row>
    <row r="1946" spans="48:49">
      <c r="AV1946" s="192"/>
      <c r="AW1946" s="192"/>
    </row>
    <row r="1947" spans="48:49">
      <c r="AV1947" s="192"/>
      <c r="AW1947" s="192"/>
    </row>
    <row r="1948" spans="48:49">
      <c r="AV1948" s="192"/>
      <c r="AW1948" s="192"/>
    </row>
    <row r="1949" spans="48:49">
      <c r="AV1949" s="192"/>
      <c r="AW1949" s="192"/>
    </row>
    <row r="1950" spans="48:49">
      <c r="AV1950" s="192"/>
      <c r="AW1950" s="192"/>
    </row>
    <row r="1951" spans="48:49">
      <c r="AV1951" s="192"/>
      <c r="AW1951" s="192"/>
    </row>
    <row r="1952" spans="48:49">
      <c r="AV1952" s="192"/>
      <c r="AW1952" s="192"/>
    </row>
    <row r="1953" spans="48:49">
      <c r="AV1953" s="192"/>
      <c r="AW1953" s="192"/>
    </row>
    <row r="1954" spans="48:49">
      <c r="AV1954" s="192"/>
      <c r="AW1954" s="192"/>
    </row>
    <row r="1955" spans="48:49">
      <c r="AV1955" s="192"/>
      <c r="AW1955" s="192"/>
    </row>
    <row r="1956" spans="48:49">
      <c r="AV1956" s="192"/>
      <c r="AW1956" s="192"/>
    </row>
    <row r="1957" spans="48:49">
      <c r="AV1957" s="192"/>
      <c r="AW1957" s="192"/>
    </row>
    <row r="1958" spans="48:49">
      <c r="AV1958" s="192"/>
      <c r="AW1958" s="192"/>
    </row>
    <row r="1959" spans="48:49">
      <c r="AV1959" s="192"/>
      <c r="AW1959" s="192"/>
    </row>
    <row r="1960" spans="48:49">
      <c r="AV1960" s="192"/>
      <c r="AW1960" s="192"/>
    </row>
    <row r="1961" spans="48:49">
      <c r="AV1961" s="192"/>
      <c r="AW1961" s="192"/>
    </row>
    <row r="1962" spans="48:49">
      <c r="AV1962" s="192"/>
      <c r="AW1962" s="192"/>
    </row>
    <row r="1963" spans="48:49">
      <c r="AV1963" s="192"/>
      <c r="AW1963" s="192"/>
    </row>
    <row r="1964" spans="48:49">
      <c r="AV1964" s="192"/>
      <c r="AW1964" s="192"/>
    </row>
    <row r="1965" spans="48:49">
      <c r="AV1965" s="192"/>
      <c r="AW1965" s="192"/>
    </row>
    <row r="1966" spans="48:49">
      <c r="AV1966" s="192"/>
      <c r="AW1966" s="192"/>
    </row>
    <row r="1967" spans="48:49">
      <c r="AV1967" s="192"/>
      <c r="AW1967" s="192"/>
    </row>
    <row r="1968" spans="48:49">
      <c r="AV1968" s="192"/>
      <c r="AW1968" s="192"/>
    </row>
    <row r="1969" spans="48:49">
      <c r="AV1969" s="192"/>
      <c r="AW1969" s="192"/>
    </row>
    <row r="1970" spans="48:49">
      <c r="AV1970" s="192"/>
      <c r="AW1970" s="192"/>
    </row>
    <row r="1971" spans="48:49">
      <c r="AV1971" s="192"/>
      <c r="AW1971" s="192"/>
    </row>
    <row r="1972" spans="48:49">
      <c r="AV1972" s="192"/>
      <c r="AW1972" s="192"/>
    </row>
    <row r="1973" spans="48:49">
      <c r="AV1973" s="192"/>
      <c r="AW1973" s="192"/>
    </row>
    <row r="1974" spans="48:49">
      <c r="AV1974" s="192"/>
      <c r="AW1974" s="192"/>
    </row>
    <row r="1975" spans="48:49">
      <c r="AV1975" s="192"/>
      <c r="AW1975" s="192"/>
    </row>
    <row r="1976" spans="48:49">
      <c r="AV1976" s="192"/>
      <c r="AW1976" s="192"/>
    </row>
    <row r="1977" spans="48:49">
      <c r="AV1977" s="192"/>
      <c r="AW1977" s="192"/>
    </row>
    <row r="1978" spans="48:49">
      <c r="AV1978" s="192"/>
      <c r="AW1978" s="192"/>
    </row>
    <row r="1979" spans="48:49">
      <c r="AV1979" s="192"/>
      <c r="AW1979" s="192"/>
    </row>
    <row r="1980" spans="48:49">
      <c r="AV1980" s="192"/>
      <c r="AW1980" s="192"/>
    </row>
    <row r="1981" spans="48:49">
      <c r="AV1981" s="192"/>
      <c r="AW1981" s="192"/>
    </row>
    <row r="1982" spans="48:49">
      <c r="AV1982" s="192"/>
      <c r="AW1982" s="192"/>
    </row>
    <row r="1983" spans="48:49">
      <c r="AV1983" s="192"/>
      <c r="AW1983" s="192"/>
    </row>
    <row r="1984" spans="48:49">
      <c r="AV1984" s="192"/>
      <c r="AW1984" s="192"/>
    </row>
    <row r="1985" spans="48:49">
      <c r="AV1985" s="192"/>
      <c r="AW1985" s="192"/>
    </row>
    <row r="1986" spans="48:49">
      <c r="AV1986" s="192"/>
      <c r="AW1986" s="192"/>
    </row>
    <row r="1987" spans="48:49">
      <c r="AV1987" s="192"/>
      <c r="AW1987" s="192"/>
    </row>
    <row r="1988" spans="48:49">
      <c r="AV1988" s="192"/>
      <c r="AW1988" s="192"/>
    </row>
    <row r="1989" spans="48:49">
      <c r="AV1989" s="192"/>
      <c r="AW1989" s="192"/>
    </row>
    <row r="1990" spans="48:49">
      <c r="AV1990" s="192"/>
      <c r="AW1990" s="192"/>
    </row>
    <row r="1991" spans="48:49">
      <c r="AV1991" s="192"/>
      <c r="AW1991" s="192"/>
    </row>
    <row r="1992" spans="48:49">
      <c r="AV1992" s="192"/>
      <c r="AW1992" s="192"/>
    </row>
    <row r="1993" spans="48:49">
      <c r="AV1993" s="192"/>
      <c r="AW1993" s="192"/>
    </row>
    <row r="1994" spans="48:49">
      <c r="AV1994" s="192"/>
      <c r="AW1994" s="192"/>
    </row>
    <row r="1995" spans="48:49">
      <c r="AV1995" s="192"/>
      <c r="AW1995" s="192"/>
    </row>
    <row r="1996" spans="48:49">
      <c r="AV1996" s="192"/>
      <c r="AW1996" s="192"/>
    </row>
    <row r="1997" spans="48:49">
      <c r="AV1997" s="192"/>
      <c r="AW1997" s="192"/>
    </row>
    <row r="1998" spans="48:49">
      <c r="AV1998" s="192"/>
      <c r="AW1998" s="192"/>
    </row>
    <row r="1999" spans="48:49">
      <c r="AV1999" s="192"/>
      <c r="AW1999" s="192"/>
    </row>
    <row r="2000" spans="48:49">
      <c r="AV2000" s="192"/>
      <c r="AW2000" s="192"/>
    </row>
    <row r="2001" spans="48:49">
      <c r="AV2001" s="192"/>
      <c r="AW2001" s="192"/>
    </row>
    <row r="2002" spans="48:49">
      <c r="AV2002" s="192"/>
      <c r="AW2002" s="192"/>
    </row>
    <row r="2003" spans="48:49">
      <c r="AV2003" s="192"/>
      <c r="AW2003" s="192"/>
    </row>
    <row r="2004" spans="48:49">
      <c r="AV2004" s="192"/>
      <c r="AW2004" s="192"/>
    </row>
    <row r="2005" spans="48:49">
      <c r="AV2005" s="192"/>
      <c r="AW2005" s="192"/>
    </row>
    <row r="2006" spans="48:49">
      <c r="AV2006" s="192"/>
      <c r="AW2006" s="192"/>
    </row>
    <row r="2007" spans="48:49">
      <c r="AV2007" s="192"/>
      <c r="AW2007" s="192"/>
    </row>
    <row r="2008" spans="48:49">
      <c r="AV2008" s="192"/>
      <c r="AW2008" s="192"/>
    </row>
    <row r="2009" spans="48:49">
      <c r="AV2009" s="192"/>
      <c r="AW2009" s="192"/>
    </row>
    <row r="2010" spans="48:49">
      <c r="AV2010" s="192"/>
      <c r="AW2010" s="192"/>
    </row>
    <row r="2011" spans="48:49">
      <c r="AV2011" s="192"/>
      <c r="AW2011" s="192"/>
    </row>
    <row r="2012" spans="48:49">
      <c r="AV2012" s="192"/>
      <c r="AW2012" s="192"/>
    </row>
    <row r="2013" spans="48:49">
      <c r="AV2013" s="192"/>
      <c r="AW2013" s="192"/>
    </row>
    <row r="2014" spans="48:49">
      <c r="AV2014" s="192"/>
      <c r="AW2014" s="192"/>
    </row>
    <row r="2015" spans="48:49">
      <c r="AV2015" s="192"/>
      <c r="AW2015" s="192"/>
    </row>
    <row r="2016" spans="48:49">
      <c r="AV2016" s="192"/>
      <c r="AW2016" s="192"/>
    </row>
    <row r="2017" spans="48:49">
      <c r="AV2017" s="192"/>
      <c r="AW2017" s="192"/>
    </row>
    <row r="2018" spans="48:49">
      <c r="AV2018" s="192"/>
      <c r="AW2018" s="192"/>
    </row>
    <row r="2019" spans="48:49">
      <c r="AV2019" s="192"/>
      <c r="AW2019" s="192"/>
    </row>
    <row r="2020" spans="48:49">
      <c r="AV2020" s="192"/>
      <c r="AW2020" s="192"/>
    </row>
    <row r="2021" spans="48:49">
      <c r="AV2021" s="192"/>
      <c r="AW2021" s="192"/>
    </row>
    <row r="2022" spans="48:49">
      <c r="AV2022" s="192"/>
      <c r="AW2022" s="192"/>
    </row>
    <row r="2023" spans="48:49">
      <c r="AV2023" s="192"/>
      <c r="AW2023" s="192"/>
    </row>
    <row r="2024" spans="48:49">
      <c r="AV2024" s="192"/>
      <c r="AW2024" s="192"/>
    </row>
    <row r="2025" spans="48:49">
      <c r="AV2025" s="192"/>
      <c r="AW2025" s="192"/>
    </row>
    <row r="2026" spans="48:49">
      <c r="AV2026" s="192"/>
      <c r="AW2026" s="192"/>
    </row>
    <row r="2027" spans="48:49">
      <c r="AV2027" s="192"/>
      <c r="AW2027" s="192"/>
    </row>
    <row r="2028" spans="48:49">
      <c r="AV2028" s="192"/>
      <c r="AW2028" s="192"/>
    </row>
    <row r="2029" spans="48:49">
      <c r="AV2029" s="192"/>
      <c r="AW2029" s="192"/>
    </row>
    <row r="2030" spans="48:49">
      <c r="AV2030" s="192"/>
      <c r="AW2030" s="192"/>
    </row>
    <row r="2031" spans="48:49">
      <c r="AV2031" s="192"/>
      <c r="AW2031" s="192"/>
    </row>
    <row r="2032" spans="48:49">
      <c r="AV2032" s="192"/>
      <c r="AW2032" s="192"/>
    </row>
    <row r="2033" spans="48:49">
      <c r="AV2033" s="192"/>
      <c r="AW2033" s="192"/>
    </row>
    <row r="2034" spans="48:49">
      <c r="AV2034" s="192"/>
      <c r="AW2034" s="192"/>
    </row>
    <row r="2035" spans="48:49">
      <c r="AV2035" s="192"/>
      <c r="AW2035" s="192"/>
    </row>
    <row r="2036" spans="48:49">
      <c r="AV2036" s="192"/>
      <c r="AW2036" s="192"/>
    </row>
    <row r="2037" spans="48:49">
      <c r="AV2037" s="192"/>
      <c r="AW2037" s="192"/>
    </row>
    <row r="2038" spans="48:49">
      <c r="AV2038" s="192"/>
      <c r="AW2038" s="192"/>
    </row>
    <row r="2039" spans="48:49">
      <c r="AV2039" s="192"/>
      <c r="AW2039" s="192"/>
    </row>
    <row r="2040" spans="48:49">
      <c r="AV2040" s="192"/>
      <c r="AW2040" s="192"/>
    </row>
    <row r="2041" spans="48:49">
      <c r="AV2041" s="192"/>
      <c r="AW2041" s="192"/>
    </row>
    <row r="2042" spans="48:49">
      <c r="AV2042" s="192"/>
      <c r="AW2042" s="192"/>
    </row>
    <row r="2043" spans="48:49">
      <c r="AV2043" s="192"/>
      <c r="AW2043" s="192"/>
    </row>
    <row r="2044" spans="48:49">
      <c r="AV2044" s="192"/>
      <c r="AW2044" s="192"/>
    </row>
    <row r="2045" spans="48:49">
      <c r="AV2045" s="192"/>
      <c r="AW2045" s="192"/>
    </row>
    <row r="2046" spans="48:49">
      <c r="AV2046" s="192"/>
      <c r="AW2046" s="192"/>
    </row>
    <row r="2047" spans="48:49">
      <c r="AV2047" s="192"/>
      <c r="AW2047" s="192"/>
    </row>
    <row r="2048" spans="48:49">
      <c r="AV2048" s="192"/>
      <c r="AW2048" s="192"/>
    </row>
    <row r="2049" spans="48:49">
      <c r="AV2049" s="192"/>
      <c r="AW2049" s="192"/>
    </row>
    <row r="2050" spans="48:49">
      <c r="AV2050" s="192"/>
      <c r="AW2050" s="192"/>
    </row>
    <row r="2051" spans="48:49">
      <c r="AV2051" s="192"/>
      <c r="AW2051" s="192"/>
    </row>
    <row r="2052" spans="48:49">
      <c r="AV2052" s="192"/>
      <c r="AW2052" s="192"/>
    </row>
    <row r="2053" spans="48:49">
      <c r="AV2053" s="192"/>
      <c r="AW2053" s="192"/>
    </row>
    <row r="2054" spans="48:49">
      <c r="AV2054" s="192"/>
      <c r="AW2054" s="192"/>
    </row>
    <row r="2055" spans="48:49">
      <c r="AV2055" s="192"/>
      <c r="AW2055" s="192"/>
    </row>
    <row r="2056" spans="48:49">
      <c r="AV2056" s="192"/>
      <c r="AW2056" s="192"/>
    </row>
    <row r="2057" spans="48:49">
      <c r="AV2057" s="192"/>
      <c r="AW2057" s="192"/>
    </row>
    <row r="2058" spans="48:49">
      <c r="AV2058" s="192"/>
      <c r="AW2058" s="192"/>
    </row>
    <row r="2059" spans="48:49">
      <c r="AV2059" s="192"/>
      <c r="AW2059" s="192"/>
    </row>
    <row r="2060" spans="48:49">
      <c r="AV2060" s="192"/>
      <c r="AW2060" s="192"/>
    </row>
    <row r="2061" spans="48:49">
      <c r="AV2061" s="192"/>
      <c r="AW2061" s="192"/>
    </row>
    <row r="2062" spans="48:49">
      <c r="AV2062" s="192"/>
      <c r="AW2062" s="192"/>
    </row>
    <row r="2063" spans="48:49">
      <c r="AV2063" s="192"/>
      <c r="AW2063" s="192"/>
    </row>
    <row r="2064" spans="48:49">
      <c r="AV2064" s="192"/>
      <c r="AW2064" s="192"/>
    </row>
    <row r="2065" spans="48:49">
      <c r="AV2065" s="192"/>
      <c r="AW2065" s="192"/>
    </row>
    <row r="2066" spans="48:49">
      <c r="AV2066" s="192"/>
      <c r="AW2066" s="192"/>
    </row>
    <row r="2067" spans="48:49">
      <c r="AV2067" s="192"/>
      <c r="AW2067" s="192"/>
    </row>
    <row r="2068" spans="48:49">
      <c r="AV2068" s="192"/>
      <c r="AW2068" s="192"/>
    </row>
    <row r="2069" spans="48:49">
      <c r="AV2069" s="192"/>
      <c r="AW2069" s="192"/>
    </row>
    <row r="2070" spans="48:49">
      <c r="AV2070" s="192"/>
      <c r="AW2070" s="192"/>
    </row>
    <row r="2071" spans="48:49">
      <c r="AV2071" s="192"/>
      <c r="AW2071" s="192"/>
    </row>
    <row r="2072" spans="48:49">
      <c r="AV2072" s="192"/>
      <c r="AW2072" s="192"/>
    </row>
    <row r="2073" spans="48:49">
      <c r="AV2073" s="192"/>
      <c r="AW2073" s="192"/>
    </row>
    <row r="2074" spans="48:49">
      <c r="AV2074" s="192"/>
      <c r="AW2074" s="192"/>
    </row>
    <row r="2075" spans="48:49">
      <c r="AV2075" s="192"/>
      <c r="AW2075" s="192"/>
    </row>
    <row r="2076" spans="48:49">
      <c r="AV2076" s="192"/>
      <c r="AW2076" s="192"/>
    </row>
    <row r="2077" spans="48:49">
      <c r="AV2077" s="192"/>
      <c r="AW2077" s="192"/>
    </row>
    <row r="2078" spans="48:49">
      <c r="AV2078" s="192"/>
      <c r="AW2078" s="192"/>
    </row>
    <row r="2079" spans="48:49">
      <c r="AV2079" s="192"/>
      <c r="AW2079" s="192"/>
    </row>
    <row r="2080" spans="48:49">
      <c r="AV2080" s="192"/>
      <c r="AW2080" s="192"/>
    </row>
    <row r="2081" spans="48:49">
      <c r="AV2081" s="192"/>
      <c r="AW2081" s="192"/>
    </row>
    <row r="2082" spans="48:49">
      <c r="AV2082" s="192"/>
      <c r="AW2082" s="192"/>
    </row>
    <row r="2083" spans="48:49">
      <c r="AV2083" s="192"/>
      <c r="AW2083" s="192"/>
    </row>
    <row r="2084" spans="48:49">
      <c r="AV2084" s="192"/>
      <c r="AW2084" s="192"/>
    </row>
    <row r="2085" spans="48:49">
      <c r="AV2085" s="192"/>
      <c r="AW2085" s="192"/>
    </row>
    <row r="2086" spans="48:49">
      <c r="AV2086" s="192"/>
      <c r="AW2086" s="192"/>
    </row>
    <row r="2087" spans="48:49">
      <c r="AV2087" s="192"/>
      <c r="AW2087" s="192"/>
    </row>
    <row r="2088" spans="48:49">
      <c r="AV2088" s="192"/>
      <c r="AW2088" s="192"/>
    </row>
    <row r="2089" spans="48:49">
      <c r="AV2089" s="192"/>
      <c r="AW2089" s="192"/>
    </row>
    <row r="2090" spans="48:49">
      <c r="AV2090" s="192"/>
      <c r="AW2090" s="192"/>
    </row>
    <row r="2091" spans="48:49">
      <c r="AV2091" s="192"/>
      <c r="AW2091" s="192"/>
    </row>
    <row r="2092" spans="48:49">
      <c r="AV2092" s="192"/>
      <c r="AW2092" s="192"/>
    </row>
    <row r="2093" spans="48:49">
      <c r="AV2093" s="192"/>
      <c r="AW2093" s="192"/>
    </row>
    <row r="2094" spans="48:49">
      <c r="AV2094" s="192"/>
      <c r="AW2094" s="192"/>
    </row>
    <row r="2095" spans="48:49">
      <c r="AV2095" s="192"/>
      <c r="AW2095" s="192"/>
    </row>
    <row r="2096" spans="48:49">
      <c r="AV2096" s="192"/>
      <c r="AW2096" s="192"/>
    </row>
    <row r="2097" spans="48:49">
      <c r="AV2097" s="192"/>
      <c r="AW2097" s="192"/>
    </row>
    <row r="2098" spans="48:49">
      <c r="AV2098" s="192"/>
      <c r="AW2098" s="192"/>
    </row>
    <row r="2099" spans="48:49">
      <c r="AV2099" s="192"/>
      <c r="AW2099" s="192"/>
    </row>
    <row r="2100" spans="48:49">
      <c r="AV2100" s="192"/>
      <c r="AW2100" s="192"/>
    </row>
    <row r="2101" spans="48:49">
      <c r="AV2101" s="192"/>
      <c r="AW2101" s="192"/>
    </row>
    <row r="2102" spans="48:49">
      <c r="AV2102" s="192"/>
      <c r="AW2102" s="192"/>
    </row>
    <row r="2103" spans="48:49">
      <c r="AV2103" s="192"/>
      <c r="AW2103" s="192"/>
    </row>
    <row r="2104" spans="48:49">
      <c r="AV2104" s="192"/>
      <c r="AW2104" s="192"/>
    </row>
    <row r="2105" spans="48:49">
      <c r="AV2105" s="192"/>
      <c r="AW2105" s="192"/>
    </row>
    <row r="2106" spans="48:49">
      <c r="AV2106" s="192"/>
      <c r="AW2106" s="192"/>
    </row>
    <row r="2107" spans="48:49">
      <c r="AV2107" s="192"/>
      <c r="AW2107" s="192"/>
    </row>
    <row r="2108" spans="48:49">
      <c r="AV2108" s="192"/>
      <c r="AW2108" s="192"/>
    </row>
    <row r="2109" spans="48:49">
      <c r="AV2109" s="192"/>
      <c r="AW2109" s="192"/>
    </row>
    <row r="2110" spans="48:49">
      <c r="AV2110" s="192"/>
      <c r="AW2110" s="192"/>
    </row>
    <row r="2111" spans="48:49">
      <c r="AV2111" s="192"/>
      <c r="AW2111" s="192"/>
    </row>
    <row r="2112" spans="48:49">
      <c r="AV2112" s="192"/>
      <c r="AW2112" s="192"/>
    </row>
    <row r="2113" spans="48:49">
      <c r="AV2113" s="192"/>
      <c r="AW2113" s="192"/>
    </row>
    <row r="2114" spans="48:49">
      <c r="AV2114" s="192"/>
      <c r="AW2114" s="192"/>
    </row>
    <row r="2115" spans="48:49">
      <c r="AV2115" s="192"/>
      <c r="AW2115" s="192"/>
    </row>
    <row r="2116" spans="48:49">
      <c r="AV2116" s="192"/>
      <c r="AW2116" s="192"/>
    </row>
    <row r="2117" spans="48:49">
      <c r="AV2117" s="192"/>
      <c r="AW2117" s="192"/>
    </row>
    <row r="2118" spans="48:49">
      <c r="AV2118" s="192"/>
      <c r="AW2118" s="192"/>
    </row>
    <row r="2119" spans="48:49">
      <c r="AV2119" s="192"/>
      <c r="AW2119" s="192"/>
    </row>
    <row r="2120" spans="48:49">
      <c r="AV2120" s="192"/>
      <c r="AW2120" s="192"/>
    </row>
    <row r="2121" spans="48:49">
      <c r="AV2121" s="192"/>
      <c r="AW2121" s="192"/>
    </row>
    <row r="2122" spans="48:49">
      <c r="AV2122" s="192"/>
      <c r="AW2122" s="192"/>
    </row>
    <row r="2123" spans="48:49">
      <c r="AV2123" s="192"/>
      <c r="AW2123" s="192"/>
    </row>
    <row r="2124" spans="48:49">
      <c r="AV2124" s="192"/>
      <c r="AW2124" s="192"/>
    </row>
    <row r="2125" spans="48:49">
      <c r="AV2125" s="192"/>
      <c r="AW2125" s="192"/>
    </row>
    <row r="2126" spans="48:49">
      <c r="AV2126" s="192"/>
      <c r="AW2126" s="192"/>
    </row>
    <row r="2127" spans="48:49">
      <c r="AV2127" s="192"/>
      <c r="AW2127" s="192"/>
    </row>
    <row r="2128" spans="48:49">
      <c r="AV2128" s="192"/>
      <c r="AW2128" s="192"/>
    </row>
    <row r="2129" spans="48:49">
      <c r="AV2129" s="192"/>
      <c r="AW2129" s="192"/>
    </row>
    <row r="2130" spans="48:49">
      <c r="AV2130" s="192"/>
      <c r="AW2130" s="192"/>
    </row>
    <row r="2131" spans="48:49">
      <c r="AV2131" s="192"/>
      <c r="AW2131" s="192"/>
    </row>
    <row r="2132" spans="48:49">
      <c r="AV2132" s="192"/>
      <c r="AW2132" s="192"/>
    </row>
    <row r="2133" spans="48:49">
      <c r="AV2133" s="192"/>
      <c r="AW2133" s="192"/>
    </row>
    <row r="2134" spans="48:49">
      <c r="AV2134" s="192"/>
      <c r="AW2134" s="192"/>
    </row>
    <row r="2135" spans="48:49">
      <c r="AV2135" s="192"/>
      <c r="AW2135" s="192"/>
    </row>
    <row r="2136" spans="48:49">
      <c r="AV2136" s="192"/>
      <c r="AW2136" s="192"/>
    </row>
    <row r="2137" spans="48:49">
      <c r="AV2137" s="192"/>
      <c r="AW2137" s="192"/>
    </row>
    <row r="2138" spans="48:49">
      <c r="AV2138" s="192"/>
      <c r="AW2138" s="192"/>
    </row>
    <row r="2139" spans="48:49">
      <c r="AV2139" s="192"/>
      <c r="AW2139" s="192"/>
    </row>
    <row r="2140" spans="48:49">
      <c r="AV2140" s="192"/>
      <c r="AW2140" s="192"/>
    </row>
    <row r="2141" spans="48:49">
      <c r="AV2141" s="192"/>
      <c r="AW2141" s="192"/>
    </row>
    <row r="2142" spans="48:49">
      <c r="AV2142" s="192"/>
      <c r="AW2142" s="192"/>
    </row>
    <row r="2143" spans="48:49">
      <c r="AV2143" s="192"/>
      <c r="AW2143" s="192"/>
    </row>
    <row r="2144" spans="48:49">
      <c r="AV2144" s="192"/>
      <c r="AW2144" s="192"/>
    </row>
    <row r="2145" spans="48:49">
      <c r="AV2145" s="192"/>
      <c r="AW2145" s="192"/>
    </row>
    <row r="2146" spans="48:49">
      <c r="AV2146" s="192"/>
      <c r="AW2146" s="192"/>
    </row>
    <row r="2147" spans="48:49">
      <c r="AV2147" s="192"/>
      <c r="AW2147" s="192"/>
    </row>
    <row r="2148" spans="48:49">
      <c r="AV2148" s="192"/>
      <c r="AW2148" s="192"/>
    </row>
    <row r="2149" spans="48:49">
      <c r="AV2149" s="192"/>
      <c r="AW2149" s="192"/>
    </row>
    <row r="2150" spans="48:49">
      <c r="AV2150" s="192"/>
      <c r="AW2150" s="192"/>
    </row>
    <row r="2151" spans="48:49">
      <c r="AV2151" s="192"/>
      <c r="AW2151" s="192"/>
    </row>
    <row r="2152" spans="48:49">
      <c r="AV2152" s="192"/>
      <c r="AW2152" s="192"/>
    </row>
    <row r="2153" spans="48:49">
      <c r="AV2153" s="192"/>
      <c r="AW2153" s="192"/>
    </row>
    <row r="2154" spans="48:49">
      <c r="AV2154" s="192"/>
      <c r="AW2154" s="192"/>
    </row>
    <row r="2155" spans="48:49">
      <c r="AV2155" s="192"/>
      <c r="AW2155" s="192"/>
    </row>
    <row r="2156" spans="48:49">
      <c r="AV2156" s="192"/>
      <c r="AW2156" s="192"/>
    </row>
    <row r="2157" spans="48:49">
      <c r="AV2157" s="192"/>
      <c r="AW2157" s="192"/>
    </row>
    <row r="2158" spans="48:49">
      <c r="AV2158" s="192"/>
      <c r="AW2158" s="192"/>
    </row>
    <row r="2159" spans="48:49">
      <c r="AV2159" s="192"/>
      <c r="AW2159" s="192"/>
    </row>
    <row r="2160" spans="48:49">
      <c r="AV2160" s="192"/>
      <c r="AW2160" s="192"/>
    </row>
    <row r="2161" spans="48:49">
      <c r="AV2161" s="192"/>
      <c r="AW2161" s="192"/>
    </row>
    <row r="2162" spans="48:49">
      <c r="AV2162" s="192"/>
      <c r="AW2162" s="192"/>
    </row>
    <row r="2163" spans="48:49">
      <c r="AV2163" s="192"/>
      <c r="AW2163" s="192"/>
    </row>
    <row r="2164" spans="48:49">
      <c r="AV2164" s="192"/>
      <c r="AW2164" s="192"/>
    </row>
    <row r="2165" spans="48:49">
      <c r="AV2165" s="192"/>
      <c r="AW2165" s="192"/>
    </row>
    <row r="2166" spans="48:49">
      <c r="AV2166" s="192"/>
      <c r="AW2166" s="192"/>
    </row>
    <row r="2167" spans="48:49">
      <c r="AV2167" s="192"/>
      <c r="AW2167" s="192"/>
    </row>
    <row r="2168" spans="48:49">
      <c r="AV2168" s="192"/>
      <c r="AW2168" s="192"/>
    </row>
    <row r="2169" spans="48:49">
      <c r="AV2169" s="192"/>
      <c r="AW2169" s="192"/>
    </row>
    <row r="2170" spans="48:49">
      <c r="AV2170" s="192"/>
      <c r="AW2170" s="192"/>
    </row>
    <row r="2171" spans="48:49">
      <c r="AV2171" s="192"/>
      <c r="AW2171" s="192"/>
    </row>
    <row r="2172" spans="48:49">
      <c r="AV2172" s="192"/>
      <c r="AW2172" s="192"/>
    </row>
    <row r="2173" spans="48:49">
      <c r="AV2173" s="192"/>
      <c r="AW2173" s="192"/>
    </row>
    <row r="2174" spans="48:49">
      <c r="AV2174" s="192"/>
      <c r="AW2174" s="192"/>
    </row>
    <row r="2175" spans="48:49">
      <c r="AV2175" s="192"/>
      <c r="AW2175" s="192"/>
    </row>
    <row r="2176" spans="48:49">
      <c r="AV2176" s="192"/>
      <c r="AW2176" s="192"/>
    </row>
    <row r="2177" spans="48:49">
      <c r="AV2177" s="192"/>
      <c r="AW2177" s="192"/>
    </row>
    <row r="2178" spans="48:49">
      <c r="AV2178" s="192"/>
      <c r="AW2178" s="192"/>
    </row>
    <row r="2179" spans="48:49">
      <c r="AV2179" s="192"/>
      <c r="AW2179" s="192"/>
    </row>
    <row r="2180" spans="48:49">
      <c r="AV2180" s="192"/>
      <c r="AW2180" s="192"/>
    </row>
    <row r="2181" spans="48:49">
      <c r="AV2181" s="192"/>
      <c r="AW2181" s="192"/>
    </row>
    <row r="2182" spans="48:49">
      <c r="AV2182" s="192"/>
      <c r="AW2182" s="192"/>
    </row>
    <row r="2183" spans="48:49">
      <c r="AV2183" s="192"/>
      <c r="AW2183" s="192"/>
    </row>
    <row r="2184" spans="48:49">
      <c r="AV2184" s="192"/>
      <c r="AW2184" s="192"/>
    </row>
    <row r="2185" spans="48:49">
      <c r="AV2185" s="192"/>
      <c r="AW2185" s="192"/>
    </row>
    <row r="2186" spans="48:49">
      <c r="AV2186" s="192"/>
      <c r="AW2186" s="192"/>
    </row>
    <row r="2187" spans="48:49">
      <c r="AV2187" s="192"/>
      <c r="AW2187" s="192"/>
    </row>
    <row r="2188" spans="48:49">
      <c r="AV2188" s="192"/>
      <c r="AW2188" s="192"/>
    </row>
    <row r="2189" spans="48:49">
      <c r="AV2189" s="192"/>
      <c r="AW2189" s="192"/>
    </row>
    <row r="2190" spans="48:49">
      <c r="AV2190" s="192"/>
      <c r="AW2190" s="192"/>
    </row>
    <row r="2191" spans="48:49">
      <c r="AV2191" s="192"/>
      <c r="AW2191" s="192"/>
    </row>
    <row r="2192" spans="48:49">
      <c r="AV2192" s="192"/>
      <c r="AW2192" s="192"/>
    </row>
    <row r="2193" spans="48:49">
      <c r="AV2193" s="192"/>
      <c r="AW2193" s="192"/>
    </row>
    <row r="2194" spans="48:49">
      <c r="AV2194" s="192"/>
      <c r="AW2194" s="192"/>
    </row>
    <row r="2195" spans="48:49">
      <c r="AV2195" s="192"/>
      <c r="AW2195" s="192"/>
    </row>
    <row r="2196" spans="48:49">
      <c r="AV2196" s="192"/>
      <c r="AW2196" s="192"/>
    </row>
    <row r="2197" spans="48:49">
      <c r="AV2197" s="192"/>
      <c r="AW2197" s="192"/>
    </row>
    <row r="2198" spans="48:49">
      <c r="AV2198" s="192"/>
      <c r="AW2198" s="192"/>
    </row>
    <row r="2199" spans="48:49">
      <c r="AV2199" s="192"/>
      <c r="AW2199" s="192"/>
    </row>
    <row r="2200" spans="48:49">
      <c r="AV2200" s="192"/>
      <c r="AW2200" s="192"/>
    </row>
    <row r="2201" spans="48:49">
      <c r="AV2201" s="192"/>
      <c r="AW2201" s="192"/>
    </row>
    <row r="2202" spans="48:49">
      <c r="AV2202" s="192"/>
      <c r="AW2202" s="192"/>
    </row>
    <row r="2203" spans="48:49">
      <c r="AV2203" s="192"/>
      <c r="AW2203" s="192"/>
    </row>
    <row r="2204" spans="48:49">
      <c r="AV2204" s="192"/>
      <c r="AW2204" s="192"/>
    </row>
    <row r="2205" spans="48:49">
      <c r="AV2205" s="192"/>
      <c r="AW2205" s="192"/>
    </row>
    <row r="2206" spans="48:49">
      <c r="AV2206" s="192"/>
      <c r="AW2206" s="192"/>
    </row>
    <row r="2207" spans="48:49">
      <c r="AV2207" s="192"/>
      <c r="AW2207" s="192"/>
    </row>
    <row r="2208" spans="48:49">
      <c r="AV2208" s="192"/>
      <c r="AW2208" s="192"/>
    </row>
    <row r="2209" spans="48:49">
      <c r="AV2209" s="192"/>
      <c r="AW2209" s="192"/>
    </row>
    <row r="2210" spans="48:49">
      <c r="AV2210" s="192"/>
      <c r="AW2210" s="192"/>
    </row>
    <row r="2211" spans="48:49">
      <c r="AV2211" s="192"/>
      <c r="AW2211" s="192"/>
    </row>
    <row r="2212" spans="48:49">
      <c r="AV2212" s="192"/>
      <c r="AW2212" s="192"/>
    </row>
    <row r="2213" spans="48:49">
      <c r="AV2213" s="192"/>
      <c r="AW2213" s="192"/>
    </row>
    <row r="2214" spans="48:49">
      <c r="AV2214" s="192"/>
      <c r="AW2214" s="192"/>
    </row>
    <row r="2215" spans="48:49">
      <c r="AV2215" s="192"/>
      <c r="AW2215" s="192"/>
    </row>
    <row r="2216" spans="48:49">
      <c r="AV2216" s="192"/>
      <c r="AW2216" s="192"/>
    </row>
    <row r="2217" spans="48:49">
      <c r="AV2217" s="192"/>
      <c r="AW2217" s="192"/>
    </row>
    <row r="2218" spans="48:49">
      <c r="AV2218" s="192"/>
      <c r="AW2218" s="192"/>
    </row>
    <row r="2219" spans="48:49">
      <c r="AV2219" s="192"/>
      <c r="AW2219" s="192"/>
    </row>
    <row r="2220" spans="48:49">
      <c r="AV2220" s="192"/>
      <c r="AW2220" s="192"/>
    </row>
    <row r="2221" spans="48:49">
      <c r="AV2221" s="192"/>
      <c r="AW2221" s="192"/>
    </row>
    <row r="2222" spans="48:49">
      <c r="AV2222" s="192"/>
      <c r="AW2222" s="192"/>
    </row>
    <row r="2223" spans="48:49">
      <c r="AV2223" s="192"/>
      <c r="AW2223" s="192"/>
    </row>
    <row r="2224" spans="48:49">
      <c r="AV2224" s="192"/>
      <c r="AW2224" s="192"/>
    </row>
    <row r="2225" spans="48:49">
      <c r="AV2225" s="192"/>
      <c r="AW2225" s="192"/>
    </row>
    <row r="2226" spans="48:49">
      <c r="AV2226" s="192"/>
      <c r="AW2226" s="192"/>
    </row>
    <row r="2227" spans="48:49">
      <c r="AV2227" s="192"/>
      <c r="AW2227" s="192"/>
    </row>
    <row r="2228" spans="48:49">
      <c r="AV2228" s="192"/>
      <c r="AW2228" s="192"/>
    </row>
    <row r="2229" spans="48:49">
      <c r="AV2229" s="192"/>
      <c r="AW2229" s="192"/>
    </row>
    <row r="2230" spans="48:49">
      <c r="AV2230" s="192"/>
      <c r="AW2230" s="192"/>
    </row>
    <row r="2231" spans="48:49">
      <c r="AV2231" s="192"/>
      <c r="AW2231" s="192"/>
    </row>
    <row r="2232" spans="48:49">
      <c r="AV2232" s="192"/>
      <c r="AW2232" s="192"/>
    </row>
    <row r="2233" spans="48:49">
      <c r="AV2233" s="192"/>
      <c r="AW2233" s="192"/>
    </row>
    <row r="2234" spans="48:49">
      <c r="AV2234" s="192"/>
      <c r="AW2234" s="192"/>
    </row>
    <row r="2235" spans="48:49">
      <c r="AV2235" s="192"/>
      <c r="AW2235" s="192"/>
    </row>
    <row r="2236" spans="48:49">
      <c r="AV2236" s="192"/>
      <c r="AW2236" s="192"/>
    </row>
    <row r="2237" spans="48:49">
      <c r="AV2237" s="192"/>
      <c r="AW2237" s="192"/>
    </row>
    <row r="2238" spans="48:49">
      <c r="AV2238" s="192"/>
      <c r="AW2238" s="192"/>
    </row>
    <row r="2239" spans="48:49">
      <c r="AV2239" s="192"/>
      <c r="AW2239" s="192"/>
    </row>
    <row r="2240" spans="48:49">
      <c r="AV2240" s="192"/>
      <c r="AW2240" s="192"/>
    </row>
    <row r="2241" spans="48:49">
      <c r="AV2241" s="192"/>
      <c r="AW2241" s="192"/>
    </row>
    <row r="2242" spans="48:49">
      <c r="AV2242" s="192"/>
      <c r="AW2242" s="192"/>
    </row>
    <row r="2243" spans="48:49">
      <c r="AV2243" s="192"/>
      <c r="AW2243" s="192"/>
    </row>
    <row r="2244" spans="48:49">
      <c r="AV2244" s="192"/>
      <c r="AW2244" s="192"/>
    </row>
    <row r="2245" spans="48:49">
      <c r="AV2245" s="192"/>
      <c r="AW2245" s="192"/>
    </row>
    <row r="2246" spans="48:49">
      <c r="AV2246" s="192"/>
      <c r="AW2246" s="192"/>
    </row>
    <row r="2247" spans="48:49">
      <c r="AV2247" s="192"/>
      <c r="AW2247" s="192"/>
    </row>
    <row r="2248" spans="48:49">
      <c r="AV2248" s="192"/>
      <c r="AW2248" s="192"/>
    </row>
    <row r="2249" spans="48:49">
      <c r="AV2249" s="192"/>
      <c r="AW2249" s="192"/>
    </row>
    <row r="2250" spans="48:49">
      <c r="AV2250" s="192"/>
      <c r="AW2250" s="192"/>
    </row>
    <row r="2251" spans="48:49">
      <c r="AV2251" s="192"/>
      <c r="AW2251" s="192"/>
    </row>
    <row r="2252" spans="48:49">
      <c r="AV2252" s="192"/>
      <c r="AW2252" s="192"/>
    </row>
    <row r="2253" spans="48:49">
      <c r="AV2253" s="192"/>
      <c r="AW2253" s="192"/>
    </row>
    <row r="2254" spans="48:49">
      <c r="AV2254" s="192"/>
      <c r="AW2254" s="192"/>
    </row>
    <row r="2255" spans="48:49">
      <c r="AV2255" s="192"/>
      <c r="AW2255" s="192"/>
    </row>
    <row r="2256" spans="48:49">
      <c r="AV2256" s="192"/>
      <c r="AW2256" s="192"/>
    </row>
    <row r="2257" spans="48:49">
      <c r="AV2257" s="192"/>
      <c r="AW2257" s="192"/>
    </row>
    <row r="2258" spans="48:49">
      <c r="AV2258" s="192"/>
      <c r="AW2258" s="192"/>
    </row>
    <row r="2259" spans="48:49">
      <c r="AV2259" s="192"/>
      <c r="AW2259" s="192"/>
    </row>
    <row r="2260" spans="48:49">
      <c r="AV2260" s="192"/>
      <c r="AW2260" s="192"/>
    </row>
    <row r="2261" spans="48:49">
      <c r="AV2261" s="192"/>
      <c r="AW2261" s="192"/>
    </row>
    <row r="2262" spans="48:49">
      <c r="AV2262" s="192"/>
      <c r="AW2262" s="192"/>
    </row>
    <row r="2263" spans="48:49">
      <c r="AV2263" s="192"/>
      <c r="AW2263" s="192"/>
    </row>
    <row r="2264" spans="48:49">
      <c r="AV2264" s="192"/>
      <c r="AW2264" s="192"/>
    </row>
    <row r="2265" spans="48:49">
      <c r="AV2265" s="192"/>
      <c r="AW2265" s="192"/>
    </row>
    <row r="2266" spans="48:49">
      <c r="AV2266" s="192"/>
      <c r="AW2266" s="192"/>
    </row>
    <row r="2267" spans="48:49">
      <c r="AV2267" s="192"/>
      <c r="AW2267" s="192"/>
    </row>
    <row r="2268" spans="48:49">
      <c r="AV2268" s="192"/>
      <c r="AW2268" s="192"/>
    </row>
    <row r="2269" spans="48:49">
      <c r="AV2269" s="192"/>
      <c r="AW2269" s="192"/>
    </row>
    <row r="2270" spans="48:49">
      <c r="AV2270" s="192"/>
      <c r="AW2270" s="192"/>
    </row>
    <row r="2271" spans="48:49">
      <c r="AV2271" s="192"/>
      <c r="AW2271" s="192"/>
    </row>
    <row r="2272" spans="48:49">
      <c r="AV2272" s="192"/>
      <c r="AW2272" s="192"/>
    </row>
    <row r="2273" spans="48:49">
      <c r="AV2273" s="192"/>
      <c r="AW2273" s="192"/>
    </row>
    <row r="2274" spans="48:49">
      <c r="AV2274" s="192"/>
      <c r="AW2274" s="192"/>
    </row>
    <row r="2275" spans="48:49">
      <c r="AV2275" s="192"/>
      <c r="AW2275" s="192"/>
    </row>
    <row r="2276" spans="48:49">
      <c r="AV2276" s="192"/>
      <c r="AW2276" s="192"/>
    </row>
    <row r="2277" spans="48:49">
      <c r="AV2277" s="192"/>
      <c r="AW2277" s="192"/>
    </row>
    <row r="2278" spans="48:49">
      <c r="AV2278" s="192"/>
      <c r="AW2278" s="192"/>
    </row>
    <row r="2279" spans="48:49">
      <c r="AV2279" s="192"/>
      <c r="AW2279" s="192"/>
    </row>
    <row r="2280" spans="48:49">
      <c r="AV2280" s="192"/>
      <c r="AW2280" s="192"/>
    </row>
    <row r="2281" spans="48:49">
      <c r="AV2281" s="192"/>
      <c r="AW2281" s="192"/>
    </row>
    <row r="2282" spans="48:49">
      <c r="AV2282" s="192"/>
      <c r="AW2282" s="192"/>
    </row>
    <row r="2283" spans="48:49">
      <c r="AV2283" s="192"/>
      <c r="AW2283" s="192"/>
    </row>
    <row r="2284" spans="48:49">
      <c r="AV2284" s="192"/>
      <c r="AW2284" s="192"/>
    </row>
    <row r="2285" spans="48:49">
      <c r="AV2285" s="192"/>
      <c r="AW2285" s="192"/>
    </row>
    <row r="2286" spans="48:49">
      <c r="AV2286" s="192"/>
      <c r="AW2286" s="192"/>
    </row>
    <row r="2287" spans="48:49">
      <c r="AV2287" s="192"/>
      <c r="AW2287" s="192"/>
    </row>
    <row r="2288" spans="48:49">
      <c r="AV2288" s="192"/>
      <c r="AW2288" s="192"/>
    </row>
    <row r="2289" spans="48:49">
      <c r="AV2289" s="192"/>
      <c r="AW2289" s="192"/>
    </row>
    <row r="2290" spans="48:49">
      <c r="AV2290" s="192"/>
      <c r="AW2290" s="192"/>
    </row>
    <row r="2291" spans="48:49">
      <c r="AV2291" s="192"/>
      <c r="AW2291" s="192"/>
    </row>
    <row r="2292" spans="48:49">
      <c r="AV2292" s="192"/>
      <c r="AW2292" s="192"/>
    </row>
    <row r="2293" spans="48:49">
      <c r="AV2293" s="192"/>
      <c r="AW2293" s="192"/>
    </row>
    <row r="2294" spans="48:49">
      <c r="AV2294" s="192"/>
      <c r="AW2294" s="192"/>
    </row>
    <row r="2295" spans="48:49">
      <c r="AV2295" s="192"/>
      <c r="AW2295" s="192"/>
    </row>
    <row r="2296" spans="48:49">
      <c r="AV2296" s="192"/>
      <c r="AW2296" s="192"/>
    </row>
    <row r="2297" spans="48:49">
      <c r="AV2297" s="192"/>
      <c r="AW2297" s="192"/>
    </row>
    <row r="2298" spans="48:49">
      <c r="AV2298" s="192"/>
      <c r="AW2298" s="192"/>
    </row>
    <row r="2299" spans="48:49">
      <c r="AV2299" s="192"/>
      <c r="AW2299" s="192"/>
    </row>
    <row r="2300" spans="48:49">
      <c r="AV2300" s="192"/>
      <c r="AW2300" s="192"/>
    </row>
    <row r="2301" spans="48:49">
      <c r="AV2301" s="192"/>
      <c r="AW2301" s="192"/>
    </row>
    <row r="2302" spans="48:49">
      <c r="AV2302" s="192"/>
      <c r="AW2302" s="192"/>
    </row>
    <row r="2303" spans="48:49">
      <c r="AV2303" s="192"/>
      <c r="AW2303" s="192"/>
    </row>
    <row r="2304" spans="48:49">
      <c r="AV2304" s="192"/>
      <c r="AW2304" s="192"/>
    </row>
    <row r="2305" spans="48:49">
      <c r="AV2305" s="192"/>
      <c r="AW2305" s="192"/>
    </row>
    <row r="2306" spans="48:49">
      <c r="AV2306" s="192"/>
      <c r="AW2306" s="192"/>
    </row>
    <row r="2307" spans="48:49">
      <c r="AV2307" s="192"/>
      <c r="AW2307" s="192"/>
    </row>
    <row r="2308" spans="48:49">
      <c r="AV2308" s="192"/>
      <c r="AW2308" s="192"/>
    </row>
    <row r="2309" spans="48:49">
      <c r="AV2309" s="192"/>
      <c r="AW2309" s="192"/>
    </row>
    <row r="2310" spans="48:49">
      <c r="AV2310" s="192"/>
      <c r="AW2310" s="192"/>
    </row>
    <row r="2311" spans="48:49">
      <c r="AV2311" s="192"/>
      <c r="AW2311" s="192"/>
    </row>
    <row r="2312" spans="48:49">
      <c r="AV2312" s="192"/>
      <c r="AW2312" s="192"/>
    </row>
    <row r="2313" spans="48:49">
      <c r="AV2313" s="192"/>
      <c r="AW2313" s="192"/>
    </row>
    <row r="2314" spans="48:49">
      <c r="AV2314" s="192"/>
      <c r="AW2314" s="192"/>
    </row>
    <row r="2315" spans="48:49">
      <c r="AV2315" s="192"/>
      <c r="AW2315" s="192"/>
    </row>
    <row r="2316" spans="48:49">
      <c r="AV2316" s="192"/>
      <c r="AW2316" s="192"/>
    </row>
    <row r="2317" spans="48:49">
      <c r="AV2317" s="192"/>
      <c r="AW2317" s="192"/>
    </row>
    <row r="2318" spans="48:49">
      <c r="AV2318" s="192"/>
      <c r="AW2318" s="192"/>
    </row>
    <row r="2319" spans="48:49">
      <c r="AV2319" s="192"/>
      <c r="AW2319" s="192"/>
    </row>
    <row r="2320" spans="48:49">
      <c r="AV2320" s="192"/>
      <c r="AW2320" s="192"/>
    </row>
    <row r="2321" spans="48:49">
      <c r="AV2321" s="192"/>
      <c r="AW2321" s="192"/>
    </row>
    <row r="2322" spans="48:49">
      <c r="AV2322" s="192"/>
      <c r="AW2322" s="192"/>
    </row>
    <row r="2323" spans="48:49">
      <c r="AV2323" s="192"/>
      <c r="AW2323" s="192"/>
    </row>
    <row r="2324" spans="48:49">
      <c r="AV2324" s="192"/>
      <c r="AW2324" s="192"/>
    </row>
    <row r="2325" spans="48:49">
      <c r="AV2325" s="192"/>
      <c r="AW2325" s="192"/>
    </row>
    <row r="2326" spans="48:49">
      <c r="AV2326" s="192"/>
      <c r="AW2326" s="192"/>
    </row>
    <row r="2327" spans="48:49">
      <c r="AV2327" s="192"/>
      <c r="AW2327" s="192"/>
    </row>
    <row r="2328" spans="48:49">
      <c r="AV2328" s="192"/>
      <c r="AW2328" s="192"/>
    </row>
    <row r="2329" spans="48:49">
      <c r="AV2329" s="192"/>
      <c r="AW2329" s="192"/>
    </row>
    <row r="2330" spans="48:49">
      <c r="AV2330" s="192"/>
      <c r="AW2330" s="192"/>
    </row>
    <row r="2331" spans="48:49">
      <c r="AV2331" s="192"/>
      <c r="AW2331" s="192"/>
    </row>
    <row r="2332" spans="48:49">
      <c r="AV2332" s="192"/>
      <c r="AW2332" s="192"/>
    </row>
    <row r="2333" spans="48:49">
      <c r="AV2333" s="192"/>
      <c r="AW2333" s="192"/>
    </row>
    <row r="2334" spans="48:49">
      <c r="AV2334" s="192"/>
      <c r="AW2334" s="192"/>
    </row>
    <row r="2335" spans="48:49">
      <c r="AV2335" s="192"/>
      <c r="AW2335" s="192"/>
    </row>
    <row r="2336" spans="48:49">
      <c r="AV2336" s="192"/>
      <c r="AW2336" s="192"/>
    </row>
    <row r="2337" spans="48:49">
      <c r="AV2337" s="192"/>
      <c r="AW2337" s="192"/>
    </row>
    <row r="2338" spans="48:49">
      <c r="AV2338" s="192"/>
      <c r="AW2338" s="192"/>
    </row>
    <row r="2339" spans="48:49">
      <c r="AV2339" s="192"/>
      <c r="AW2339" s="192"/>
    </row>
    <row r="2340" spans="48:49">
      <c r="AV2340" s="192"/>
      <c r="AW2340" s="192"/>
    </row>
    <row r="2341" spans="48:49">
      <c r="AV2341" s="192"/>
      <c r="AW2341" s="192"/>
    </row>
    <row r="2342" spans="48:49">
      <c r="AV2342" s="192"/>
      <c r="AW2342" s="192"/>
    </row>
    <row r="2343" spans="48:49">
      <c r="AV2343" s="192"/>
      <c r="AW2343" s="192"/>
    </row>
    <row r="2344" spans="48:49">
      <c r="AV2344" s="192"/>
      <c r="AW2344" s="192"/>
    </row>
    <row r="2345" spans="48:49">
      <c r="AV2345" s="192"/>
      <c r="AW2345" s="192"/>
    </row>
    <row r="2346" spans="48:49">
      <c r="AV2346" s="192"/>
      <c r="AW2346" s="192"/>
    </row>
    <row r="2347" spans="48:49">
      <c r="AV2347" s="192"/>
      <c r="AW2347" s="192"/>
    </row>
    <row r="2348" spans="48:49">
      <c r="AV2348" s="192"/>
      <c r="AW2348" s="192"/>
    </row>
    <row r="2349" spans="48:49">
      <c r="AV2349" s="192"/>
      <c r="AW2349" s="192"/>
    </row>
    <row r="2350" spans="48:49">
      <c r="AV2350" s="192"/>
      <c r="AW2350" s="192"/>
    </row>
    <row r="2351" spans="48:49">
      <c r="AV2351" s="192"/>
      <c r="AW2351" s="192"/>
    </row>
    <row r="2352" spans="48:49">
      <c r="AV2352" s="192"/>
      <c r="AW2352" s="192"/>
    </row>
    <row r="2353" spans="48:49">
      <c r="AV2353" s="192"/>
      <c r="AW2353" s="192"/>
    </row>
    <row r="2354" spans="48:49">
      <c r="AV2354" s="192"/>
      <c r="AW2354" s="192"/>
    </row>
    <row r="2355" spans="48:49">
      <c r="AV2355" s="192"/>
      <c r="AW2355" s="192"/>
    </row>
    <row r="2356" spans="48:49">
      <c r="AV2356" s="192"/>
      <c r="AW2356" s="192"/>
    </row>
    <row r="2357" spans="48:49">
      <c r="AV2357" s="192"/>
      <c r="AW2357" s="192"/>
    </row>
    <row r="2358" spans="48:49">
      <c r="AV2358" s="192"/>
      <c r="AW2358" s="192"/>
    </row>
    <row r="2359" spans="48:49">
      <c r="AV2359" s="192"/>
      <c r="AW2359" s="192"/>
    </row>
    <row r="2360" spans="48:49">
      <c r="AV2360" s="192"/>
      <c r="AW2360" s="192"/>
    </row>
    <row r="2361" spans="48:49">
      <c r="AV2361" s="192"/>
      <c r="AW2361" s="192"/>
    </row>
    <row r="2362" spans="48:49">
      <c r="AV2362" s="192"/>
      <c r="AW2362" s="192"/>
    </row>
    <row r="2363" spans="48:49">
      <c r="AV2363" s="192"/>
      <c r="AW2363" s="192"/>
    </row>
    <row r="2364" spans="48:49">
      <c r="AV2364" s="192"/>
      <c r="AW2364" s="192"/>
    </row>
    <row r="2365" spans="48:49">
      <c r="AV2365" s="192"/>
      <c r="AW2365" s="192"/>
    </row>
    <row r="2366" spans="48:49">
      <c r="AV2366" s="192"/>
      <c r="AW2366" s="192"/>
    </row>
    <row r="2367" spans="48:49">
      <c r="AV2367" s="192"/>
      <c r="AW2367" s="192"/>
    </row>
    <row r="2368" spans="48:49">
      <c r="AV2368" s="192"/>
      <c r="AW2368" s="192"/>
    </row>
    <row r="2369" spans="48:49">
      <c r="AV2369" s="192"/>
      <c r="AW2369" s="192"/>
    </row>
    <row r="2370" spans="48:49">
      <c r="AV2370" s="192"/>
      <c r="AW2370" s="192"/>
    </row>
    <row r="2371" spans="48:49">
      <c r="AV2371" s="192"/>
      <c r="AW2371" s="192"/>
    </row>
    <row r="2372" spans="48:49">
      <c r="AV2372" s="192"/>
      <c r="AW2372" s="192"/>
    </row>
    <row r="2373" spans="48:49">
      <c r="AV2373" s="192"/>
      <c r="AW2373" s="192"/>
    </row>
    <row r="2374" spans="48:49">
      <c r="AV2374" s="192"/>
      <c r="AW2374" s="192"/>
    </row>
    <row r="2375" spans="48:49">
      <c r="AV2375" s="192"/>
      <c r="AW2375" s="192"/>
    </row>
    <row r="2376" spans="48:49">
      <c r="AV2376" s="192"/>
      <c r="AW2376" s="192"/>
    </row>
    <row r="2377" spans="48:49">
      <c r="AV2377" s="192"/>
      <c r="AW2377" s="192"/>
    </row>
    <row r="2378" spans="48:49">
      <c r="AV2378" s="192"/>
      <c r="AW2378" s="192"/>
    </row>
    <row r="2379" spans="48:49">
      <c r="AV2379" s="192"/>
      <c r="AW2379" s="192"/>
    </row>
    <row r="2380" spans="48:49">
      <c r="AV2380" s="192"/>
      <c r="AW2380" s="192"/>
    </row>
    <row r="2381" spans="48:49">
      <c r="AV2381" s="192"/>
      <c r="AW2381" s="192"/>
    </row>
    <row r="2382" spans="48:49">
      <c r="AV2382" s="192"/>
      <c r="AW2382" s="192"/>
    </row>
    <row r="2383" spans="48:49">
      <c r="AV2383" s="192"/>
      <c r="AW2383" s="192"/>
    </row>
    <row r="2384" spans="48:49">
      <c r="AV2384" s="192"/>
      <c r="AW2384" s="192"/>
    </row>
    <row r="2385" spans="48:49">
      <c r="AV2385" s="192"/>
      <c r="AW2385" s="192"/>
    </row>
    <row r="2386" spans="48:49">
      <c r="AV2386" s="192"/>
      <c r="AW2386" s="192"/>
    </row>
    <row r="2387" spans="48:49">
      <c r="AV2387" s="192"/>
      <c r="AW2387" s="192"/>
    </row>
    <row r="2388" spans="48:49">
      <c r="AV2388" s="192"/>
      <c r="AW2388" s="192"/>
    </row>
    <row r="2389" spans="48:49">
      <c r="AV2389" s="192"/>
      <c r="AW2389" s="192"/>
    </row>
    <row r="2390" spans="48:49">
      <c r="AV2390" s="192"/>
      <c r="AW2390" s="192"/>
    </row>
    <row r="2391" spans="48:49">
      <c r="AV2391" s="192"/>
      <c r="AW2391" s="192"/>
    </row>
    <row r="2392" spans="48:49">
      <c r="AV2392" s="192"/>
      <c r="AW2392" s="192"/>
    </row>
    <row r="2393" spans="48:49">
      <c r="AV2393" s="192"/>
      <c r="AW2393" s="192"/>
    </row>
    <row r="2394" spans="48:49">
      <c r="AV2394" s="192"/>
      <c r="AW2394" s="192"/>
    </row>
    <row r="2395" spans="48:49">
      <c r="AV2395" s="192"/>
      <c r="AW2395" s="192"/>
    </row>
    <row r="2396" spans="48:49">
      <c r="AV2396" s="192"/>
      <c r="AW2396" s="192"/>
    </row>
    <row r="2397" spans="48:49">
      <c r="AV2397" s="192"/>
      <c r="AW2397" s="192"/>
    </row>
    <row r="2398" spans="48:49">
      <c r="AV2398" s="192"/>
      <c r="AW2398" s="192"/>
    </row>
    <row r="2399" spans="48:49">
      <c r="AV2399" s="192"/>
      <c r="AW2399" s="192"/>
    </row>
    <row r="2400" spans="48:49">
      <c r="AV2400" s="192"/>
      <c r="AW2400" s="192"/>
    </row>
    <row r="2401" spans="48:49">
      <c r="AV2401" s="192"/>
      <c r="AW2401" s="192"/>
    </row>
    <row r="2402" spans="48:49">
      <c r="AV2402" s="192"/>
      <c r="AW2402" s="192"/>
    </row>
    <row r="2403" spans="48:49">
      <c r="AV2403" s="192"/>
      <c r="AW2403" s="192"/>
    </row>
    <row r="2404" spans="48:49">
      <c r="AV2404" s="192"/>
      <c r="AW2404" s="192"/>
    </row>
    <row r="2405" spans="48:49">
      <c r="AV2405" s="192"/>
      <c r="AW2405" s="192"/>
    </row>
    <row r="2406" spans="48:49">
      <c r="AV2406" s="192"/>
      <c r="AW2406" s="192"/>
    </row>
    <row r="2407" spans="48:49">
      <c r="AV2407" s="192"/>
      <c r="AW2407" s="192"/>
    </row>
    <row r="2408" spans="48:49">
      <c r="AV2408" s="192"/>
      <c r="AW2408" s="192"/>
    </row>
    <row r="2409" spans="48:49">
      <c r="AV2409" s="192"/>
      <c r="AW2409" s="192"/>
    </row>
    <row r="2410" spans="48:49">
      <c r="AV2410" s="192"/>
      <c r="AW2410" s="192"/>
    </row>
    <row r="2411" spans="48:49">
      <c r="AV2411" s="192"/>
      <c r="AW2411" s="192"/>
    </row>
    <row r="2412" spans="48:49">
      <c r="AV2412" s="192"/>
      <c r="AW2412" s="192"/>
    </row>
    <row r="2413" spans="48:49">
      <c r="AV2413" s="192"/>
      <c r="AW2413" s="192"/>
    </row>
    <row r="2414" spans="48:49">
      <c r="AV2414" s="192"/>
      <c r="AW2414" s="192"/>
    </row>
    <row r="2415" spans="48:49">
      <c r="AV2415" s="192"/>
      <c r="AW2415" s="192"/>
    </row>
    <row r="2416" spans="48:49">
      <c r="AV2416" s="192"/>
      <c r="AW2416" s="192"/>
    </row>
    <row r="2417" spans="48:49">
      <c r="AV2417" s="192"/>
      <c r="AW2417" s="192"/>
    </row>
    <row r="2418" spans="48:49">
      <c r="AV2418" s="192"/>
      <c r="AW2418" s="192"/>
    </row>
    <row r="2419" spans="48:49">
      <c r="AV2419" s="192"/>
      <c r="AW2419" s="192"/>
    </row>
    <row r="2420" spans="48:49">
      <c r="AV2420" s="192"/>
      <c r="AW2420" s="192"/>
    </row>
    <row r="2421" spans="48:49">
      <c r="AV2421" s="192"/>
      <c r="AW2421" s="192"/>
    </row>
    <row r="2422" spans="48:49">
      <c r="AV2422" s="192"/>
      <c r="AW2422" s="192"/>
    </row>
    <row r="2423" spans="48:49">
      <c r="AV2423" s="192"/>
      <c r="AW2423" s="192"/>
    </row>
    <row r="2424" spans="48:49">
      <c r="AV2424" s="192"/>
      <c r="AW2424" s="192"/>
    </row>
    <row r="2425" spans="48:49">
      <c r="AV2425" s="192"/>
      <c r="AW2425" s="192"/>
    </row>
    <row r="2426" spans="48:49">
      <c r="AV2426" s="192"/>
      <c r="AW2426" s="192"/>
    </row>
    <row r="2427" spans="48:49">
      <c r="AV2427" s="192"/>
      <c r="AW2427" s="192"/>
    </row>
    <row r="2428" spans="48:49">
      <c r="AV2428" s="192"/>
      <c r="AW2428" s="192"/>
    </row>
    <row r="2429" spans="48:49">
      <c r="AV2429" s="192"/>
      <c r="AW2429" s="192"/>
    </row>
    <row r="2430" spans="48:49">
      <c r="AV2430" s="192"/>
      <c r="AW2430" s="192"/>
    </row>
    <row r="2431" spans="48:49">
      <c r="AV2431" s="192"/>
      <c r="AW2431" s="192"/>
    </row>
    <row r="2432" spans="48:49">
      <c r="AV2432" s="192"/>
      <c r="AW2432" s="192"/>
    </row>
    <row r="2433" spans="48:49">
      <c r="AV2433" s="192"/>
      <c r="AW2433" s="192"/>
    </row>
    <row r="2434" spans="48:49">
      <c r="AV2434" s="192"/>
      <c r="AW2434" s="192"/>
    </row>
    <row r="2435" spans="48:49">
      <c r="AV2435" s="192"/>
      <c r="AW2435" s="192"/>
    </row>
    <row r="2436" spans="48:49">
      <c r="AV2436" s="192"/>
      <c r="AW2436" s="192"/>
    </row>
    <row r="2437" spans="48:49">
      <c r="AV2437" s="192"/>
      <c r="AW2437" s="192"/>
    </row>
    <row r="2438" spans="48:49">
      <c r="AV2438" s="192"/>
      <c r="AW2438" s="192"/>
    </row>
    <row r="2439" spans="48:49">
      <c r="AV2439" s="192"/>
      <c r="AW2439" s="192"/>
    </row>
    <row r="2440" spans="48:49">
      <c r="AV2440" s="192"/>
      <c r="AW2440" s="192"/>
    </row>
    <row r="2441" spans="48:49">
      <c r="AV2441" s="192"/>
      <c r="AW2441" s="192"/>
    </row>
    <row r="2442" spans="48:49">
      <c r="AV2442" s="192"/>
      <c r="AW2442" s="192"/>
    </row>
    <row r="2443" spans="48:49">
      <c r="AV2443" s="192"/>
      <c r="AW2443" s="192"/>
    </row>
    <row r="2444" spans="48:49">
      <c r="AV2444" s="192"/>
      <c r="AW2444" s="192"/>
    </row>
    <row r="2445" spans="48:49">
      <c r="AV2445" s="192"/>
      <c r="AW2445" s="192"/>
    </row>
    <row r="2446" spans="48:49">
      <c r="AV2446" s="192"/>
      <c r="AW2446" s="192"/>
    </row>
    <row r="2447" spans="48:49">
      <c r="AV2447" s="192"/>
      <c r="AW2447" s="192"/>
    </row>
    <row r="2448" spans="48:49">
      <c r="AV2448" s="192"/>
      <c r="AW2448" s="192"/>
    </row>
    <row r="2449" spans="48:49">
      <c r="AV2449" s="192"/>
      <c r="AW2449" s="192"/>
    </row>
    <row r="2450" spans="48:49">
      <c r="AV2450" s="192"/>
      <c r="AW2450" s="192"/>
    </row>
    <row r="2451" spans="48:49">
      <c r="AV2451" s="192"/>
      <c r="AW2451" s="192"/>
    </row>
    <row r="2452" spans="48:49">
      <c r="AV2452" s="192"/>
      <c r="AW2452" s="192"/>
    </row>
    <row r="2453" spans="48:49">
      <c r="AV2453" s="192"/>
      <c r="AW2453" s="192"/>
    </row>
    <row r="2454" spans="48:49">
      <c r="AV2454" s="192"/>
      <c r="AW2454" s="192"/>
    </row>
    <row r="2455" spans="48:49">
      <c r="AV2455" s="192"/>
      <c r="AW2455" s="192"/>
    </row>
    <row r="2456" spans="48:49">
      <c r="AV2456" s="192"/>
      <c r="AW2456" s="192"/>
    </row>
    <row r="2457" spans="48:49">
      <c r="AV2457" s="192"/>
      <c r="AW2457" s="192"/>
    </row>
    <row r="2458" spans="48:49">
      <c r="AV2458" s="192"/>
      <c r="AW2458" s="192"/>
    </row>
    <row r="2459" spans="48:49">
      <c r="AV2459" s="192"/>
      <c r="AW2459" s="192"/>
    </row>
    <row r="2460" spans="48:49">
      <c r="AV2460" s="192"/>
      <c r="AW2460" s="192"/>
    </row>
    <row r="2461" spans="48:49">
      <c r="AV2461" s="192"/>
      <c r="AW2461" s="192"/>
    </row>
    <row r="2462" spans="48:49">
      <c r="AV2462" s="192"/>
      <c r="AW2462" s="192"/>
    </row>
    <row r="2463" spans="48:49">
      <c r="AV2463" s="192"/>
      <c r="AW2463" s="192"/>
    </row>
    <row r="2464" spans="48:49">
      <c r="AV2464" s="192"/>
      <c r="AW2464" s="192"/>
    </row>
    <row r="2465" spans="48:49">
      <c r="AV2465" s="192"/>
      <c r="AW2465" s="192"/>
    </row>
    <row r="2466" spans="48:49">
      <c r="AV2466" s="192"/>
      <c r="AW2466" s="192"/>
    </row>
    <row r="2467" spans="48:49">
      <c r="AV2467" s="192"/>
      <c r="AW2467" s="192"/>
    </row>
    <row r="2468" spans="48:49">
      <c r="AV2468" s="192"/>
      <c r="AW2468" s="192"/>
    </row>
    <row r="2469" spans="48:49">
      <c r="AV2469" s="192"/>
      <c r="AW2469" s="192"/>
    </row>
    <row r="2470" spans="48:49">
      <c r="AV2470" s="192"/>
      <c r="AW2470" s="192"/>
    </row>
    <row r="2471" spans="48:49">
      <c r="AV2471" s="192"/>
      <c r="AW2471" s="192"/>
    </row>
    <row r="2472" spans="48:49">
      <c r="AV2472" s="192"/>
      <c r="AW2472" s="192"/>
    </row>
    <row r="2473" spans="48:49">
      <c r="AV2473" s="192"/>
      <c r="AW2473" s="192"/>
    </row>
    <row r="2474" spans="48:49">
      <c r="AV2474" s="192"/>
      <c r="AW2474" s="192"/>
    </row>
    <row r="2475" spans="48:49">
      <c r="AV2475" s="192"/>
      <c r="AW2475" s="192"/>
    </row>
    <row r="2476" spans="48:49">
      <c r="AV2476" s="192"/>
      <c r="AW2476" s="192"/>
    </row>
    <row r="2477" spans="48:49">
      <c r="AV2477" s="192"/>
      <c r="AW2477" s="192"/>
    </row>
    <row r="2478" spans="48:49">
      <c r="AV2478" s="192"/>
      <c r="AW2478" s="192"/>
    </row>
    <row r="2479" spans="48:49">
      <c r="AV2479" s="192"/>
      <c r="AW2479" s="192"/>
    </row>
    <row r="2480" spans="48:49">
      <c r="AV2480" s="192"/>
      <c r="AW2480" s="192"/>
    </row>
    <row r="2481" spans="48:49">
      <c r="AV2481" s="192"/>
      <c r="AW2481" s="192"/>
    </row>
    <row r="2482" spans="48:49">
      <c r="AV2482" s="192"/>
      <c r="AW2482" s="192"/>
    </row>
    <row r="2483" spans="48:49">
      <c r="AV2483" s="192"/>
      <c r="AW2483" s="192"/>
    </row>
    <row r="2484" spans="48:49">
      <c r="AV2484" s="192"/>
      <c r="AW2484" s="192"/>
    </row>
    <row r="2485" spans="48:49">
      <c r="AV2485" s="192"/>
      <c r="AW2485" s="192"/>
    </row>
    <row r="2486" spans="48:49">
      <c r="AV2486" s="192"/>
      <c r="AW2486" s="192"/>
    </row>
    <row r="2487" spans="48:49">
      <c r="AV2487" s="192"/>
      <c r="AW2487" s="192"/>
    </row>
    <row r="2488" spans="48:49">
      <c r="AV2488" s="192"/>
      <c r="AW2488" s="192"/>
    </row>
    <row r="2489" spans="48:49">
      <c r="AV2489" s="192"/>
      <c r="AW2489" s="192"/>
    </row>
    <row r="2490" spans="48:49">
      <c r="AV2490" s="192"/>
      <c r="AW2490" s="192"/>
    </row>
    <row r="2491" spans="48:49">
      <c r="AV2491" s="192"/>
      <c r="AW2491" s="192"/>
    </row>
    <row r="2492" spans="48:49">
      <c r="AV2492" s="192"/>
      <c r="AW2492" s="192"/>
    </row>
    <row r="2493" spans="48:49">
      <c r="AV2493" s="192"/>
      <c r="AW2493" s="192"/>
    </row>
    <row r="2494" spans="48:49">
      <c r="AV2494" s="192"/>
      <c r="AW2494" s="192"/>
    </row>
    <row r="2495" spans="48:49">
      <c r="AV2495" s="192"/>
      <c r="AW2495" s="192"/>
    </row>
    <row r="2496" spans="48:49">
      <c r="AV2496" s="192"/>
      <c r="AW2496" s="192"/>
    </row>
    <row r="2497" spans="48:49">
      <c r="AV2497" s="192"/>
      <c r="AW2497" s="192"/>
    </row>
    <row r="2498" spans="48:49">
      <c r="AV2498" s="192"/>
      <c r="AW2498" s="192"/>
    </row>
    <row r="2499" spans="48:49">
      <c r="AV2499" s="192"/>
      <c r="AW2499" s="192"/>
    </row>
    <row r="2500" spans="48:49">
      <c r="AV2500" s="192"/>
      <c r="AW2500" s="192"/>
    </row>
    <row r="2501" spans="48:49">
      <c r="AV2501" s="192"/>
      <c r="AW2501" s="192"/>
    </row>
    <row r="2502" spans="48:49">
      <c r="AV2502" s="192"/>
      <c r="AW2502" s="192"/>
    </row>
    <row r="2503" spans="48:49">
      <c r="AV2503" s="192"/>
      <c r="AW2503" s="192"/>
    </row>
    <row r="2504" spans="48:49">
      <c r="AV2504" s="192"/>
      <c r="AW2504" s="192"/>
    </row>
    <row r="2505" spans="48:49">
      <c r="AV2505" s="192"/>
      <c r="AW2505" s="192"/>
    </row>
    <row r="2506" spans="48:49">
      <c r="AV2506" s="192"/>
      <c r="AW2506" s="192"/>
    </row>
    <row r="2507" spans="48:49">
      <c r="AV2507" s="192"/>
      <c r="AW2507" s="192"/>
    </row>
    <row r="2508" spans="48:49">
      <c r="AV2508" s="192"/>
      <c r="AW2508" s="192"/>
    </row>
    <row r="2509" spans="48:49">
      <c r="AV2509" s="192"/>
      <c r="AW2509" s="192"/>
    </row>
    <row r="2510" spans="48:49">
      <c r="AV2510" s="192"/>
      <c r="AW2510" s="192"/>
    </row>
    <row r="2511" spans="48:49">
      <c r="AV2511" s="192"/>
      <c r="AW2511" s="192"/>
    </row>
    <row r="2512" spans="48:49">
      <c r="AV2512" s="192"/>
      <c r="AW2512" s="192"/>
    </row>
    <row r="2513" spans="48:49">
      <c r="AV2513" s="192"/>
      <c r="AW2513" s="192"/>
    </row>
    <row r="2514" spans="48:49">
      <c r="AV2514" s="192"/>
      <c r="AW2514" s="192"/>
    </row>
    <row r="2515" spans="48:49">
      <c r="AV2515" s="192"/>
      <c r="AW2515" s="192"/>
    </row>
    <row r="2516" spans="48:49">
      <c r="AV2516" s="192"/>
      <c r="AW2516" s="192"/>
    </row>
    <row r="2517" spans="48:49">
      <c r="AV2517" s="192"/>
      <c r="AW2517" s="192"/>
    </row>
    <row r="2518" spans="48:49">
      <c r="AV2518" s="192"/>
      <c r="AW2518" s="192"/>
    </row>
    <row r="2519" spans="48:49">
      <c r="AV2519" s="192"/>
      <c r="AW2519" s="192"/>
    </row>
    <row r="2520" spans="48:49">
      <c r="AV2520" s="192"/>
      <c r="AW2520" s="192"/>
    </row>
    <row r="2521" spans="48:49">
      <c r="AV2521" s="192"/>
      <c r="AW2521" s="192"/>
    </row>
    <row r="2522" spans="48:49">
      <c r="AV2522" s="192"/>
      <c r="AW2522" s="192"/>
    </row>
    <row r="2523" spans="48:49">
      <c r="AV2523" s="192"/>
      <c r="AW2523" s="192"/>
    </row>
    <row r="2524" spans="48:49">
      <c r="AV2524" s="192"/>
      <c r="AW2524" s="192"/>
    </row>
    <row r="2525" spans="48:49">
      <c r="AV2525" s="192"/>
      <c r="AW2525" s="192"/>
    </row>
    <row r="2526" spans="48:49">
      <c r="AV2526" s="192"/>
      <c r="AW2526" s="192"/>
    </row>
    <row r="2527" spans="48:49">
      <c r="AV2527" s="192"/>
      <c r="AW2527" s="192"/>
    </row>
    <row r="2528" spans="48:49">
      <c r="AV2528" s="192"/>
      <c r="AW2528" s="192"/>
    </row>
    <row r="2529" spans="48:49">
      <c r="AV2529" s="192"/>
      <c r="AW2529" s="192"/>
    </row>
    <row r="2530" spans="48:49">
      <c r="AV2530" s="192"/>
      <c r="AW2530" s="192"/>
    </row>
    <row r="2531" spans="48:49">
      <c r="AV2531" s="192"/>
      <c r="AW2531" s="192"/>
    </row>
    <row r="2532" spans="48:49">
      <c r="AV2532" s="192"/>
      <c r="AW2532" s="192"/>
    </row>
    <row r="2533" spans="48:49">
      <c r="AV2533" s="192"/>
      <c r="AW2533" s="192"/>
    </row>
    <row r="2534" spans="48:49">
      <c r="AV2534" s="192"/>
      <c r="AW2534" s="192"/>
    </row>
    <row r="2535" spans="48:49">
      <c r="AV2535" s="192"/>
      <c r="AW2535" s="192"/>
    </row>
    <row r="2536" spans="48:49">
      <c r="AV2536" s="192"/>
      <c r="AW2536" s="192"/>
    </row>
    <row r="2537" spans="48:49">
      <c r="AV2537" s="192"/>
      <c r="AW2537" s="192"/>
    </row>
    <row r="2538" spans="48:49">
      <c r="AV2538" s="192"/>
      <c r="AW2538" s="192"/>
    </row>
    <row r="2539" spans="48:49">
      <c r="AV2539" s="192"/>
      <c r="AW2539" s="192"/>
    </row>
    <row r="2540" spans="48:49">
      <c r="AV2540" s="192"/>
      <c r="AW2540" s="192"/>
    </row>
    <row r="2541" spans="48:49">
      <c r="AV2541" s="192"/>
      <c r="AW2541" s="192"/>
    </row>
    <row r="2542" spans="48:49">
      <c r="AV2542" s="192"/>
      <c r="AW2542" s="192"/>
    </row>
    <row r="2543" spans="48:49">
      <c r="AV2543" s="192"/>
      <c r="AW2543" s="192"/>
    </row>
    <row r="2544" spans="48:49">
      <c r="AV2544" s="192"/>
      <c r="AW2544" s="192"/>
    </row>
    <row r="2545" spans="48:49">
      <c r="AV2545" s="192"/>
      <c r="AW2545" s="192"/>
    </row>
    <row r="2546" spans="48:49">
      <c r="AV2546" s="192"/>
      <c r="AW2546" s="192"/>
    </row>
    <row r="2547" spans="48:49">
      <c r="AV2547" s="192"/>
      <c r="AW2547" s="192"/>
    </row>
    <row r="2548" spans="48:49">
      <c r="AV2548" s="192"/>
      <c r="AW2548" s="192"/>
    </row>
    <row r="2549" spans="48:49">
      <c r="AV2549" s="192"/>
      <c r="AW2549" s="192"/>
    </row>
    <row r="2550" spans="48:49">
      <c r="AV2550" s="192"/>
      <c r="AW2550" s="192"/>
    </row>
    <row r="2551" spans="48:49">
      <c r="AV2551" s="192"/>
      <c r="AW2551" s="192"/>
    </row>
    <row r="2552" spans="48:49">
      <c r="AV2552" s="192"/>
      <c r="AW2552" s="192"/>
    </row>
    <row r="2553" spans="48:49">
      <c r="AV2553" s="192"/>
      <c r="AW2553" s="192"/>
    </row>
    <row r="2554" spans="48:49">
      <c r="AV2554" s="192"/>
      <c r="AW2554" s="192"/>
    </row>
    <row r="2555" spans="48:49">
      <c r="AV2555" s="192"/>
      <c r="AW2555" s="192"/>
    </row>
    <row r="2556" spans="48:49">
      <c r="AV2556" s="192"/>
      <c r="AW2556" s="192"/>
    </row>
    <row r="2557" spans="48:49">
      <c r="AV2557" s="192"/>
      <c r="AW2557" s="192"/>
    </row>
    <row r="2558" spans="48:49">
      <c r="AV2558" s="192"/>
      <c r="AW2558" s="192"/>
    </row>
    <row r="2559" spans="48:49">
      <c r="AV2559" s="192"/>
      <c r="AW2559" s="192"/>
    </row>
    <row r="2560" spans="48:49">
      <c r="AV2560" s="192"/>
      <c r="AW2560" s="192"/>
    </row>
    <row r="2561" spans="48:49">
      <c r="AV2561" s="192"/>
      <c r="AW2561" s="192"/>
    </row>
    <row r="2562" spans="48:49">
      <c r="AV2562" s="192"/>
      <c r="AW2562" s="192"/>
    </row>
    <row r="2563" spans="48:49">
      <c r="AV2563" s="192"/>
      <c r="AW2563" s="192"/>
    </row>
    <row r="2564" spans="48:49">
      <c r="AV2564" s="192"/>
      <c r="AW2564" s="192"/>
    </row>
    <row r="2565" spans="48:49">
      <c r="AV2565" s="192"/>
      <c r="AW2565" s="192"/>
    </row>
    <row r="2566" spans="48:49">
      <c r="AV2566" s="192"/>
      <c r="AW2566" s="192"/>
    </row>
    <row r="2567" spans="48:49">
      <c r="AV2567" s="192"/>
      <c r="AW2567" s="192"/>
    </row>
    <row r="2568" spans="48:49">
      <c r="AV2568" s="192"/>
      <c r="AW2568" s="192"/>
    </row>
    <row r="2569" spans="48:49">
      <c r="AV2569" s="192"/>
      <c r="AW2569" s="192"/>
    </row>
    <row r="2570" spans="48:49">
      <c r="AV2570" s="192"/>
      <c r="AW2570" s="192"/>
    </row>
    <row r="2571" spans="48:49">
      <c r="AV2571" s="192"/>
      <c r="AW2571" s="192"/>
    </row>
    <row r="2572" spans="48:49">
      <c r="AV2572" s="192"/>
      <c r="AW2572" s="192"/>
    </row>
    <row r="2573" spans="48:49">
      <c r="AV2573" s="192"/>
      <c r="AW2573" s="192"/>
    </row>
    <row r="2574" spans="48:49">
      <c r="AV2574" s="192"/>
      <c r="AW2574" s="192"/>
    </row>
    <row r="2575" spans="48:49">
      <c r="AV2575" s="192"/>
      <c r="AW2575" s="192"/>
    </row>
    <row r="2576" spans="48:49">
      <c r="AV2576" s="192"/>
      <c r="AW2576" s="192"/>
    </row>
    <row r="2577" spans="48:49">
      <c r="AV2577" s="192"/>
      <c r="AW2577" s="192"/>
    </row>
    <row r="2578" spans="48:49">
      <c r="AV2578" s="192"/>
      <c r="AW2578" s="192"/>
    </row>
    <row r="2579" spans="48:49">
      <c r="AV2579" s="192"/>
      <c r="AW2579" s="192"/>
    </row>
    <row r="2580" spans="48:49">
      <c r="AV2580" s="192"/>
      <c r="AW2580" s="192"/>
    </row>
    <row r="2581" spans="48:49">
      <c r="AV2581" s="192"/>
      <c r="AW2581" s="192"/>
    </row>
    <row r="2582" spans="48:49">
      <c r="AV2582" s="192"/>
      <c r="AW2582" s="192"/>
    </row>
    <row r="2583" spans="48:49">
      <c r="AV2583" s="192"/>
      <c r="AW2583" s="192"/>
    </row>
    <row r="2584" spans="48:49">
      <c r="AV2584" s="192"/>
      <c r="AW2584" s="192"/>
    </row>
    <row r="2585" spans="48:49">
      <c r="AV2585" s="192"/>
      <c r="AW2585" s="192"/>
    </row>
    <row r="2586" spans="48:49">
      <c r="AV2586" s="192"/>
      <c r="AW2586" s="192"/>
    </row>
    <row r="2587" spans="48:49">
      <c r="AV2587" s="192"/>
      <c r="AW2587" s="192"/>
    </row>
    <row r="2588" spans="48:49">
      <c r="AV2588" s="192"/>
      <c r="AW2588" s="192"/>
    </row>
    <row r="2589" spans="48:49">
      <c r="AV2589" s="192"/>
      <c r="AW2589" s="192"/>
    </row>
    <row r="2590" spans="48:49">
      <c r="AV2590" s="192"/>
      <c r="AW2590" s="192"/>
    </row>
    <row r="2591" spans="48:49">
      <c r="AV2591" s="192"/>
      <c r="AW2591" s="192"/>
    </row>
    <row r="2592" spans="48:49">
      <c r="AV2592" s="192"/>
      <c r="AW2592" s="192"/>
    </row>
    <row r="2593" spans="48:49">
      <c r="AV2593" s="192"/>
      <c r="AW2593" s="192"/>
    </row>
    <row r="2594" spans="48:49">
      <c r="AV2594" s="192"/>
      <c r="AW2594" s="192"/>
    </row>
    <row r="2595" spans="48:49">
      <c r="AV2595" s="192"/>
      <c r="AW2595" s="192"/>
    </row>
    <row r="2596" spans="48:49">
      <c r="AV2596" s="192"/>
      <c r="AW2596" s="192"/>
    </row>
    <row r="2597" spans="48:49">
      <c r="AV2597" s="192"/>
      <c r="AW2597" s="192"/>
    </row>
    <row r="2598" spans="48:49">
      <c r="AV2598" s="192"/>
      <c r="AW2598" s="192"/>
    </row>
    <row r="2599" spans="48:49">
      <c r="AV2599" s="192"/>
      <c r="AW2599" s="192"/>
    </row>
    <row r="2600" spans="48:49">
      <c r="AV2600" s="192"/>
      <c r="AW2600" s="192"/>
    </row>
    <row r="2601" spans="48:49">
      <c r="AV2601" s="192"/>
      <c r="AW2601" s="192"/>
    </row>
    <row r="2602" spans="48:49">
      <c r="AV2602" s="192"/>
      <c r="AW2602" s="192"/>
    </row>
    <row r="2603" spans="48:49">
      <c r="AV2603" s="192"/>
      <c r="AW2603" s="192"/>
    </row>
    <row r="2604" spans="48:49">
      <c r="AV2604" s="192"/>
      <c r="AW2604" s="192"/>
    </row>
    <row r="2605" spans="48:49">
      <c r="AV2605" s="192"/>
      <c r="AW2605" s="192"/>
    </row>
    <row r="2606" spans="48:49">
      <c r="AV2606" s="192"/>
      <c r="AW2606" s="192"/>
    </row>
    <row r="2607" spans="48:49">
      <c r="AV2607" s="192"/>
      <c r="AW2607" s="192"/>
    </row>
    <row r="2608" spans="48:49">
      <c r="AV2608" s="192"/>
      <c r="AW2608" s="192"/>
    </row>
    <row r="2609" spans="48:49">
      <c r="AV2609" s="192"/>
      <c r="AW2609" s="192"/>
    </row>
    <row r="2610" spans="48:49">
      <c r="AV2610" s="192"/>
      <c r="AW2610" s="192"/>
    </row>
    <row r="2611" spans="48:49">
      <c r="AV2611" s="192"/>
      <c r="AW2611" s="192"/>
    </row>
    <row r="2612" spans="48:49">
      <c r="AV2612" s="192"/>
      <c r="AW2612" s="192"/>
    </row>
    <row r="2613" spans="48:49">
      <c r="AV2613" s="192"/>
      <c r="AW2613" s="192"/>
    </row>
    <row r="2614" spans="48:49">
      <c r="AV2614" s="192"/>
      <c r="AW2614" s="192"/>
    </row>
    <row r="2615" spans="48:49">
      <c r="AV2615" s="192"/>
      <c r="AW2615" s="192"/>
    </row>
    <row r="2616" spans="48:49">
      <c r="AV2616" s="192"/>
      <c r="AW2616" s="192"/>
    </row>
    <row r="2617" spans="48:49">
      <c r="AV2617" s="192"/>
      <c r="AW2617" s="192"/>
    </row>
    <row r="2618" spans="48:49">
      <c r="AV2618" s="192"/>
      <c r="AW2618" s="192"/>
    </row>
    <row r="2619" spans="48:49">
      <c r="AV2619" s="192"/>
      <c r="AW2619" s="192"/>
    </row>
    <row r="2620" spans="48:49">
      <c r="AV2620" s="192"/>
      <c r="AW2620" s="192"/>
    </row>
    <row r="2621" spans="48:49">
      <c r="AV2621" s="192"/>
      <c r="AW2621" s="192"/>
    </row>
    <row r="2622" spans="48:49">
      <c r="AV2622" s="192"/>
      <c r="AW2622" s="192"/>
    </row>
    <row r="2623" spans="48:49">
      <c r="AV2623" s="192"/>
      <c r="AW2623" s="192"/>
    </row>
    <row r="2624" spans="48:49">
      <c r="AV2624" s="192"/>
      <c r="AW2624" s="192"/>
    </row>
    <row r="2625" spans="48:49">
      <c r="AV2625" s="192"/>
      <c r="AW2625" s="192"/>
    </row>
    <row r="2626" spans="48:49">
      <c r="AV2626" s="192"/>
      <c r="AW2626" s="192"/>
    </row>
    <row r="2627" spans="48:49">
      <c r="AV2627" s="192"/>
      <c r="AW2627" s="192"/>
    </row>
    <row r="2628" spans="48:49">
      <c r="AV2628" s="192"/>
      <c r="AW2628" s="192"/>
    </row>
    <row r="2629" spans="48:49">
      <c r="AV2629" s="192"/>
      <c r="AW2629" s="192"/>
    </row>
    <row r="2630" spans="48:49">
      <c r="AV2630" s="192"/>
      <c r="AW2630" s="192"/>
    </row>
    <row r="2631" spans="48:49">
      <c r="AV2631" s="192"/>
      <c r="AW2631" s="192"/>
    </row>
    <row r="2632" spans="48:49">
      <c r="AV2632" s="192"/>
      <c r="AW2632" s="192"/>
    </row>
    <row r="2633" spans="48:49">
      <c r="AV2633" s="192"/>
      <c r="AW2633" s="192"/>
    </row>
    <row r="2634" spans="48:49">
      <c r="AV2634" s="192"/>
      <c r="AW2634" s="192"/>
    </row>
    <row r="2635" spans="48:49">
      <c r="AV2635" s="192"/>
      <c r="AW2635" s="192"/>
    </row>
    <row r="2636" spans="48:49">
      <c r="AV2636" s="192"/>
      <c r="AW2636" s="192"/>
    </row>
    <row r="2637" spans="48:49">
      <c r="AV2637" s="192"/>
      <c r="AW2637" s="192"/>
    </row>
    <row r="2638" spans="48:49">
      <c r="AV2638" s="192"/>
      <c r="AW2638" s="192"/>
    </row>
    <row r="2639" spans="48:49">
      <c r="AV2639" s="192"/>
      <c r="AW2639" s="192"/>
    </row>
    <row r="2640" spans="48:49">
      <c r="AV2640" s="192"/>
      <c r="AW2640" s="192"/>
    </row>
    <row r="2641" spans="48:49">
      <c r="AV2641" s="192"/>
      <c r="AW2641" s="192"/>
    </row>
    <row r="2642" spans="48:49">
      <c r="AV2642" s="192"/>
      <c r="AW2642" s="192"/>
    </row>
    <row r="2643" spans="48:49">
      <c r="AV2643" s="192"/>
      <c r="AW2643" s="192"/>
    </row>
    <row r="2644" spans="48:49">
      <c r="AV2644" s="192"/>
      <c r="AW2644" s="192"/>
    </row>
    <row r="2645" spans="48:49">
      <c r="AV2645" s="192"/>
      <c r="AW2645" s="192"/>
    </row>
    <row r="2646" spans="48:49">
      <c r="AV2646" s="192"/>
      <c r="AW2646" s="192"/>
    </row>
    <row r="2647" spans="48:49">
      <c r="AV2647" s="192"/>
      <c r="AW2647" s="192"/>
    </row>
    <row r="2648" spans="48:49">
      <c r="AV2648" s="192"/>
      <c r="AW2648" s="192"/>
    </row>
    <row r="2649" spans="48:49">
      <c r="AV2649" s="192"/>
      <c r="AW2649" s="192"/>
    </row>
    <row r="2650" spans="48:49">
      <c r="AV2650" s="192"/>
      <c r="AW2650" s="192"/>
    </row>
    <row r="2651" spans="48:49">
      <c r="AV2651" s="192"/>
      <c r="AW2651" s="192"/>
    </row>
    <row r="2652" spans="48:49">
      <c r="AV2652" s="192"/>
      <c r="AW2652" s="192"/>
    </row>
    <row r="2653" spans="48:49">
      <c r="AV2653" s="192"/>
      <c r="AW2653" s="192"/>
    </row>
    <row r="2654" spans="48:49">
      <c r="AV2654" s="192"/>
      <c r="AW2654" s="192"/>
    </row>
    <row r="2655" spans="48:49">
      <c r="AV2655" s="192"/>
      <c r="AW2655" s="192"/>
    </row>
    <row r="2656" spans="48:49">
      <c r="AV2656" s="192"/>
      <c r="AW2656" s="192"/>
    </row>
    <row r="2657" spans="48:49">
      <c r="AV2657" s="192"/>
      <c r="AW2657" s="192"/>
    </row>
    <row r="2658" spans="48:49">
      <c r="AV2658" s="192"/>
      <c r="AW2658" s="192"/>
    </row>
    <row r="2659" spans="48:49">
      <c r="AV2659" s="192"/>
      <c r="AW2659" s="192"/>
    </row>
    <row r="2660" spans="48:49">
      <c r="AV2660" s="192"/>
      <c r="AW2660" s="192"/>
    </row>
    <row r="2661" spans="48:49">
      <c r="AV2661" s="192"/>
      <c r="AW2661" s="192"/>
    </row>
    <row r="2662" spans="48:49">
      <c r="AV2662" s="192"/>
      <c r="AW2662" s="192"/>
    </row>
    <row r="2663" spans="48:49">
      <c r="AV2663" s="192"/>
      <c r="AW2663" s="192"/>
    </row>
    <row r="2664" spans="48:49">
      <c r="AV2664" s="192"/>
      <c r="AW2664" s="192"/>
    </row>
    <row r="2665" spans="48:49">
      <c r="AV2665" s="192"/>
      <c r="AW2665" s="192"/>
    </row>
    <row r="2666" spans="48:49">
      <c r="AV2666" s="192"/>
      <c r="AW2666" s="192"/>
    </row>
    <row r="2667" spans="48:49">
      <c r="AV2667" s="192"/>
      <c r="AW2667" s="192"/>
    </row>
    <row r="2668" spans="48:49">
      <c r="AV2668" s="192"/>
      <c r="AW2668" s="192"/>
    </row>
    <row r="2669" spans="48:49">
      <c r="AV2669" s="192"/>
      <c r="AW2669" s="192"/>
    </row>
    <row r="2670" spans="48:49">
      <c r="AV2670" s="192"/>
      <c r="AW2670" s="192"/>
    </row>
    <row r="2671" spans="48:49">
      <c r="AV2671" s="192"/>
      <c r="AW2671" s="192"/>
    </row>
    <row r="2672" spans="48:49">
      <c r="AV2672" s="192"/>
      <c r="AW2672" s="192"/>
    </row>
    <row r="2673" spans="48:49">
      <c r="AV2673" s="192"/>
      <c r="AW2673" s="192"/>
    </row>
    <row r="2674" spans="48:49">
      <c r="AV2674" s="192"/>
      <c r="AW2674" s="192"/>
    </row>
    <row r="2675" spans="48:49">
      <c r="AV2675" s="192"/>
      <c r="AW2675" s="192"/>
    </row>
    <row r="2676" spans="48:49">
      <c r="AV2676" s="192"/>
      <c r="AW2676" s="192"/>
    </row>
    <row r="2677" spans="48:49">
      <c r="AV2677" s="192"/>
      <c r="AW2677" s="192"/>
    </row>
    <row r="2678" spans="48:49">
      <c r="AV2678" s="192"/>
      <c r="AW2678" s="192"/>
    </row>
    <row r="2679" spans="48:49">
      <c r="AV2679" s="192"/>
      <c r="AW2679" s="192"/>
    </row>
    <row r="2680" spans="48:49">
      <c r="AV2680" s="192"/>
      <c r="AW2680" s="192"/>
    </row>
    <row r="2681" spans="48:49">
      <c r="AV2681" s="192"/>
      <c r="AW2681" s="192"/>
    </row>
    <row r="2682" spans="48:49">
      <c r="AV2682" s="192"/>
      <c r="AW2682" s="192"/>
    </row>
    <row r="2683" spans="48:49">
      <c r="AV2683" s="192"/>
      <c r="AW2683" s="192"/>
    </row>
    <row r="2684" spans="48:49">
      <c r="AV2684" s="192"/>
      <c r="AW2684" s="192"/>
    </row>
    <row r="2685" spans="48:49">
      <c r="AV2685" s="192"/>
      <c r="AW2685" s="192"/>
    </row>
    <row r="2686" spans="48:49">
      <c r="AV2686" s="192"/>
      <c r="AW2686" s="192"/>
    </row>
    <row r="2687" spans="48:49">
      <c r="AV2687" s="192"/>
      <c r="AW2687" s="192"/>
    </row>
    <row r="2688" spans="48:49">
      <c r="AV2688" s="192"/>
      <c r="AW2688" s="192"/>
    </row>
    <row r="2689" spans="48:49">
      <c r="AV2689" s="192"/>
      <c r="AW2689" s="192"/>
    </row>
    <row r="2690" spans="48:49">
      <c r="AV2690" s="192"/>
      <c r="AW2690" s="192"/>
    </row>
    <row r="2691" spans="48:49">
      <c r="AV2691" s="192"/>
      <c r="AW2691" s="192"/>
    </row>
    <row r="2692" spans="48:49">
      <c r="AV2692" s="192"/>
      <c r="AW2692" s="192"/>
    </row>
    <row r="2693" spans="48:49">
      <c r="AV2693" s="192"/>
      <c r="AW2693" s="192"/>
    </row>
    <row r="2694" spans="48:49">
      <c r="AV2694" s="192"/>
      <c r="AW2694" s="192"/>
    </row>
    <row r="2695" spans="48:49">
      <c r="AV2695" s="192"/>
      <c r="AW2695" s="192"/>
    </row>
    <row r="2696" spans="48:49">
      <c r="AV2696" s="192"/>
      <c r="AW2696" s="192"/>
    </row>
    <row r="2697" spans="48:49">
      <c r="AV2697" s="192"/>
      <c r="AW2697" s="192"/>
    </row>
    <row r="2698" spans="48:49">
      <c r="AV2698" s="192"/>
      <c r="AW2698" s="192"/>
    </row>
    <row r="2699" spans="48:49">
      <c r="AV2699" s="192"/>
      <c r="AW2699" s="192"/>
    </row>
    <row r="2700" spans="48:49">
      <c r="AV2700" s="192"/>
      <c r="AW2700" s="192"/>
    </row>
    <row r="2701" spans="48:49">
      <c r="AV2701" s="192"/>
      <c r="AW2701" s="192"/>
    </row>
    <row r="2702" spans="48:49">
      <c r="AV2702" s="192"/>
      <c r="AW2702" s="192"/>
    </row>
    <row r="2703" spans="48:49">
      <c r="AV2703" s="192"/>
      <c r="AW2703" s="192"/>
    </row>
    <row r="2704" spans="48:49">
      <c r="AV2704" s="192"/>
      <c r="AW2704" s="192"/>
    </row>
    <row r="2705" spans="48:49">
      <c r="AV2705" s="192"/>
      <c r="AW2705" s="192"/>
    </row>
    <row r="2706" spans="48:49">
      <c r="AV2706" s="192"/>
      <c r="AW2706" s="192"/>
    </row>
    <row r="2707" spans="48:49">
      <c r="AV2707" s="192"/>
      <c r="AW2707" s="192"/>
    </row>
    <row r="2708" spans="48:49">
      <c r="AV2708" s="192"/>
      <c r="AW2708" s="192"/>
    </row>
    <row r="2709" spans="48:49">
      <c r="AV2709" s="192"/>
      <c r="AW2709" s="192"/>
    </row>
    <row r="2710" spans="48:49">
      <c r="AV2710" s="192"/>
      <c r="AW2710" s="192"/>
    </row>
    <row r="2711" spans="48:49">
      <c r="AV2711" s="192"/>
      <c r="AW2711" s="192"/>
    </row>
    <row r="2712" spans="48:49">
      <c r="AV2712" s="192"/>
      <c r="AW2712" s="192"/>
    </row>
    <row r="2713" spans="48:49">
      <c r="AV2713" s="192"/>
      <c r="AW2713" s="192"/>
    </row>
    <row r="2714" spans="48:49">
      <c r="AV2714" s="192"/>
      <c r="AW2714" s="192"/>
    </row>
    <row r="2715" spans="48:49">
      <c r="AV2715" s="192"/>
      <c r="AW2715" s="192"/>
    </row>
    <row r="2716" spans="48:49">
      <c r="AV2716" s="192"/>
      <c r="AW2716" s="192"/>
    </row>
    <row r="2717" spans="48:49">
      <c r="AV2717" s="192"/>
      <c r="AW2717" s="192"/>
    </row>
    <row r="2718" spans="48:49">
      <c r="AV2718" s="192"/>
      <c r="AW2718" s="192"/>
    </row>
    <row r="2719" spans="48:49">
      <c r="AV2719" s="192"/>
      <c r="AW2719" s="192"/>
    </row>
    <row r="2720" spans="48:49">
      <c r="AV2720" s="192"/>
      <c r="AW2720" s="192"/>
    </row>
    <row r="2721" spans="48:49">
      <c r="AV2721" s="192"/>
      <c r="AW2721" s="192"/>
    </row>
    <row r="2722" spans="48:49">
      <c r="AV2722" s="192"/>
      <c r="AW2722" s="192"/>
    </row>
    <row r="2723" spans="48:49">
      <c r="AV2723" s="192"/>
      <c r="AW2723" s="192"/>
    </row>
    <row r="2724" spans="48:49">
      <c r="AV2724" s="192"/>
      <c r="AW2724" s="192"/>
    </row>
    <row r="2725" spans="48:49">
      <c r="AV2725" s="192"/>
      <c r="AW2725" s="192"/>
    </row>
    <row r="2726" spans="48:49">
      <c r="AV2726" s="192"/>
      <c r="AW2726" s="192"/>
    </row>
    <row r="2727" spans="48:49">
      <c r="AV2727" s="192"/>
      <c r="AW2727" s="192"/>
    </row>
    <row r="2728" spans="48:49">
      <c r="AV2728" s="192"/>
      <c r="AW2728" s="192"/>
    </row>
    <row r="2729" spans="48:49">
      <c r="AV2729" s="192"/>
      <c r="AW2729" s="192"/>
    </row>
    <row r="2730" spans="48:49">
      <c r="AV2730" s="192"/>
      <c r="AW2730" s="192"/>
    </row>
    <row r="2731" spans="48:49">
      <c r="AV2731" s="192"/>
      <c r="AW2731" s="192"/>
    </row>
    <row r="2732" spans="48:49">
      <c r="AV2732" s="192"/>
      <c r="AW2732" s="192"/>
    </row>
    <row r="2733" spans="48:49">
      <c r="AV2733" s="192"/>
      <c r="AW2733" s="192"/>
    </row>
    <row r="2734" spans="48:49">
      <c r="AV2734" s="192"/>
      <c r="AW2734" s="192"/>
    </row>
    <row r="2735" spans="48:49">
      <c r="AV2735" s="192"/>
      <c r="AW2735" s="192"/>
    </row>
    <row r="2736" spans="48:49">
      <c r="AV2736" s="192"/>
      <c r="AW2736" s="192"/>
    </row>
    <row r="2737" spans="48:49">
      <c r="AV2737" s="192"/>
      <c r="AW2737" s="192"/>
    </row>
    <row r="2738" spans="48:49">
      <c r="AV2738" s="192"/>
      <c r="AW2738" s="192"/>
    </row>
    <row r="2739" spans="48:49">
      <c r="AV2739" s="192"/>
      <c r="AW2739" s="192"/>
    </row>
    <row r="2740" spans="48:49">
      <c r="AV2740" s="192"/>
      <c r="AW2740" s="192"/>
    </row>
    <row r="2741" spans="48:49">
      <c r="AV2741" s="192"/>
      <c r="AW2741" s="192"/>
    </row>
    <row r="2742" spans="48:49">
      <c r="AV2742" s="192"/>
      <c r="AW2742" s="192"/>
    </row>
    <row r="2743" spans="48:49">
      <c r="AV2743" s="192"/>
      <c r="AW2743" s="192"/>
    </row>
    <row r="2744" spans="48:49">
      <c r="AV2744" s="192"/>
      <c r="AW2744" s="192"/>
    </row>
    <row r="2745" spans="48:49">
      <c r="AV2745" s="192"/>
      <c r="AW2745" s="192"/>
    </row>
    <row r="2746" spans="48:49">
      <c r="AV2746" s="192"/>
      <c r="AW2746" s="192"/>
    </row>
    <row r="2747" spans="48:49">
      <c r="AV2747" s="192"/>
      <c r="AW2747" s="192"/>
    </row>
    <row r="2748" spans="48:49">
      <c r="AV2748" s="192"/>
      <c r="AW2748" s="192"/>
    </row>
    <row r="2749" spans="48:49">
      <c r="AV2749" s="192"/>
      <c r="AW2749" s="192"/>
    </row>
    <row r="2750" spans="48:49">
      <c r="AV2750" s="192"/>
      <c r="AW2750" s="192"/>
    </row>
    <row r="2751" spans="48:49">
      <c r="AV2751" s="192"/>
      <c r="AW2751" s="192"/>
    </row>
    <row r="2752" spans="48:49">
      <c r="AV2752" s="192"/>
      <c r="AW2752" s="192"/>
    </row>
    <row r="2753" spans="48:49">
      <c r="AV2753" s="192"/>
      <c r="AW2753" s="192"/>
    </row>
    <row r="2754" spans="48:49">
      <c r="AV2754" s="192"/>
      <c r="AW2754" s="192"/>
    </row>
    <row r="2755" spans="48:49">
      <c r="AV2755" s="192"/>
      <c r="AW2755" s="192"/>
    </row>
    <row r="2756" spans="48:49">
      <c r="AV2756" s="192"/>
      <c r="AW2756" s="192"/>
    </row>
    <row r="2757" spans="48:49">
      <c r="AV2757" s="192"/>
      <c r="AW2757" s="192"/>
    </row>
    <row r="2758" spans="48:49">
      <c r="AV2758" s="192"/>
      <c r="AW2758" s="192"/>
    </row>
    <row r="2759" spans="48:49">
      <c r="AV2759" s="192"/>
      <c r="AW2759" s="192"/>
    </row>
    <row r="2760" spans="48:49">
      <c r="AV2760" s="192"/>
      <c r="AW2760" s="192"/>
    </row>
    <row r="2761" spans="48:49">
      <c r="AV2761" s="192"/>
      <c r="AW2761" s="192"/>
    </row>
    <row r="2762" spans="48:49">
      <c r="AV2762" s="192"/>
      <c r="AW2762" s="192"/>
    </row>
    <row r="2763" spans="48:49">
      <c r="AV2763" s="192"/>
      <c r="AW2763" s="192"/>
    </row>
    <row r="2764" spans="48:49">
      <c r="AV2764" s="192"/>
      <c r="AW2764" s="192"/>
    </row>
    <row r="2765" spans="48:49">
      <c r="AV2765" s="192"/>
      <c r="AW2765" s="192"/>
    </row>
    <row r="2766" spans="48:49">
      <c r="AV2766" s="192"/>
      <c r="AW2766" s="192"/>
    </row>
    <row r="2767" spans="48:49">
      <c r="AV2767" s="192"/>
      <c r="AW2767" s="192"/>
    </row>
    <row r="2768" spans="48:49">
      <c r="AV2768" s="192"/>
      <c r="AW2768" s="192"/>
    </row>
    <row r="2769" spans="48:49">
      <c r="AV2769" s="192"/>
      <c r="AW2769" s="192"/>
    </row>
    <row r="2770" spans="48:49">
      <c r="AV2770" s="192"/>
      <c r="AW2770" s="192"/>
    </row>
    <row r="2771" spans="48:49">
      <c r="AV2771" s="192"/>
      <c r="AW2771" s="192"/>
    </row>
    <row r="2772" spans="48:49">
      <c r="AV2772" s="192"/>
      <c r="AW2772" s="192"/>
    </row>
    <row r="2773" spans="48:49">
      <c r="AV2773" s="192"/>
      <c r="AW2773" s="192"/>
    </row>
    <row r="2774" spans="48:49">
      <c r="AV2774" s="192"/>
      <c r="AW2774" s="192"/>
    </row>
    <row r="2775" spans="48:49">
      <c r="AV2775" s="192"/>
      <c r="AW2775" s="192"/>
    </row>
    <row r="2776" spans="48:49">
      <c r="AV2776" s="192"/>
      <c r="AW2776" s="192"/>
    </row>
    <row r="2777" spans="48:49">
      <c r="AV2777" s="192"/>
      <c r="AW2777" s="192"/>
    </row>
    <row r="2778" spans="48:49">
      <c r="AV2778" s="192"/>
      <c r="AW2778" s="192"/>
    </row>
    <row r="2779" spans="48:49">
      <c r="AV2779" s="192"/>
      <c r="AW2779" s="192"/>
    </row>
    <row r="2780" spans="48:49">
      <c r="AV2780" s="192"/>
      <c r="AW2780" s="192"/>
    </row>
    <row r="2781" spans="48:49">
      <c r="AV2781" s="192"/>
      <c r="AW2781" s="192"/>
    </row>
    <row r="2782" spans="48:49">
      <c r="AV2782" s="192"/>
      <c r="AW2782" s="192"/>
    </row>
    <row r="2783" spans="48:49">
      <c r="AV2783" s="192"/>
      <c r="AW2783" s="192"/>
    </row>
    <row r="2784" spans="48:49">
      <c r="AV2784" s="192"/>
      <c r="AW2784" s="192"/>
    </row>
    <row r="2785" spans="48:49">
      <c r="AV2785" s="192"/>
      <c r="AW2785" s="192"/>
    </row>
    <row r="2786" spans="48:49">
      <c r="AV2786" s="192"/>
      <c r="AW2786" s="192"/>
    </row>
    <row r="2787" spans="48:49">
      <c r="AV2787" s="192"/>
      <c r="AW2787" s="192"/>
    </row>
    <row r="2788" spans="48:49">
      <c r="AV2788" s="192"/>
      <c r="AW2788" s="192"/>
    </row>
    <row r="2789" spans="48:49">
      <c r="AV2789" s="192"/>
      <c r="AW2789" s="192"/>
    </row>
    <row r="2790" spans="48:49">
      <c r="AV2790" s="192"/>
      <c r="AW2790" s="192"/>
    </row>
    <row r="2791" spans="48:49">
      <c r="AV2791" s="192"/>
      <c r="AW2791" s="192"/>
    </row>
    <row r="2792" spans="48:49">
      <c r="AV2792" s="192"/>
      <c r="AW2792" s="192"/>
    </row>
    <row r="2793" spans="48:49">
      <c r="AV2793" s="192"/>
      <c r="AW2793" s="192"/>
    </row>
    <row r="2794" spans="48:49">
      <c r="AV2794" s="192"/>
      <c r="AW2794" s="192"/>
    </row>
    <row r="2795" spans="48:49">
      <c r="AV2795" s="192"/>
      <c r="AW2795" s="192"/>
    </row>
    <row r="2796" spans="48:49">
      <c r="AV2796" s="192"/>
      <c r="AW2796" s="192"/>
    </row>
    <row r="2797" spans="48:49">
      <c r="AV2797" s="192"/>
      <c r="AW2797" s="192"/>
    </row>
    <row r="2798" spans="48:49">
      <c r="AV2798" s="192"/>
      <c r="AW2798" s="192"/>
    </row>
    <row r="2799" spans="48:49">
      <c r="AV2799" s="192"/>
      <c r="AW2799" s="192"/>
    </row>
    <row r="2800" spans="48:49">
      <c r="AV2800" s="192"/>
      <c r="AW2800" s="192"/>
    </row>
    <row r="2801" spans="48:49">
      <c r="AV2801" s="192"/>
      <c r="AW2801" s="192"/>
    </row>
    <row r="2802" spans="48:49">
      <c r="AV2802" s="192"/>
      <c r="AW2802" s="192"/>
    </row>
    <row r="2803" spans="48:49">
      <c r="AV2803" s="192"/>
      <c r="AW2803" s="192"/>
    </row>
    <row r="2804" spans="48:49">
      <c r="AV2804" s="192"/>
      <c r="AW2804" s="192"/>
    </row>
    <row r="2805" spans="48:49">
      <c r="AV2805" s="192"/>
      <c r="AW2805" s="192"/>
    </row>
    <row r="2806" spans="48:49">
      <c r="AV2806" s="192"/>
      <c r="AW2806" s="192"/>
    </row>
    <row r="2807" spans="48:49">
      <c r="AV2807" s="192"/>
      <c r="AW2807" s="192"/>
    </row>
    <row r="2808" spans="48:49">
      <c r="AV2808" s="192"/>
      <c r="AW2808" s="192"/>
    </row>
    <row r="2809" spans="48:49">
      <c r="AV2809" s="192"/>
      <c r="AW2809" s="192"/>
    </row>
    <row r="2810" spans="48:49">
      <c r="AV2810" s="192"/>
      <c r="AW2810" s="192"/>
    </row>
    <row r="2811" spans="48:49">
      <c r="AV2811" s="192"/>
      <c r="AW2811" s="192"/>
    </row>
    <row r="2812" spans="48:49">
      <c r="AV2812" s="192"/>
      <c r="AW2812" s="192"/>
    </row>
    <row r="2813" spans="48:49">
      <c r="AV2813" s="192"/>
      <c r="AW2813" s="192"/>
    </row>
    <row r="2814" spans="48:49">
      <c r="AV2814" s="192"/>
      <c r="AW2814" s="192"/>
    </row>
    <row r="2815" spans="48:49">
      <c r="AV2815" s="192"/>
      <c r="AW2815" s="192"/>
    </row>
    <row r="2816" spans="48:49">
      <c r="AV2816" s="192"/>
      <c r="AW2816" s="192"/>
    </row>
    <row r="2817" spans="48:49">
      <c r="AV2817" s="192"/>
      <c r="AW2817" s="192"/>
    </row>
    <row r="2818" spans="48:49">
      <c r="AV2818" s="192"/>
      <c r="AW2818" s="192"/>
    </row>
    <row r="2819" spans="48:49">
      <c r="AV2819" s="192"/>
      <c r="AW2819" s="192"/>
    </row>
    <row r="2820" spans="48:49">
      <c r="AV2820" s="192"/>
      <c r="AW2820" s="192"/>
    </row>
    <row r="2821" spans="48:49">
      <c r="AV2821" s="192"/>
      <c r="AW2821" s="192"/>
    </row>
    <row r="2822" spans="48:49">
      <c r="AV2822" s="192"/>
      <c r="AW2822" s="192"/>
    </row>
    <row r="2823" spans="48:49">
      <c r="AV2823" s="192"/>
      <c r="AW2823" s="192"/>
    </row>
    <row r="2824" spans="48:49">
      <c r="AV2824" s="192"/>
      <c r="AW2824" s="192"/>
    </row>
    <row r="2825" spans="48:49">
      <c r="AV2825" s="192"/>
      <c r="AW2825" s="192"/>
    </row>
    <row r="2826" spans="48:49">
      <c r="AV2826" s="192"/>
      <c r="AW2826" s="192"/>
    </row>
    <row r="2827" spans="48:49">
      <c r="AV2827" s="192"/>
      <c r="AW2827" s="192"/>
    </row>
    <row r="2828" spans="48:49">
      <c r="AV2828" s="192"/>
      <c r="AW2828" s="192"/>
    </row>
    <row r="2829" spans="48:49">
      <c r="AV2829" s="192"/>
      <c r="AW2829" s="192"/>
    </row>
    <row r="2830" spans="48:49">
      <c r="AV2830" s="192"/>
      <c r="AW2830" s="192"/>
    </row>
    <row r="2831" spans="48:49">
      <c r="AV2831" s="192"/>
      <c r="AW2831" s="192"/>
    </row>
    <row r="2832" spans="48:49">
      <c r="AV2832" s="192"/>
      <c r="AW2832" s="192"/>
    </row>
    <row r="2833" spans="48:49">
      <c r="AV2833" s="192"/>
      <c r="AW2833" s="192"/>
    </row>
    <row r="2834" spans="48:49">
      <c r="AV2834" s="192"/>
      <c r="AW2834" s="192"/>
    </row>
    <row r="2835" spans="48:49">
      <c r="AV2835" s="192"/>
      <c r="AW2835" s="192"/>
    </row>
    <row r="2836" spans="48:49">
      <c r="AV2836" s="192"/>
      <c r="AW2836" s="192"/>
    </row>
    <row r="2837" spans="48:49">
      <c r="AV2837" s="192"/>
      <c r="AW2837" s="192"/>
    </row>
    <row r="2838" spans="48:49">
      <c r="AV2838" s="192"/>
      <c r="AW2838" s="192"/>
    </row>
    <row r="2839" spans="48:49">
      <c r="AV2839" s="192"/>
      <c r="AW2839" s="192"/>
    </row>
    <row r="2840" spans="48:49">
      <c r="AV2840" s="192"/>
      <c r="AW2840" s="192"/>
    </row>
    <row r="2841" spans="48:49">
      <c r="AV2841" s="192"/>
      <c r="AW2841" s="192"/>
    </row>
    <row r="2842" spans="48:49">
      <c r="AV2842" s="192"/>
      <c r="AW2842" s="192"/>
    </row>
    <row r="2843" spans="48:49">
      <c r="AV2843" s="192"/>
      <c r="AW2843" s="192"/>
    </row>
    <row r="2844" spans="48:49">
      <c r="AV2844" s="192"/>
      <c r="AW2844" s="192"/>
    </row>
    <row r="2845" spans="48:49">
      <c r="AV2845" s="192"/>
      <c r="AW2845" s="192"/>
    </row>
    <row r="2846" spans="48:49">
      <c r="AV2846" s="192"/>
      <c r="AW2846" s="192"/>
    </row>
    <row r="2847" spans="48:49">
      <c r="AV2847" s="192"/>
      <c r="AW2847" s="192"/>
    </row>
    <row r="2848" spans="48:49">
      <c r="AV2848" s="192"/>
      <c r="AW2848" s="192"/>
    </row>
    <row r="2849" spans="48:49">
      <c r="AV2849" s="192"/>
      <c r="AW2849" s="192"/>
    </row>
    <row r="2850" spans="48:49">
      <c r="AV2850" s="192"/>
      <c r="AW2850" s="192"/>
    </row>
    <row r="2851" spans="48:49">
      <c r="AV2851" s="192"/>
      <c r="AW2851" s="192"/>
    </row>
    <row r="2852" spans="48:49">
      <c r="AV2852" s="192"/>
      <c r="AW2852" s="192"/>
    </row>
    <row r="2853" spans="48:49">
      <c r="AV2853" s="192"/>
      <c r="AW2853" s="192"/>
    </row>
    <row r="2854" spans="48:49">
      <c r="AV2854" s="192"/>
      <c r="AW2854" s="192"/>
    </row>
    <row r="2855" spans="48:49">
      <c r="AV2855" s="192"/>
      <c r="AW2855" s="192"/>
    </row>
    <row r="2856" spans="48:49">
      <c r="AV2856" s="192"/>
      <c r="AW2856" s="192"/>
    </row>
    <row r="2857" spans="48:49">
      <c r="AV2857" s="192"/>
      <c r="AW2857" s="192"/>
    </row>
    <row r="2858" spans="48:49">
      <c r="AV2858" s="192"/>
      <c r="AW2858" s="192"/>
    </row>
    <row r="2859" spans="48:49">
      <c r="AV2859" s="192"/>
      <c r="AW2859" s="192"/>
    </row>
    <row r="2860" spans="48:49">
      <c r="AV2860" s="192"/>
      <c r="AW2860" s="192"/>
    </row>
    <row r="2861" spans="48:49">
      <c r="AV2861" s="192"/>
      <c r="AW2861" s="192"/>
    </row>
    <row r="2862" spans="48:49">
      <c r="AV2862" s="192"/>
      <c r="AW2862" s="192"/>
    </row>
    <row r="2863" spans="48:49">
      <c r="AV2863" s="192"/>
      <c r="AW2863" s="192"/>
    </row>
    <row r="2864" spans="48:49">
      <c r="AV2864" s="192"/>
      <c r="AW2864" s="192"/>
    </row>
    <row r="2865" spans="48:49">
      <c r="AV2865" s="192"/>
      <c r="AW2865" s="192"/>
    </row>
    <row r="2866" spans="48:49">
      <c r="AV2866" s="192"/>
      <c r="AW2866" s="192"/>
    </row>
    <row r="2867" spans="48:49">
      <c r="AV2867" s="192"/>
      <c r="AW2867" s="192"/>
    </row>
    <row r="2868" spans="48:49">
      <c r="AV2868" s="192"/>
      <c r="AW2868" s="192"/>
    </row>
    <row r="2869" spans="48:49">
      <c r="AV2869" s="192"/>
      <c r="AW2869" s="192"/>
    </row>
    <row r="2870" spans="48:49">
      <c r="AV2870" s="192"/>
      <c r="AW2870" s="192"/>
    </row>
    <row r="2871" spans="48:49">
      <c r="AV2871" s="192"/>
      <c r="AW2871" s="192"/>
    </row>
    <row r="2872" spans="48:49">
      <c r="AV2872" s="192"/>
      <c r="AW2872" s="192"/>
    </row>
    <row r="2873" spans="48:49">
      <c r="AV2873" s="192"/>
      <c r="AW2873" s="192"/>
    </row>
    <row r="2874" spans="48:49">
      <c r="AV2874" s="192"/>
      <c r="AW2874" s="192"/>
    </row>
    <row r="2875" spans="48:49">
      <c r="AV2875" s="192"/>
      <c r="AW2875" s="192"/>
    </row>
    <row r="2876" spans="48:49">
      <c r="AV2876" s="192"/>
      <c r="AW2876" s="192"/>
    </row>
    <row r="2877" spans="48:49">
      <c r="AV2877" s="192"/>
      <c r="AW2877" s="192"/>
    </row>
    <row r="2878" spans="48:49">
      <c r="AV2878" s="192"/>
      <c r="AW2878" s="192"/>
    </row>
    <row r="2879" spans="48:49">
      <c r="AV2879" s="192"/>
      <c r="AW2879" s="192"/>
    </row>
    <row r="2880" spans="48:49">
      <c r="AV2880" s="192"/>
      <c r="AW2880" s="192"/>
    </row>
    <row r="2881" spans="48:49">
      <c r="AV2881" s="192"/>
      <c r="AW2881" s="192"/>
    </row>
    <row r="2882" spans="48:49">
      <c r="AV2882" s="192"/>
      <c r="AW2882" s="192"/>
    </row>
    <row r="2883" spans="48:49">
      <c r="AV2883" s="192"/>
      <c r="AW2883" s="192"/>
    </row>
    <row r="2884" spans="48:49">
      <c r="AV2884" s="192"/>
      <c r="AW2884" s="192"/>
    </row>
    <row r="2885" spans="48:49">
      <c r="AV2885" s="192"/>
      <c r="AW2885" s="192"/>
    </row>
    <row r="2886" spans="48:49">
      <c r="AV2886" s="192"/>
      <c r="AW2886" s="192"/>
    </row>
    <row r="2887" spans="48:49">
      <c r="AV2887" s="192"/>
      <c r="AW2887" s="192"/>
    </row>
    <row r="2888" spans="48:49">
      <c r="AV2888" s="192"/>
      <c r="AW2888" s="192"/>
    </row>
    <row r="2889" spans="48:49">
      <c r="AV2889" s="192"/>
      <c r="AW2889" s="192"/>
    </row>
    <row r="2890" spans="48:49">
      <c r="AV2890" s="192"/>
      <c r="AW2890" s="192"/>
    </row>
    <row r="2891" spans="48:49">
      <c r="AV2891" s="192"/>
      <c r="AW2891" s="192"/>
    </row>
    <row r="2892" spans="48:49">
      <c r="AV2892" s="192"/>
      <c r="AW2892" s="192"/>
    </row>
    <row r="2893" spans="48:49">
      <c r="AV2893" s="192"/>
      <c r="AW2893" s="192"/>
    </row>
    <row r="2894" spans="48:49">
      <c r="AV2894" s="192"/>
      <c r="AW2894" s="192"/>
    </row>
    <row r="2895" spans="48:49">
      <c r="AV2895" s="192"/>
      <c r="AW2895" s="192"/>
    </row>
    <row r="2896" spans="48:49">
      <c r="AV2896" s="192"/>
      <c r="AW2896" s="192"/>
    </row>
    <row r="2897" spans="48:49">
      <c r="AV2897" s="192"/>
      <c r="AW2897" s="192"/>
    </row>
    <row r="2898" spans="48:49">
      <c r="AV2898" s="192"/>
      <c r="AW2898" s="192"/>
    </row>
    <row r="2899" spans="48:49">
      <c r="AV2899" s="192"/>
      <c r="AW2899" s="192"/>
    </row>
    <row r="2900" spans="48:49">
      <c r="AV2900" s="192"/>
      <c r="AW2900" s="192"/>
    </row>
    <row r="2901" spans="48:49">
      <c r="AV2901" s="192"/>
      <c r="AW2901" s="192"/>
    </row>
    <row r="2902" spans="48:49">
      <c r="AV2902" s="192"/>
      <c r="AW2902" s="192"/>
    </row>
    <row r="2903" spans="48:49">
      <c r="AV2903" s="192"/>
      <c r="AW2903" s="192"/>
    </row>
    <row r="2904" spans="48:49">
      <c r="AV2904" s="192"/>
      <c r="AW2904" s="192"/>
    </row>
    <row r="2905" spans="48:49">
      <c r="AV2905" s="192"/>
      <c r="AW2905" s="192"/>
    </row>
    <row r="2906" spans="48:49">
      <c r="AV2906" s="192"/>
      <c r="AW2906" s="192"/>
    </row>
    <row r="2907" spans="48:49">
      <c r="AV2907" s="192"/>
      <c r="AW2907" s="192"/>
    </row>
    <row r="2908" spans="48:49">
      <c r="AV2908" s="192"/>
      <c r="AW2908" s="192"/>
    </row>
    <row r="2909" spans="48:49">
      <c r="AV2909" s="192"/>
      <c r="AW2909" s="192"/>
    </row>
    <row r="2910" spans="48:49">
      <c r="AV2910" s="192"/>
      <c r="AW2910" s="192"/>
    </row>
    <row r="2911" spans="48:49">
      <c r="AV2911" s="192"/>
      <c r="AW2911" s="192"/>
    </row>
    <row r="2912" spans="48:49">
      <c r="AV2912" s="192"/>
      <c r="AW2912" s="192"/>
    </row>
    <row r="2913" spans="48:49">
      <c r="AV2913" s="192"/>
      <c r="AW2913" s="192"/>
    </row>
    <row r="2914" spans="48:49">
      <c r="AV2914" s="192"/>
      <c r="AW2914" s="192"/>
    </row>
    <row r="2915" spans="48:49">
      <c r="AV2915" s="192"/>
      <c r="AW2915" s="192"/>
    </row>
    <row r="2916" spans="48:49">
      <c r="AV2916" s="192"/>
      <c r="AW2916" s="192"/>
    </row>
    <row r="2917" spans="48:49">
      <c r="AV2917" s="192"/>
      <c r="AW2917" s="192"/>
    </row>
    <row r="2918" spans="48:49">
      <c r="AV2918" s="192"/>
      <c r="AW2918" s="192"/>
    </row>
    <row r="2919" spans="48:49">
      <c r="AV2919" s="192"/>
      <c r="AW2919" s="192"/>
    </row>
    <row r="2920" spans="48:49">
      <c r="AV2920" s="192"/>
      <c r="AW2920" s="192"/>
    </row>
    <row r="2921" spans="48:49">
      <c r="AV2921" s="192"/>
      <c r="AW2921" s="192"/>
    </row>
    <row r="2922" spans="48:49">
      <c r="AV2922" s="192"/>
      <c r="AW2922" s="192"/>
    </row>
    <row r="2923" spans="48:49">
      <c r="AV2923" s="192"/>
      <c r="AW2923" s="192"/>
    </row>
    <row r="2924" spans="48:49">
      <c r="AV2924" s="192"/>
      <c r="AW2924" s="192"/>
    </row>
    <row r="2925" spans="48:49">
      <c r="AV2925" s="192"/>
      <c r="AW2925" s="192"/>
    </row>
    <row r="2926" spans="48:49">
      <c r="AV2926" s="192"/>
      <c r="AW2926" s="192"/>
    </row>
    <row r="2927" spans="48:49">
      <c r="AV2927" s="192"/>
      <c r="AW2927" s="192"/>
    </row>
    <row r="2928" spans="48:49">
      <c r="AV2928" s="192"/>
      <c r="AW2928" s="192"/>
    </row>
    <row r="2929" spans="48:49">
      <c r="AV2929" s="192"/>
      <c r="AW2929" s="192"/>
    </row>
    <row r="2930" spans="48:49">
      <c r="AV2930" s="192"/>
      <c r="AW2930" s="192"/>
    </row>
    <row r="2931" spans="48:49">
      <c r="AV2931" s="192"/>
      <c r="AW2931" s="192"/>
    </row>
    <row r="2932" spans="48:49">
      <c r="AV2932" s="192"/>
      <c r="AW2932" s="192"/>
    </row>
    <row r="2933" spans="48:49">
      <c r="AV2933" s="192"/>
      <c r="AW2933" s="192"/>
    </row>
    <row r="2934" spans="48:49">
      <c r="AV2934" s="192"/>
      <c r="AW2934" s="192"/>
    </row>
    <row r="2935" spans="48:49">
      <c r="AV2935" s="192"/>
      <c r="AW2935" s="192"/>
    </row>
    <row r="2936" spans="48:49">
      <c r="AV2936" s="192"/>
      <c r="AW2936" s="192"/>
    </row>
    <row r="2937" spans="48:49">
      <c r="AV2937" s="192"/>
      <c r="AW2937" s="192"/>
    </row>
    <row r="2938" spans="48:49">
      <c r="AV2938" s="192"/>
      <c r="AW2938" s="192"/>
    </row>
    <row r="2939" spans="48:49">
      <c r="AV2939" s="192"/>
      <c r="AW2939" s="192"/>
    </row>
    <row r="2940" spans="48:49">
      <c r="AV2940" s="192"/>
      <c r="AW2940" s="192"/>
    </row>
    <row r="2941" spans="48:49">
      <c r="AV2941" s="192"/>
      <c r="AW2941" s="192"/>
    </row>
    <row r="2942" spans="48:49">
      <c r="AV2942" s="192"/>
      <c r="AW2942" s="192"/>
    </row>
    <row r="2943" spans="48:49">
      <c r="AV2943" s="192"/>
      <c r="AW2943" s="192"/>
    </row>
    <row r="2944" spans="48:49">
      <c r="AV2944" s="192"/>
      <c r="AW2944" s="192"/>
    </row>
    <row r="2945" spans="48:49">
      <c r="AV2945" s="192"/>
      <c r="AW2945" s="192"/>
    </row>
    <row r="2946" spans="48:49">
      <c r="AV2946" s="192"/>
      <c r="AW2946" s="192"/>
    </row>
    <row r="2947" spans="48:49">
      <c r="AV2947" s="192"/>
      <c r="AW2947" s="192"/>
    </row>
    <row r="2948" spans="48:49">
      <c r="AV2948" s="192"/>
      <c r="AW2948" s="192"/>
    </row>
    <row r="2949" spans="48:49">
      <c r="AV2949" s="192"/>
      <c r="AW2949" s="192"/>
    </row>
    <row r="2950" spans="48:49">
      <c r="AV2950" s="192"/>
      <c r="AW2950" s="192"/>
    </row>
    <row r="2951" spans="48:49">
      <c r="AV2951" s="192"/>
      <c r="AW2951" s="192"/>
    </row>
    <row r="2952" spans="48:49">
      <c r="AV2952" s="192"/>
      <c r="AW2952" s="192"/>
    </row>
    <row r="2953" spans="48:49">
      <c r="AV2953" s="192"/>
      <c r="AW2953" s="192"/>
    </row>
    <row r="2954" spans="48:49">
      <c r="AV2954" s="192"/>
      <c r="AW2954" s="192"/>
    </row>
    <row r="2955" spans="48:49">
      <c r="AV2955" s="192"/>
      <c r="AW2955" s="192"/>
    </row>
    <row r="2956" spans="48:49">
      <c r="AV2956" s="192"/>
      <c r="AW2956" s="192"/>
    </row>
    <row r="2957" spans="48:49">
      <c r="AV2957" s="192"/>
      <c r="AW2957" s="192"/>
    </row>
    <row r="2958" spans="48:49">
      <c r="AV2958" s="192"/>
      <c r="AW2958" s="192"/>
    </row>
    <row r="2959" spans="48:49">
      <c r="AV2959" s="192"/>
      <c r="AW2959" s="192"/>
    </row>
    <row r="2960" spans="48:49">
      <c r="AV2960" s="192"/>
      <c r="AW2960" s="192"/>
    </row>
    <row r="2961" spans="48:49">
      <c r="AV2961" s="192"/>
      <c r="AW2961" s="192"/>
    </row>
    <row r="2962" spans="48:49">
      <c r="AV2962" s="192"/>
      <c r="AW2962" s="192"/>
    </row>
    <row r="2963" spans="48:49">
      <c r="AV2963" s="192"/>
      <c r="AW2963" s="192"/>
    </row>
    <row r="2964" spans="48:49">
      <c r="AV2964" s="192"/>
      <c r="AW2964" s="192"/>
    </row>
    <row r="2965" spans="48:49">
      <c r="AV2965" s="192"/>
      <c r="AW2965" s="192"/>
    </row>
    <row r="2966" spans="48:49">
      <c r="AV2966" s="192"/>
      <c r="AW2966" s="192"/>
    </row>
    <row r="2967" spans="48:49">
      <c r="AV2967" s="192"/>
      <c r="AW2967" s="192"/>
    </row>
    <row r="2968" spans="48:49">
      <c r="AV2968" s="192"/>
      <c r="AW2968" s="192"/>
    </row>
    <row r="2969" spans="48:49">
      <c r="AV2969" s="192"/>
      <c r="AW2969" s="192"/>
    </row>
    <row r="2970" spans="48:49">
      <c r="AV2970" s="192"/>
      <c r="AW2970" s="192"/>
    </row>
    <row r="2971" spans="48:49">
      <c r="AV2971" s="192"/>
      <c r="AW2971" s="192"/>
    </row>
    <row r="2972" spans="48:49">
      <c r="AV2972" s="192"/>
      <c r="AW2972" s="192"/>
    </row>
    <row r="2973" spans="48:49">
      <c r="AV2973" s="192"/>
      <c r="AW2973" s="192"/>
    </row>
    <row r="2974" spans="48:49">
      <c r="AV2974" s="192"/>
      <c r="AW2974" s="192"/>
    </row>
    <row r="2975" spans="48:49">
      <c r="AV2975" s="192"/>
      <c r="AW2975" s="192"/>
    </row>
    <row r="2976" spans="48:49">
      <c r="AV2976" s="192"/>
      <c r="AW2976" s="192"/>
    </row>
    <row r="2977" spans="48:49">
      <c r="AV2977" s="192"/>
      <c r="AW2977" s="192"/>
    </row>
    <row r="2978" spans="48:49">
      <c r="AV2978" s="192"/>
      <c r="AW2978" s="192"/>
    </row>
    <row r="2979" spans="48:49">
      <c r="AV2979" s="192"/>
      <c r="AW2979" s="192"/>
    </row>
    <row r="2980" spans="48:49">
      <c r="AV2980" s="192"/>
      <c r="AW2980" s="192"/>
    </row>
    <row r="2981" spans="48:49">
      <c r="AV2981" s="192"/>
      <c r="AW2981" s="192"/>
    </row>
    <row r="2982" spans="48:49">
      <c r="AV2982" s="192"/>
      <c r="AW2982" s="192"/>
    </row>
    <row r="2983" spans="48:49">
      <c r="AV2983" s="192"/>
      <c r="AW2983" s="192"/>
    </row>
    <row r="2984" spans="48:49">
      <c r="AV2984" s="192"/>
      <c r="AW2984" s="192"/>
    </row>
    <row r="2985" spans="48:49">
      <c r="AV2985" s="192"/>
      <c r="AW2985" s="192"/>
    </row>
    <row r="2986" spans="48:49">
      <c r="AV2986" s="192"/>
      <c r="AW2986" s="192"/>
    </row>
    <row r="2987" spans="48:49">
      <c r="AV2987" s="192"/>
      <c r="AW2987" s="192"/>
    </row>
    <row r="2988" spans="48:49">
      <c r="AV2988" s="192"/>
      <c r="AW2988" s="192"/>
    </row>
    <row r="2989" spans="48:49">
      <c r="AV2989" s="192"/>
      <c r="AW2989" s="192"/>
    </row>
    <row r="2990" spans="48:49">
      <c r="AV2990" s="192"/>
      <c r="AW2990" s="192"/>
    </row>
    <row r="2991" spans="48:49">
      <c r="AV2991" s="192"/>
      <c r="AW2991" s="192"/>
    </row>
    <row r="2992" spans="48:49">
      <c r="AV2992" s="192"/>
      <c r="AW2992" s="192"/>
    </row>
    <row r="2993" spans="48:49">
      <c r="AV2993" s="192"/>
      <c r="AW2993" s="192"/>
    </row>
    <row r="2994" spans="48:49">
      <c r="AV2994" s="192"/>
      <c r="AW2994" s="192"/>
    </row>
    <row r="2995" spans="48:49">
      <c r="AV2995" s="192"/>
      <c r="AW2995" s="192"/>
    </row>
    <row r="2996" spans="48:49">
      <c r="AV2996" s="192"/>
      <c r="AW2996" s="192"/>
    </row>
    <row r="2997" spans="48:49">
      <c r="AV2997" s="192"/>
      <c r="AW2997" s="192"/>
    </row>
    <row r="2998" spans="48:49">
      <c r="AV2998" s="192"/>
      <c r="AW2998" s="192"/>
    </row>
    <row r="2999" spans="48:49">
      <c r="AV2999" s="192"/>
      <c r="AW2999" s="192"/>
    </row>
    <row r="3000" spans="48:49">
      <c r="AV3000" s="192"/>
      <c r="AW3000" s="192"/>
    </row>
    <row r="3001" spans="48:49">
      <c r="AV3001" s="192"/>
      <c r="AW3001" s="192"/>
    </row>
    <row r="3002" spans="48:49">
      <c r="AV3002" s="192"/>
      <c r="AW3002" s="192"/>
    </row>
    <row r="3003" spans="48:49">
      <c r="AV3003" s="192"/>
      <c r="AW3003" s="192"/>
    </row>
    <row r="3004" spans="48:49">
      <c r="AV3004" s="192"/>
      <c r="AW3004" s="192"/>
    </row>
    <row r="3005" spans="48:49">
      <c r="AV3005" s="192"/>
      <c r="AW3005" s="192"/>
    </row>
    <row r="3006" spans="48:49">
      <c r="AV3006" s="192"/>
      <c r="AW3006" s="192"/>
    </row>
    <row r="3007" spans="48:49">
      <c r="AV3007" s="192"/>
      <c r="AW3007" s="192"/>
    </row>
    <row r="3008" spans="48:49">
      <c r="AV3008" s="192"/>
      <c r="AW3008" s="192"/>
    </row>
    <row r="3009" spans="48:49">
      <c r="AV3009" s="192"/>
      <c r="AW3009" s="192"/>
    </row>
    <row r="3010" spans="48:49">
      <c r="AV3010" s="192"/>
      <c r="AW3010" s="192"/>
    </row>
    <row r="3011" spans="48:49">
      <c r="AV3011" s="192"/>
      <c r="AW3011" s="192"/>
    </row>
    <row r="3012" spans="48:49">
      <c r="AV3012" s="192"/>
      <c r="AW3012" s="192"/>
    </row>
    <row r="3013" spans="48:49">
      <c r="AV3013" s="192"/>
      <c r="AW3013" s="192"/>
    </row>
    <row r="3014" spans="48:49">
      <c r="AV3014" s="192"/>
      <c r="AW3014" s="192"/>
    </row>
    <row r="3015" spans="48:49">
      <c r="AV3015" s="192"/>
      <c r="AW3015" s="192"/>
    </row>
    <row r="3016" spans="48:49">
      <c r="AV3016" s="192"/>
      <c r="AW3016" s="192"/>
    </row>
    <row r="3017" spans="48:49">
      <c r="AV3017" s="192"/>
      <c r="AW3017" s="192"/>
    </row>
    <row r="3018" spans="48:49">
      <c r="AV3018" s="192"/>
      <c r="AW3018" s="192"/>
    </row>
    <row r="3019" spans="48:49">
      <c r="AV3019" s="192"/>
      <c r="AW3019" s="192"/>
    </row>
    <row r="3020" spans="48:49">
      <c r="AV3020" s="192"/>
      <c r="AW3020" s="192"/>
    </row>
    <row r="3021" spans="48:49">
      <c r="AV3021" s="192"/>
      <c r="AW3021" s="192"/>
    </row>
    <row r="3022" spans="48:49">
      <c r="AV3022" s="192"/>
      <c r="AW3022" s="192"/>
    </row>
    <row r="3023" spans="48:49">
      <c r="AV3023" s="192"/>
      <c r="AW3023" s="192"/>
    </row>
    <row r="3024" spans="48:49">
      <c r="AV3024" s="192"/>
      <c r="AW3024" s="192"/>
    </row>
    <row r="3025" spans="48:49">
      <c r="AV3025" s="192"/>
      <c r="AW3025" s="192"/>
    </row>
    <row r="3026" spans="48:49">
      <c r="AV3026" s="192"/>
      <c r="AW3026" s="192"/>
    </row>
    <row r="3027" spans="48:49">
      <c r="AV3027" s="192"/>
      <c r="AW3027" s="192"/>
    </row>
    <row r="3028" spans="48:49">
      <c r="AV3028" s="192"/>
      <c r="AW3028" s="192"/>
    </row>
    <row r="3029" spans="48:49">
      <c r="AV3029" s="192"/>
      <c r="AW3029" s="192"/>
    </row>
    <row r="3030" spans="48:49">
      <c r="AV3030" s="192"/>
      <c r="AW3030" s="192"/>
    </row>
    <row r="3031" spans="48:49">
      <c r="AV3031" s="192"/>
      <c r="AW3031" s="192"/>
    </row>
    <row r="3032" spans="48:49">
      <c r="AV3032" s="192"/>
      <c r="AW3032" s="192"/>
    </row>
    <row r="3033" spans="48:49">
      <c r="AV3033" s="192"/>
      <c r="AW3033" s="192"/>
    </row>
    <row r="3034" spans="48:49">
      <c r="AV3034" s="192"/>
      <c r="AW3034" s="192"/>
    </row>
    <row r="3035" spans="48:49">
      <c r="AV3035" s="192"/>
      <c r="AW3035" s="192"/>
    </row>
    <row r="3036" spans="48:49">
      <c r="AV3036" s="192"/>
      <c r="AW3036" s="192"/>
    </row>
    <row r="3037" spans="48:49">
      <c r="AV3037" s="192"/>
      <c r="AW3037" s="192"/>
    </row>
    <row r="3038" spans="48:49">
      <c r="AV3038" s="192"/>
      <c r="AW3038" s="192"/>
    </row>
    <row r="3039" spans="48:49">
      <c r="AV3039" s="192"/>
      <c r="AW3039" s="192"/>
    </row>
    <row r="3040" spans="48:49">
      <c r="AV3040" s="192"/>
      <c r="AW3040" s="192"/>
    </row>
    <row r="3041" spans="48:49">
      <c r="AV3041" s="192"/>
      <c r="AW3041" s="192"/>
    </row>
    <row r="3042" spans="48:49">
      <c r="AV3042" s="192"/>
      <c r="AW3042" s="192"/>
    </row>
    <row r="3043" spans="48:49">
      <c r="AV3043" s="192"/>
      <c r="AW3043" s="192"/>
    </row>
    <row r="3044" spans="48:49">
      <c r="AV3044" s="192"/>
      <c r="AW3044" s="192"/>
    </row>
    <row r="3045" spans="48:49">
      <c r="AV3045" s="192"/>
      <c r="AW3045" s="192"/>
    </row>
    <row r="3046" spans="48:49">
      <c r="AV3046" s="192"/>
      <c r="AW3046" s="192"/>
    </row>
    <row r="3047" spans="48:49">
      <c r="AV3047" s="192"/>
      <c r="AW3047" s="192"/>
    </row>
    <row r="3048" spans="48:49">
      <c r="AV3048" s="192"/>
      <c r="AW3048" s="192"/>
    </row>
    <row r="3049" spans="48:49">
      <c r="AV3049" s="192"/>
      <c r="AW3049" s="192"/>
    </row>
    <row r="3050" spans="48:49">
      <c r="AV3050" s="192"/>
      <c r="AW3050" s="192"/>
    </row>
    <row r="3051" spans="48:49">
      <c r="AV3051" s="192"/>
      <c r="AW3051" s="192"/>
    </row>
    <row r="3052" spans="48:49">
      <c r="AV3052" s="192"/>
      <c r="AW3052" s="192"/>
    </row>
    <row r="3053" spans="48:49">
      <c r="AV3053" s="192"/>
      <c r="AW3053" s="192"/>
    </row>
    <row r="3054" spans="48:49">
      <c r="AV3054" s="192"/>
      <c r="AW3054" s="192"/>
    </row>
    <row r="3055" spans="48:49">
      <c r="AV3055" s="192"/>
      <c r="AW3055" s="192"/>
    </row>
    <row r="3056" spans="48:49">
      <c r="AV3056" s="192"/>
      <c r="AW3056" s="192"/>
    </row>
    <row r="3057" spans="48:49">
      <c r="AV3057" s="192"/>
      <c r="AW3057" s="192"/>
    </row>
    <row r="3058" spans="48:49">
      <c r="AV3058" s="192"/>
      <c r="AW3058" s="192"/>
    </row>
    <row r="3059" spans="48:49">
      <c r="AV3059" s="192"/>
      <c r="AW3059" s="192"/>
    </row>
    <row r="3060" spans="48:49">
      <c r="AV3060" s="192"/>
      <c r="AW3060" s="192"/>
    </row>
    <row r="3061" spans="48:49">
      <c r="AV3061" s="192"/>
      <c r="AW3061" s="192"/>
    </row>
    <row r="3062" spans="48:49">
      <c r="AV3062" s="192"/>
      <c r="AW3062" s="192"/>
    </row>
    <row r="3063" spans="48:49">
      <c r="AV3063" s="192"/>
      <c r="AW3063" s="192"/>
    </row>
    <row r="3064" spans="48:49">
      <c r="AV3064" s="192"/>
      <c r="AW3064" s="192"/>
    </row>
    <row r="3065" spans="48:49">
      <c r="AV3065" s="192"/>
      <c r="AW3065" s="192"/>
    </row>
    <row r="3066" spans="48:49">
      <c r="AV3066" s="192"/>
      <c r="AW3066" s="192"/>
    </row>
    <row r="3067" spans="48:49">
      <c r="AV3067" s="192"/>
      <c r="AW3067" s="192"/>
    </row>
    <row r="3068" spans="48:49">
      <c r="AV3068" s="192"/>
      <c r="AW3068" s="192"/>
    </row>
    <row r="3069" spans="48:49">
      <c r="AV3069" s="192"/>
      <c r="AW3069" s="192"/>
    </row>
    <row r="3070" spans="48:49">
      <c r="AV3070" s="192"/>
      <c r="AW3070" s="192"/>
    </row>
    <row r="3071" spans="48:49">
      <c r="AV3071" s="192"/>
      <c r="AW3071" s="192"/>
    </row>
    <row r="3072" spans="48:49">
      <c r="AV3072" s="192"/>
      <c r="AW3072" s="192"/>
    </row>
    <row r="3073" spans="48:49">
      <c r="AV3073" s="192"/>
      <c r="AW3073" s="192"/>
    </row>
    <row r="3074" spans="48:49">
      <c r="AV3074" s="192"/>
      <c r="AW3074" s="192"/>
    </row>
    <row r="3075" spans="48:49">
      <c r="AV3075" s="192"/>
      <c r="AW3075" s="192"/>
    </row>
    <row r="3076" spans="48:49">
      <c r="AV3076" s="192"/>
      <c r="AW3076" s="192"/>
    </row>
    <row r="3077" spans="48:49">
      <c r="AV3077" s="192"/>
      <c r="AW3077" s="192"/>
    </row>
    <row r="3078" spans="48:49">
      <c r="AV3078" s="192"/>
      <c r="AW3078" s="192"/>
    </row>
    <row r="3079" spans="48:49">
      <c r="AV3079" s="192"/>
      <c r="AW3079" s="192"/>
    </row>
    <row r="3080" spans="48:49">
      <c r="AV3080" s="192"/>
      <c r="AW3080" s="192"/>
    </row>
    <row r="3081" spans="48:49">
      <c r="AV3081" s="192"/>
      <c r="AW3081" s="192"/>
    </row>
    <row r="3082" spans="48:49">
      <c r="AV3082" s="192"/>
      <c r="AW3082" s="192"/>
    </row>
    <row r="3083" spans="48:49">
      <c r="AV3083" s="192"/>
      <c r="AW3083" s="192"/>
    </row>
    <row r="3084" spans="48:49">
      <c r="AV3084" s="192"/>
      <c r="AW3084" s="192"/>
    </row>
    <row r="3085" spans="48:49">
      <c r="AV3085" s="192"/>
      <c r="AW3085" s="192"/>
    </row>
    <row r="3086" spans="48:49">
      <c r="AV3086" s="192"/>
      <c r="AW3086" s="192"/>
    </row>
    <row r="3087" spans="48:49">
      <c r="AV3087" s="192"/>
      <c r="AW3087" s="192"/>
    </row>
    <row r="3088" spans="48:49">
      <c r="AV3088" s="192"/>
      <c r="AW3088" s="192"/>
    </row>
    <row r="3089" spans="48:49">
      <c r="AV3089" s="192"/>
      <c r="AW3089" s="192"/>
    </row>
    <row r="3090" spans="48:49">
      <c r="AV3090" s="192"/>
      <c r="AW3090" s="192"/>
    </row>
    <row r="3091" spans="48:49">
      <c r="AV3091" s="192"/>
      <c r="AW3091" s="192"/>
    </row>
    <row r="3092" spans="48:49">
      <c r="AV3092" s="192"/>
      <c r="AW3092" s="192"/>
    </row>
    <row r="3093" spans="48:49">
      <c r="AV3093" s="192"/>
      <c r="AW3093" s="192"/>
    </row>
    <row r="3094" spans="48:49">
      <c r="AV3094" s="192"/>
      <c r="AW3094" s="192"/>
    </row>
    <row r="3095" spans="48:49">
      <c r="AV3095" s="192"/>
      <c r="AW3095" s="192"/>
    </row>
    <row r="3096" spans="48:49">
      <c r="AV3096" s="192"/>
      <c r="AW3096" s="192"/>
    </row>
    <row r="3097" spans="48:49">
      <c r="AV3097" s="192"/>
      <c r="AW3097" s="192"/>
    </row>
    <row r="3098" spans="48:49">
      <c r="AV3098" s="192"/>
      <c r="AW3098" s="192"/>
    </row>
    <row r="3099" spans="48:49">
      <c r="AV3099" s="192"/>
      <c r="AW3099" s="192"/>
    </row>
    <row r="3100" spans="48:49">
      <c r="AV3100" s="192"/>
      <c r="AW3100" s="192"/>
    </row>
    <row r="3101" spans="48:49">
      <c r="AV3101" s="192"/>
      <c r="AW3101" s="192"/>
    </row>
    <row r="3102" spans="48:49">
      <c r="AV3102" s="192"/>
      <c r="AW3102" s="192"/>
    </row>
    <row r="3103" spans="48:49">
      <c r="AV3103" s="192"/>
      <c r="AW3103" s="192"/>
    </row>
    <row r="3104" spans="48:49">
      <c r="AV3104" s="192"/>
      <c r="AW3104" s="192"/>
    </row>
    <row r="3105" spans="48:49">
      <c r="AV3105" s="192"/>
      <c r="AW3105" s="192"/>
    </row>
    <row r="3106" spans="48:49">
      <c r="AV3106" s="192"/>
      <c r="AW3106" s="192"/>
    </row>
    <row r="3107" spans="48:49">
      <c r="AV3107" s="192"/>
      <c r="AW3107" s="192"/>
    </row>
    <row r="3108" spans="48:49">
      <c r="AV3108" s="192"/>
      <c r="AW3108" s="192"/>
    </row>
    <row r="3109" spans="48:49">
      <c r="AV3109" s="192"/>
      <c r="AW3109" s="192"/>
    </row>
    <row r="3110" spans="48:49">
      <c r="AV3110" s="192"/>
      <c r="AW3110" s="192"/>
    </row>
    <row r="3111" spans="48:49">
      <c r="AV3111" s="192"/>
      <c r="AW3111" s="192"/>
    </row>
    <row r="3112" spans="48:49">
      <c r="AV3112" s="192"/>
      <c r="AW3112" s="192"/>
    </row>
    <row r="3113" spans="48:49">
      <c r="AV3113" s="192"/>
      <c r="AW3113" s="192"/>
    </row>
    <row r="3114" spans="48:49">
      <c r="AV3114" s="192"/>
      <c r="AW3114" s="192"/>
    </row>
    <row r="3115" spans="48:49">
      <c r="AV3115" s="192"/>
      <c r="AW3115" s="192"/>
    </row>
    <row r="3116" spans="48:49">
      <c r="AV3116" s="192"/>
      <c r="AW3116" s="192"/>
    </row>
    <row r="3117" spans="48:49">
      <c r="AV3117" s="192"/>
      <c r="AW3117" s="192"/>
    </row>
    <row r="3118" spans="48:49">
      <c r="AV3118" s="192"/>
      <c r="AW3118" s="192"/>
    </row>
    <row r="3119" spans="48:49">
      <c r="AV3119" s="192"/>
      <c r="AW3119" s="192"/>
    </row>
    <row r="3120" spans="48:49">
      <c r="AV3120" s="192"/>
      <c r="AW3120" s="192"/>
    </row>
    <row r="3121" spans="48:49">
      <c r="AV3121" s="192"/>
      <c r="AW3121" s="192"/>
    </row>
    <row r="3122" spans="48:49">
      <c r="AV3122" s="192"/>
      <c r="AW3122" s="192"/>
    </row>
    <row r="3123" spans="48:49">
      <c r="AV3123" s="192"/>
      <c r="AW3123" s="192"/>
    </row>
    <row r="3124" spans="48:49">
      <c r="AV3124" s="192"/>
      <c r="AW3124" s="192"/>
    </row>
    <row r="3125" spans="48:49">
      <c r="AV3125" s="192"/>
      <c r="AW3125" s="192"/>
    </row>
    <row r="3126" spans="48:49">
      <c r="AV3126" s="192"/>
      <c r="AW3126" s="192"/>
    </row>
    <row r="3127" spans="48:49">
      <c r="AV3127" s="192"/>
      <c r="AW3127" s="192"/>
    </row>
    <row r="3128" spans="48:49">
      <c r="AV3128" s="192"/>
      <c r="AW3128" s="192"/>
    </row>
    <row r="3129" spans="48:49">
      <c r="AV3129" s="192"/>
      <c r="AW3129" s="192"/>
    </row>
    <row r="3130" spans="48:49">
      <c r="AV3130" s="192"/>
      <c r="AW3130" s="192"/>
    </row>
    <row r="3131" spans="48:49">
      <c r="AV3131" s="192"/>
      <c r="AW3131" s="192"/>
    </row>
    <row r="3132" spans="48:49">
      <c r="AV3132" s="192"/>
      <c r="AW3132" s="192"/>
    </row>
    <row r="3133" spans="48:49">
      <c r="AV3133" s="192"/>
      <c r="AW3133" s="192"/>
    </row>
    <row r="3134" spans="48:49">
      <c r="AV3134" s="192"/>
      <c r="AW3134" s="192"/>
    </row>
    <row r="3135" spans="48:49">
      <c r="AV3135" s="192"/>
      <c r="AW3135" s="192"/>
    </row>
    <row r="3136" spans="48:49">
      <c r="AV3136" s="192"/>
      <c r="AW3136" s="192"/>
    </row>
    <row r="3137" spans="48:49">
      <c r="AV3137" s="192"/>
      <c r="AW3137" s="192"/>
    </row>
    <row r="3138" spans="48:49">
      <c r="AV3138" s="192"/>
      <c r="AW3138" s="192"/>
    </row>
    <row r="3139" spans="48:49">
      <c r="AV3139" s="192"/>
      <c r="AW3139" s="192"/>
    </row>
    <row r="3140" spans="48:49">
      <c r="AV3140" s="192"/>
      <c r="AW3140" s="192"/>
    </row>
    <row r="3141" spans="48:49">
      <c r="AV3141" s="192"/>
      <c r="AW3141" s="192"/>
    </row>
    <row r="3142" spans="48:49">
      <c r="AV3142" s="192"/>
      <c r="AW3142" s="192"/>
    </row>
    <row r="3143" spans="48:49">
      <c r="AV3143" s="192"/>
      <c r="AW3143" s="192"/>
    </row>
    <row r="3144" spans="48:49">
      <c r="AV3144" s="192"/>
      <c r="AW3144" s="192"/>
    </row>
    <row r="3145" spans="48:49">
      <c r="AV3145" s="192"/>
      <c r="AW3145" s="192"/>
    </row>
    <row r="3146" spans="48:49">
      <c r="AV3146" s="192"/>
      <c r="AW3146" s="192"/>
    </row>
    <row r="3147" spans="48:49">
      <c r="AV3147" s="192"/>
      <c r="AW3147" s="192"/>
    </row>
    <row r="3148" spans="48:49">
      <c r="AV3148" s="192"/>
      <c r="AW3148" s="192"/>
    </row>
    <row r="3149" spans="48:49">
      <c r="AV3149" s="192"/>
      <c r="AW3149" s="192"/>
    </row>
    <row r="3150" spans="48:49">
      <c r="AV3150" s="192"/>
      <c r="AW3150" s="192"/>
    </row>
    <row r="3151" spans="48:49">
      <c r="AV3151" s="192"/>
      <c r="AW3151" s="192"/>
    </row>
    <row r="3152" spans="48:49">
      <c r="AV3152" s="192"/>
      <c r="AW3152" s="192"/>
    </row>
    <row r="3153" spans="48:49">
      <c r="AV3153" s="192"/>
      <c r="AW3153" s="192"/>
    </row>
    <row r="3154" spans="48:49">
      <c r="AV3154" s="192"/>
      <c r="AW3154" s="192"/>
    </row>
    <row r="3155" spans="48:49">
      <c r="AV3155" s="192"/>
      <c r="AW3155" s="192"/>
    </row>
    <row r="3156" spans="48:49">
      <c r="AV3156" s="192"/>
      <c r="AW3156" s="192"/>
    </row>
    <row r="3157" spans="48:49">
      <c r="AV3157" s="192"/>
      <c r="AW3157" s="192"/>
    </row>
    <row r="3158" spans="48:49">
      <c r="AV3158" s="192"/>
      <c r="AW3158" s="192"/>
    </row>
    <row r="3159" spans="48:49">
      <c r="AV3159" s="192"/>
      <c r="AW3159" s="192"/>
    </row>
    <row r="3160" spans="48:49">
      <c r="AV3160" s="192"/>
      <c r="AW3160" s="192"/>
    </row>
    <row r="3161" spans="48:49">
      <c r="AV3161" s="192"/>
      <c r="AW3161" s="192"/>
    </row>
    <row r="3162" spans="48:49">
      <c r="AV3162" s="192"/>
      <c r="AW3162" s="192"/>
    </row>
    <row r="3163" spans="48:49">
      <c r="AV3163" s="192"/>
      <c r="AW3163" s="192"/>
    </row>
    <row r="3164" spans="48:49">
      <c r="AV3164" s="192"/>
      <c r="AW3164" s="192"/>
    </row>
    <row r="3165" spans="48:49">
      <c r="AV3165" s="192"/>
      <c r="AW3165" s="192"/>
    </row>
    <row r="3166" spans="48:49">
      <c r="AV3166" s="192"/>
      <c r="AW3166" s="192"/>
    </row>
    <row r="3167" spans="48:49">
      <c r="AV3167" s="192"/>
      <c r="AW3167" s="192"/>
    </row>
    <row r="3168" spans="48:49">
      <c r="AV3168" s="192"/>
      <c r="AW3168" s="192"/>
    </row>
    <row r="3169" spans="48:49">
      <c r="AV3169" s="192"/>
      <c r="AW3169" s="192"/>
    </row>
    <row r="3170" spans="48:49">
      <c r="AV3170" s="192"/>
      <c r="AW3170" s="192"/>
    </row>
    <row r="3171" spans="48:49">
      <c r="AV3171" s="192"/>
      <c r="AW3171" s="192"/>
    </row>
    <row r="3172" spans="48:49">
      <c r="AV3172" s="192"/>
      <c r="AW3172" s="192"/>
    </row>
    <row r="3173" spans="48:49">
      <c r="AV3173" s="192"/>
      <c r="AW3173" s="192"/>
    </row>
    <row r="3174" spans="48:49">
      <c r="AV3174" s="192"/>
      <c r="AW3174" s="192"/>
    </row>
    <row r="3175" spans="48:49">
      <c r="AV3175" s="192"/>
      <c r="AW3175" s="192"/>
    </row>
    <row r="3176" spans="48:49">
      <c r="AV3176" s="192"/>
      <c r="AW3176" s="192"/>
    </row>
    <row r="3177" spans="48:49">
      <c r="AV3177" s="192"/>
      <c r="AW3177" s="192"/>
    </row>
    <row r="3178" spans="48:49">
      <c r="AV3178" s="192"/>
      <c r="AW3178" s="192"/>
    </row>
    <row r="3179" spans="48:49">
      <c r="AV3179" s="192"/>
      <c r="AW3179" s="192"/>
    </row>
    <row r="3180" spans="48:49">
      <c r="AV3180" s="192"/>
      <c r="AW3180" s="192"/>
    </row>
    <row r="3181" spans="48:49">
      <c r="AV3181" s="192"/>
      <c r="AW3181" s="192"/>
    </row>
    <row r="3182" spans="48:49">
      <c r="AV3182" s="192"/>
      <c r="AW3182" s="192"/>
    </row>
    <row r="3183" spans="48:49">
      <c r="AV3183" s="192"/>
      <c r="AW3183" s="192"/>
    </row>
    <row r="3184" spans="48:49">
      <c r="AV3184" s="192"/>
      <c r="AW3184" s="192"/>
    </row>
    <row r="3185" spans="48:49">
      <c r="AV3185" s="192"/>
      <c r="AW3185" s="192"/>
    </row>
    <row r="3186" spans="48:49">
      <c r="AV3186" s="192"/>
      <c r="AW3186" s="192"/>
    </row>
    <row r="3187" spans="48:49">
      <c r="AV3187" s="192"/>
      <c r="AW3187" s="192"/>
    </row>
    <row r="3188" spans="48:49">
      <c r="AV3188" s="192"/>
      <c r="AW3188" s="192"/>
    </row>
    <row r="3189" spans="48:49">
      <c r="AV3189" s="192"/>
      <c r="AW3189" s="192"/>
    </row>
    <row r="3190" spans="48:49">
      <c r="AV3190" s="192"/>
      <c r="AW3190" s="192"/>
    </row>
    <row r="3191" spans="48:49">
      <c r="AV3191" s="192"/>
      <c r="AW3191" s="192"/>
    </row>
    <row r="3192" spans="48:49">
      <c r="AV3192" s="192"/>
      <c r="AW3192" s="192"/>
    </row>
    <row r="3193" spans="48:49">
      <c r="AV3193" s="192"/>
      <c r="AW3193" s="192"/>
    </row>
    <row r="3194" spans="48:49">
      <c r="AV3194" s="192"/>
      <c r="AW3194" s="192"/>
    </row>
    <row r="3195" spans="48:49">
      <c r="AV3195" s="192"/>
      <c r="AW3195" s="192"/>
    </row>
    <row r="3196" spans="48:49">
      <c r="AV3196" s="192"/>
      <c r="AW3196" s="192"/>
    </row>
    <row r="3197" spans="48:49">
      <c r="AV3197" s="192"/>
      <c r="AW3197" s="192"/>
    </row>
    <row r="3198" spans="48:49">
      <c r="AV3198" s="192"/>
      <c r="AW3198" s="192"/>
    </row>
    <row r="3199" spans="48:49">
      <c r="AV3199" s="192"/>
      <c r="AW3199" s="192"/>
    </row>
    <row r="3200" spans="48:49">
      <c r="AV3200" s="192"/>
      <c r="AW3200" s="192"/>
    </row>
    <row r="3201" spans="48:49">
      <c r="AV3201" s="192"/>
      <c r="AW3201" s="192"/>
    </row>
    <row r="3202" spans="48:49">
      <c r="AV3202" s="192"/>
      <c r="AW3202" s="192"/>
    </row>
    <row r="3203" spans="48:49">
      <c r="AV3203" s="192"/>
      <c r="AW3203" s="192"/>
    </row>
    <row r="3204" spans="48:49">
      <c r="AV3204" s="192"/>
      <c r="AW3204" s="192"/>
    </row>
    <row r="3205" spans="48:49">
      <c r="AV3205" s="192"/>
      <c r="AW3205" s="192"/>
    </row>
    <row r="3206" spans="48:49">
      <c r="AV3206" s="192"/>
      <c r="AW3206" s="192"/>
    </row>
    <row r="3207" spans="48:49">
      <c r="AV3207" s="192"/>
      <c r="AW3207" s="192"/>
    </row>
    <row r="3208" spans="48:49">
      <c r="AV3208" s="192"/>
      <c r="AW3208" s="192"/>
    </row>
    <row r="3209" spans="48:49">
      <c r="AV3209" s="192"/>
      <c r="AW3209" s="192"/>
    </row>
    <row r="3210" spans="48:49">
      <c r="AV3210" s="192"/>
      <c r="AW3210" s="192"/>
    </row>
    <row r="3211" spans="48:49">
      <c r="AV3211" s="192"/>
      <c r="AW3211" s="192"/>
    </row>
    <row r="3212" spans="48:49">
      <c r="AV3212" s="192"/>
      <c r="AW3212" s="192"/>
    </row>
    <row r="3213" spans="48:49">
      <c r="AV3213" s="192"/>
      <c r="AW3213" s="192"/>
    </row>
    <row r="3214" spans="48:49">
      <c r="AV3214" s="192"/>
      <c r="AW3214" s="192"/>
    </row>
    <row r="3215" spans="48:49">
      <c r="AV3215" s="192"/>
      <c r="AW3215" s="192"/>
    </row>
    <row r="3216" spans="48:49">
      <c r="AV3216" s="192"/>
      <c r="AW3216" s="192"/>
    </row>
    <row r="3217" spans="48:49">
      <c r="AV3217" s="192"/>
      <c r="AW3217" s="192"/>
    </row>
    <row r="3218" spans="48:49">
      <c r="AV3218" s="192"/>
      <c r="AW3218" s="192"/>
    </row>
    <row r="3219" spans="48:49">
      <c r="AV3219" s="192"/>
      <c r="AW3219" s="192"/>
    </row>
    <row r="3220" spans="48:49">
      <c r="AV3220" s="192"/>
      <c r="AW3220" s="192"/>
    </row>
    <row r="3221" spans="48:49">
      <c r="AV3221" s="192"/>
      <c r="AW3221" s="192"/>
    </row>
    <row r="3222" spans="48:49">
      <c r="AV3222" s="192"/>
      <c r="AW3222" s="192"/>
    </row>
    <row r="3223" spans="48:49">
      <c r="AV3223" s="192"/>
      <c r="AW3223" s="192"/>
    </row>
    <row r="3224" spans="48:49">
      <c r="AV3224" s="192"/>
      <c r="AW3224" s="192"/>
    </row>
    <row r="3225" spans="48:49">
      <c r="AV3225" s="192"/>
      <c r="AW3225" s="192"/>
    </row>
    <row r="3226" spans="48:49">
      <c r="AV3226" s="192"/>
      <c r="AW3226" s="192"/>
    </row>
    <row r="3227" spans="48:49">
      <c r="AV3227" s="192"/>
      <c r="AW3227" s="192"/>
    </row>
    <row r="3228" spans="48:49">
      <c r="AV3228" s="192"/>
      <c r="AW3228" s="192"/>
    </row>
    <row r="3229" spans="48:49">
      <c r="AV3229" s="192"/>
      <c r="AW3229" s="192"/>
    </row>
    <row r="3230" spans="48:49">
      <c r="AV3230" s="192"/>
      <c r="AW3230" s="192"/>
    </row>
    <row r="3231" spans="48:49">
      <c r="AV3231" s="192"/>
      <c r="AW3231" s="192"/>
    </row>
    <row r="3232" spans="48:49">
      <c r="AV3232" s="192"/>
      <c r="AW3232" s="192"/>
    </row>
    <row r="3233" spans="48:49">
      <c r="AV3233" s="192"/>
      <c r="AW3233" s="192"/>
    </row>
    <row r="3234" spans="48:49">
      <c r="AV3234" s="192"/>
      <c r="AW3234" s="192"/>
    </row>
    <row r="3235" spans="48:49">
      <c r="AV3235" s="192"/>
      <c r="AW3235" s="192"/>
    </row>
    <row r="3236" spans="48:49">
      <c r="AV3236" s="192"/>
      <c r="AW3236" s="192"/>
    </row>
    <row r="3237" spans="48:49">
      <c r="AV3237" s="192"/>
      <c r="AW3237" s="192"/>
    </row>
    <row r="3238" spans="48:49">
      <c r="AV3238" s="192"/>
      <c r="AW3238" s="192"/>
    </row>
    <row r="3239" spans="48:49">
      <c r="AV3239" s="192"/>
      <c r="AW3239" s="192"/>
    </row>
    <row r="3240" spans="48:49">
      <c r="AV3240" s="192"/>
      <c r="AW3240" s="192"/>
    </row>
    <row r="3241" spans="48:49">
      <c r="AV3241" s="192"/>
      <c r="AW3241" s="192"/>
    </row>
    <row r="3242" spans="48:49">
      <c r="AV3242" s="192"/>
      <c r="AW3242" s="192"/>
    </row>
    <row r="3243" spans="48:49">
      <c r="AV3243" s="192"/>
      <c r="AW3243" s="192"/>
    </row>
    <row r="3244" spans="48:49">
      <c r="AV3244" s="192"/>
      <c r="AW3244" s="192"/>
    </row>
    <row r="3245" spans="48:49">
      <c r="AV3245" s="192"/>
      <c r="AW3245" s="192"/>
    </row>
    <row r="3246" spans="48:49">
      <c r="AV3246" s="192"/>
      <c r="AW3246" s="192"/>
    </row>
    <row r="3247" spans="48:49">
      <c r="AV3247" s="192"/>
      <c r="AW3247" s="192"/>
    </row>
    <row r="3248" spans="48:49">
      <c r="AV3248" s="192"/>
      <c r="AW3248" s="192"/>
    </row>
    <row r="3249" spans="48:49">
      <c r="AV3249" s="192"/>
      <c r="AW3249" s="192"/>
    </row>
    <row r="3250" spans="48:49">
      <c r="AV3250" s="192"/>
      <c r="AW3250" s="192"/>
    </row>
    <row r="3251" spans="48:49">
      <c r="AV3251" s="192"/>
      <c r="AW3251" s="192"/>
    </row>
    <row r="3252" spans="48:49">
      <c r="AV3252" s="192"/>
      <c r="AW3252" s="192"/>
    </row>
    <row r="3253" spans="48:49">
      <c r="AV3253" s="192"/>
      <c r="AW3253" s="192"/>
    </row>
    <row r="3254" spans="48:49">
      <c r="AV3254" s="192"/>
      <c r="AW3254" s="192"/>
    </row>
    <row r="3255" spans="48:49">
      <c r="AV3255" s="192"/>
      <c r="AW3255" s="192"/>
    </row>
    <row r="3256" spans="48:49">
      <c r="AV3256" s="192"/>
      <c r="AW3256" s="192"/>
    </row>
    <row r="3257" spans="48:49">
      <c r="AV3257" s="192"/>
      <c r="AW3257" s="192"/>
    </row>
    <row r="3258" spans="48:49">
      <c r="AV3258" s="192"/>
      <c r="AW3258" s="192"/>
    </row>
    <row r="3259" spans="48:49">
      <c r="AV3259" s="192"/>
      <c r="AW3259" s="192"/>
    </row>
    <row r="3260" spans="48:49">
      <c r="AV3260" s="192"/>
      <c r="AW3260" s="192"/>
    </row>
    <row r="3261" spans="48:49">
      <c r="AV3261" s="192"/>
      <c r="AW3261" s="192"/>
    </row>
    <row r="3262" spans="48:49">
      <c r="AV3262" s="192"/>
      <c r="AW3262" s="192"/>
    </row>
    <row r="3263" spans="48:49">
      <c r="AV3263" s="192"/>
      <c r="AW3263" s="192"/>
    </row>
    <row r="3264" spans="48:49">
      <c r="AV3264" s="192"/>
      <c r="AW3264" s="192"/>
    </row>
    <row r="3265" spans="48:49">
      <c r="AV3265" s="192"/>
      <c r="AW3265" s="192"/>
    </row>
    <row r="3266" spans="48:49">
      <c r="AV3266" s="192"/>
      <c r="AW3266" s="192"/>
    </row>
    <row r="3267" spans="48:49">
      <c r="AV3267" s="192"/>
      <c r="AW3267" s="192"/>
    </row>
    <row r="3268" spans="48:49">
      <c r="AV3268" s="192"/>
      <c r="AW3268" s="192"/>
    </row>
    <row r="3269" spans="48:49">
      <c r="AV3269" s="192"/>
      <c r="AW3269" s="192"/>
    </row>
    <row r="3270" spans="48:49">
      <c r="AV3270" s="192"/>
      <c r="AW3270" s="192"/>
    </row>
    <row r="3271" spans="48:49">
      <c r="AV3271" s="192"/>
      <c r="AW3271" s="192"/>
    </row>
    <row r="3272" spans="48:49">
      <c r="AV3272" s="192"/>
      <c r="AW3272" s="192"/>
    </row>
    <row r="3273" spans="48:49">
      <c r="AV3273" s="192"/>
      <c r="AW3273" s="192"/>
    </row>
    <row r="3274" spans="48:49">
      <c r="AV3274" s="192"/>
      <c r="AW3274" s="192"/>
    </row>
    <row r="3275" spans="48:49">
      <c r="AV3275" s="192"/>
      <c r="AW3275" s="192"/>
    </row>
    <row r="3276" spans="48:49">
      <c r="AV3276" s="192"/>
      <c r="AW3276" s="192"/>
    </row>
    <row r="3277" spans="48:49">
      <c r="AV3277" s="192"/>
      <c r="AW3277" s="192"/>
    </row>
    <row r="3278" spans="48:49">
      <c r="AV3278" s="192"/>
      <c r="AW3278" s="192"/>
    </row>
    <row r="3279" spans="48:49">
      <c r="AV3279" s="192"/>
      <c r="AW3279" s="192"/>
    </row>
    <row r="3280" spans="48:49">
      <c r="AV3280" s="192"/>
      <c r="AW3280" s="192"/>
    </row>
    <row r="3281" spans="48:49">
      <c r="AV3281" s="192"/>
      <c r="AW3281" s="192"/>
    </row>
    <row r="3282" spans="48:49">
      <c r="AV3282" s="192"/>
      <c r="AW3282" s="192"/>
    </row>
    <row r="3283" spans="48:49">
      <c r="AV3283" s="192"/>
      <c r="AW3283" s="192"/>
    </row>
    <row r="3284" spans="48:49">
      <c r="AV3284" s="192"/>
      <c r="AW3284" s="192"/>
    </row>
    <row r="3285" spans="48:49">
      <c r="AV3285" s="192"/>
      <c r="AW3285" s="192"/>
    </row>
    <row r="3286" spans="48:49">
      <c r="AV3286" s="192"/>
      <c r="AW3286" s="192"/>
    </row>
    <row r="3287" spans="48:49">
      <c r="AV3287" s="192"/>
      <c r="AW3287" s="192"/>
    </row>
    <row r="3288" spans="48:49">
      <c r="AV3288" s="192"/>
      <c r="AW3288" s="192"/>
    </row>
    <row r="3289" spans="48:49">
      <c r="AV3289" s="192"/>
      <c r="AW3289" s="192"/>
    </row>
    <row r="3290" spans="48:49">
      <c r="AV3290" s="192"/>
      <c r="AW3290" s="192"/>
    </row>
    <row r="3291" spans="48:49">
      <c r="AV3291" s="192"/>
      <c r="AW3291" s="192"/>
    </row>
    <row r="3292" spans="48:49">
      <c r="AV3292" s="192"/>
      <c r="AW3292" s="192"/>
    </row>
    <row r="3293" spans="48:49">
      <c r="AV3293" s="192"/>
      <c r="AW3293" s="192"/>
    </row>
    <row r="3294" spans="48:49">
      <c r="AV3294" s="192"/>
      <c r="AW3294" s="192"/>
    </row>
    <row r="3295" spans="48:49">
      <c r="AV3295" s="192"/>
      <c r="AW3295" s="192"/>
    </row>
    <row r="3296" spans="48:49">
      <c r="AV3296" s="192"/>
      <c r="AW3296" s="192"/>
    </row>
    <row r="3297" spans="48:49">
      <c r="AV3297" s="192"/>
      <c r="AW3297" s="192"/>
    </row>
    <row r="3298" spans="48:49">
      <c r="AV3298" s="192"/>
      <c r="AW3298" s="192"/>
    </row>
    <row r="3299" spans="48:49">
      <c r="AV3299" s="192"/>
      <c r="AW3299" s="192"/>
    </row>
    <row r="3300" spans="48:49">
      <c r="AV3300" s="192"/>
      <c r="AW3300" s="192"/>
    </row>
    <row r="3301" spans="48:49">
      <c r="AV3301" s="192"/>
      <c r="AW3301" s="192"/>
    </row>
    <row r="3302" spans="48:49">
      <c r="AV3302" s="192"/>
      <c r="AW3302" s="192"/>
    </row>
    <row r="3303" spans="48:49">
      <c r="AV3303" s="192"/>
      <c r="AW3303" s="192"/>
    </row>
    <row r="3304" spans="48:49">
      <c r="AV3304" s="192"/>
      <c r="AW3304" s="192"/>
    </row>
    <row r="3305" spans="48:49">
      <c r="AV3305" s="192"/>
      <c r="AW3305" s="192"/>
    </row>
    <row r="3306" spans="48:49">
      <c r="AV3306" s="192"/>
      <c r="AW3306" s="192"/>
    </row>
    <row r="3307" spans="48:49">
      <c r="AV3307" s="192"/>
      <c r="AW3307" s="192"/>
    </row>
    <row r="3308" spans="48:49">
      <c r="AV3308" s="192"/>
      <c r="AW3308" s="192"/>
    </row>
    <row r="3309" spans="48:49">
      <c r="AV3309" s="192"/>
      <c r="AW3309" s="192"/>
    </row>
    <row r="3310" spans="48:49">
      <c r="AV3310" s="192"/>
      <c r="AW3310" s="192"/>
    </row>
    <row r="3311" spans="48:49">
      <c r="AV3311" s="192"/>
      <c r="AW3311" s="192"/>
    </row>
    <row r="3312" spans="48:49">
      <c r="AV3312" s="192"/>
      <c r="AW3312" s="192"/>
    </row>
    <row r="3313" spans="48:49">
      <c r="AV3313" s="192"/>
      <c r="AW3313" s="192"/>
    </row>
    <row r="3314" spans="48:49">
      <c r="AV3314" s="192"/>
      <c r="AW3314" s="192"/>
    </row>
    <row r="3315" spans="48:49">
      <c r="AV3315" s="192"/>
      <c r="AW3315" s="192"/>
    </row>
    <row r="3316" spans="48:49">
      <c r="AV3316" s="192"/>
      <c r="AW3316" s="192"/>
    </row>
    <row r="3317" spans="48:49">
      <c r="AV3317" s="192"/>
      <c r="AW3317" s="192"/>
    </row>
    <row r="3318" spans="48:49">
      <c r="AV3318" s="192"/>
      <c r="AW3318" s="192"/>
    </row>
    <row r="3319" spans="48:49">
      <c r="AV3319" s="192"/>
      <c r="AW3319" s="192"/>
    </row>
    <row r="3320" spans="48:49">
      <c r="AV3320" s="192"/>
      <c r="AW3320" s="192"/>
    </row>
    <row r="3321" spans="48:49">
      <c r="AV3321" s="192"/>
      <c r="AW3321" s="192"/>
    </row>
    <row r="3322" spans="48:49">
      <c r="AV3322" s="192"/>
      <c r="AW3322" s="192"/>
    </row>
    <row r="3323" spans="48:49">
      <c r="AV3323" s="192"/>
      <c r="AW3323" s="192"/>
    </row>
    <row r="3324" spans="48:49">
      <c r="AV3324" s="192"/>
      <c r="AW3324" s="192"/>
    </row>
    <row r="3325" spans="48:49">
      <c r="AV3325" s="192"/>
      <c r="AW3325" s="192"/>
    </row>
    <row r="3326" spans="48:49">
      <c r="AV3326" s="192"/>
      <c r="AW3326" s="192"/>
    </row>
    <row r="3327" spans="48:49">
      <c r="AV3327" s="192"/>
      <c r="AW3327" s="192"/>
    </row>
    <row r="3328" spans="48:49">
      <c r="AV3328" s="192"/>
      <c r="AW3328" s="192"/>
    </row>
    <row r="3329" spans="48:49">
      <c r="AV3329" s="192"/>
      <c r="AW3329" s="192"/>
    </row>
    <row r="3330" spans="48:49">
      <c r="AV3330" s="192"/>
      <c r="AW3330" s="192"/>
    </row>
    <row r="3331" spans="48:49">
      <c r="AV3331" s="192"/>
      <c r="AW3331" s="192"/>
    </row>
    <row r="3332" spans="48:49">
      <c r="AV3332" s="192"/>
      <c r="AW3332" s="192"/>
    </row>
    <row r="3333" spans="48:49">
      <c r="AV3333" s="192"/>
      <c r="AW3333" s="192"/>
    </row>
    <row r="3334" spans="48:49">
      <c r="AV3334" s="192"/>
      <c r="AW3334" s="192"/>
    </row>
    <row r="3335" spans="48:49">
      <c r="AV3335" s="192"/>
      <c r="AW3335" s="192"/>
    </row>
    <row r="3336" spans="48:49">
      <c r="AV3336" s="192"/>
      <c r="AW3336" s="192"/>
    </row>
    <row r="3337" spans="48:49">
      <c r="AV3337" s="192"/>
      <c r="AW3337" s="192"/>
    </row>
    <row r="3338" spans="48:49">
      <c r="AV3338" s="192"/>
      <c r="AW3338" s="192"/>
    </row>
    <row r="3339" spans="48:49">
      <c r="AV3339" s="192"/>
      <c r="AW3339" s="192"/>
    </row>
    <row r="3340" spans="48:49">
      <c r="AV3340" s="192"/>
      <c r="AW3340" s="192"/>
    </row>
    <row r="3341" spans="48:49">
      <c r="AV3341" s="192"/>
      <c r="AW3341" s="192"/>
    </row>
    <row r="3342" spans="48:49">
      <c r="AV3342" s="192"/>
      <c r="AW3342" s="192"/>
    </row>
    <row r="3343" spans="48:49">
      <c r="AV3343" s="192"/>
      <c r="AW3343" s="192"/>
    </row>
    <row r="3344" spans="48:49">
      <c r="AV3344" s="192"/>
      <c r="AW3344" s="192"/>
    </row>
    <row r="3345" spans="48:49">
      <c r="AV3345" s="192"/>
      <c r="AW3345" s="192"/>
    </row>
    <row r="3346" spans="48:49">
      <c r="AV3346" s="192"/>
      <c r="AW3346" s="192"/>
    </row>
    <row r="3347" spans="48:49">
      <c r="AV3347" s="192"/>
      <c r="AW3347" s="192"/>
    </row>
    <row r="3348" spans="48:49">
      <c r="AV3348" s="192"/>
      <c r="AW3348" s="192"/>
    </row>
    <row r="3349" spans="48:49">
      <c r="AV3349" s="192"/>
      <c r="AW3349" s="192"/>
    </row>
    <row r="3350" spans="48:49">
      <c r="AV3350" s="192"/>
      <c r="AW3350" s="192"/>
    </row>
    <row r="3351" spans="48:49">
      <c r="AV3351" s="192"/>
      <c r="AW3351" s="192"/>
    </row>
    <row r="3352" spans="48:49">
      <c r="AV3352" s="192"/>
      <c r="AW3352" s="192"/>
    </row>
    <row r="3353" spans="48:49">
      <c r="AV3353" s="192"/>
      <c r="AW3353" s="192"/>
    </row>
    <row r="3354" spans="48:49">
      <c r="AV3354" s="192"/>
      <c r="AW3354" s="192"/>
    </row>
    <row r="3355" spans="48:49">
      <c r="AV3355" s="192"/>
      <c r="AW3355" s="192"/>
    </row>
    <row r="3356" spans="48:49">
      <c r="AV3356" s="192"/>
      <c r="AW3356" s="192"/>
    </row>
    <row r="3357" spans="48:49">
      <c r="AV3357" s="192"/>
      <c r="AW3357" s="192"/>
    </row>
    <row r="3358" spans="48:49">
      <c r="AV3358" s="192"/>
      <c r="AW3358" s="192"/>
    </row>
    <row r="3359" spans="48:49">
      <c r="AV3359" s="192"/>
      <c r="AW3359" s="192"/>
    </row>
    <row r="3360" spans="48:49">
      <c r="AV3360" s="192"/>
      <c r="AW3360" s="192"/>
    </row>
    <row r="3361" spans="48:49">
      <c r="AV3361" s="192"/>
      <c r="AW3361" s="192"/>
    </row>
    <row r="3362" spans="48:49">
      <c r="AV3362" s="192"/>
      <c r="AW3362" s="192"/>
    </row>
    <row r="3363" spans="48:49">
      <c r="AV3363" s="192"/>
      <c r="AW3363" s="192"/>
    </row>
    <row r="3364" spans="48:49">
      <c r="AV3364" s="192"/>
      <c r="AW3364" s="192"/>
    </row>
    <row r="3365" spans="48:49">
      <c r="AV3365" s="192"/>
      <c r="AW3365" s="192"/>
    </row>
    <row r="3366" spans="48:49">
      <c r="AV3366" s="192"/>
      <c r="AW3366" s="192"/>
    </row>
    <row r="3367" spans="48:49">
      <c r="AV3367" s="192"/>
      <c r="AW3367" s="192"/>
    </row>
    <row r="3368" spans="48:49">
      <c r="AV3368" s="192"/>
      <c r="AW3368" s="192"/>
    </row>
    <row r="3369" spans="48:49">
      <c r="AV3369" s="192"/>
      <c r="AW3369" s="192"/>
    </row>
    <row r="3370" spans="48:49">
      <c r="AV3370" s="192"/>
      <c r="AW3370" s="192"/>
    </row>
    <row r="3371" spans="48:49">
      <c r="AV3371" s="192"/>
      <c r="AW3371" s="192"/>
    </row>
    <row r="3372" spans="48:49">
      <c r="AV3372" s="192"/>
      <c r="AW3372" s="192"/>
    </row>
    <row r="3373" spans="48:49">
      <c r="AV3373" s="192"/>
      <c r="AW3373" s="192"/>
    </row>
    <row r="3374" spans="48:49">
      <c r="AV3374" s="192"/>
      <c r="AW3374" s="192"/>
    </row>
    <row r="3375" spans="48:49">
      <c r="AV3375" s="192"/>
      <c r="AW3375" s="192"/>
    </row>
    <row r="3376" spans="48:49">
      <c r="AV3376" s="192"/>
      <c r="AW3376" s="192"/>
    </row>
    <row r="3377" spans="48:49">
      <c r="AV3377" s="192"/>
      <c r="AW3377" s="192"/>
    </row>
    <row r="3378" spans="48:49">
      <c r="AV3378" s="192"/>
      <c r="AW3378" s="192"/>
    </row>
    <row r="3379" spans="48:49">
      <c r="AV3379" s="192"/>
      <c r="AW3379" s="192"/>
    </row>
    <row r="3380" spans="48:49">
      <c r="AV3380" s="192"/>
      <c r="AW3380" s="192"/>
    </row>
    <row r="3381" spans="48:49">
      <c r="AV3381" s="192"/>
      <c r="AW3381" s="192"/>
    </row>
    <row r="3382" spans="48:49">
      <c r="AV3382" s="192"/>
      <c r="AW3382" s="192"/>
    </row>
    <row r="3383" spans="48:49">
      <c r="AV3383" s="192"/>
      <c r="AW3383" s="192"/>
    </row>
    <row r="3384" spans="48:49">
      <c r="AV3384" s="192"/>
      <c r="AW3384" s="192"/>
    </row>
    <row r="3385" spans="48:49">
      <c r="AV3385" s="192"/>
      <c r="AW3385" s="192"/>
    </row>
    <row r="3386" spans="48:49">
      <c r="AV3386" s="192"/>
      <c r="AW3386" s="192"/>
    </row>
    <row r="3387" spans="48:49">
      <c r="AV3387" s="192"/>
      <c r="AW3387" s="192"/>
    </row>
    <row r="3388" spans="48:49">
      <c r="AV3388" s="192"/>
      <c r="AW3388" s="192"/>
    </row>
    <row r="3389" spans="48:49">
      <c r="AV3389" s="192"/>
      <c r="AW3389" s="192"/>
    </row>
    <row r="3390" spans="48:49">
      <c r="AV3390" s="192"/>
      <c r="AW3390" s="192"/>
    </row>
    <row r="3391" spans="48:49">
      <c r="AV3391" s="192"/>
      <c r="AW3391" s="192"/>
    </row>
    <row r="3392" spans="48:49">
      <c r="AV3392" s="192"/>
      <c r="AW3392" s="192"/>
    </row>
    <row r="3393" spans="48:49">
      <c r="AV3393" s="192"/>
      <c r="AW3393" s="192"/>
    </row>
    <row r="3394" spans="48:49">
      <c r="AV3394" s="192"/>
      <c r="AW3394" s="192"/>
    </row>
    <row r="3395" spans="48:49">
      <c r="AV3395" s="192"/>
      <c r="AW3395" s="192"/>
    </row>
    <row r="3396" spans="48:49">
      <c r="AV3396" s="192"/>
      <c r="AW3396" s="192"/>
    </row>
    <row r="3397" spans="48:49">
      <c r="AV3397" s="192"/>
      <c r="AW3397" s="192"/>
    </row>
    <row r="3398" spans="48:49">
      <c r="AV3398" s="192"/>
      <c r="AW3398" s="192"/>
    </row>
    <row r="3399" spans="48:49">
      <c r="AV3399" s="192"/>
      <c r="AW3399" s="192"/>
    </row>
    <row r="3400" spans="48:49">
      <c r="AV3400" s="192"/>
      <c r="AW3400" s="192"/>
    </row>
    <row r="3401" spans="48:49">
      <c r="AV3401" s="192"/>
      <c r="AW3401" s="192"/>
    </row>
    <row r="3402" spans="48:49">
      <c r="AV3402" s="192"/>
      <c r="AW3402" s="192"/>
    </row>
    <row r="3403" spans="48:49">
      <c r="AV3403" s="192"/>
      <c r="AW3403" s="192"/>
    </row>
    <row r="3404" spans="48:49">
      <c r="AV3404" s="192"/>
      <c r="AW3404" s="192"/>
    </row>
    <row r="3405" spans="48:49">
      <c r="AV3405" s="192"/>
      <c r="AW3405" s="192"/>
    </row>
    <row r="3406" spans="48:49">
      <c r="AV3406" s="192"/>
      <c r="AW3406" s="192"/>
    </row>
    <row r="3407" spans="48:49">
      <c r="AV3407" s="192"/>
      <c r="AW3407" s="192"/>
    </row>
    <row r="3408" spans="48:49">
      <c r="AV3408" s="192"/>
      <c r="AW3408" s="192"/>
    </row>
    <row r="3409" spans="48:49">
      <c r="AV3409" s="192"/>
      <c r="AW3409" s="192"/>
    </row>
    <row r="3410" spans="48:49">
      <c r="AV3410" s="192"/>
      <c r="AW3410" s="192"/>
    </row>
    <row r="3411" spans="48:49">
      <c r="AV3411" s="192"/>
      <c r="AW3411" s="192"/>
    </row>
    <row r="3412" spans="48:49">
      <c r="AV3412" s="192"/>
      <c r="AW3412" s="192"/>
    </row>
    <row r="3413" spans="48:49">
      <c r="AV3413" s="192"/>
      <c r="AW3413" s="192"/>
    </row>
    <row r="3414" spans="48:49">
      <c r="AV3414" s="192"/>
      <c r="AW3414" s="192"/>
    </row>
    <row r="3415" spans="48:49">
      <c r="AV3415" s="192"/>
      <c r="AW3415" s="192"/>
    </row>
    <row r="3416" spans="48:49">
      <c r="AV3416" s="192"/>
      <c r="AW3416" s="192"/>
    </row>
    <row r="3417" spans="48:49">
      <c r="AV3417" s="192"/>
      <c r="AW3417" s="192"/>
    </row>
    <row r="3418" spans="48:49">
      <c r="AV3418" s="192"/>
      <c r="AW3418" s="192"/>
    </row>
    <row r="3419" spans="48:49">
      <c r="AV3419" s="192"/>
      <c r="AW3419" s="192"/>
    </row>
    <row r="3420" spans="48:49">
      <c r="AV3420" s="192"/>
      <c r="AW3420" s="192"/>
    </row>
    <row r="3421" spans="48:49">
      <c r="AV3421" s="192"/>
      <c r="AW3421" s="192"/>
    </row>
    <row r="3422" spans="48:49">
      <c r="AV3422" s="192"/>
      <c r="AW3422" s="192"/>
    </row>
    <row r="3423" spans="48:49">
      <c r="AV3423" s="192"/>
      <c r="AW3423" s="192"/>
    </row>
    <row r="3424" spans="48:49">
      <c r="AV3424" s="192"/>
      <c r="AW3424" s="192"/>
    </row>
    <row r="3425" spans="48:49">
      <c r="AV3425" s="192"/>
      <c r="AW3425" s="192"/>
    </row>
    <row r="3426" spans="48:49">
      <c r="AV3426" s="192"/>
      <c r="AW3426" s="192"/>
    </row>
    <row r="3427" spans="48:49">
      <c r="AV3427" s="192"/>
      <c r="AW3427" s="192"/>
    </row>
    <row r="3428" spans="48:49">
      <c r="AV3428" s="192"/>
      <c r="AW3428" s="192"/>
    </row>
    <row r="3429" spans="48:49">
      <c r="AV3429" s="192"/>
      <c r="AW3429" s="192"/>
    </row>
    <row r="3430" spans="48:49">
      <c r="AV3430" s="192"/>
      <c r="AW3430" s="192"/>
    </row>
    <row r="3431" spans="48:49">
      <c r="AV3431" s="192"/>
      <c r="AW3431" s="192"/>
    </row>
    <row r="3432" spans="48:49">
      <c r="AV3432" s="192"/>
      <c r="AW3432" s="192"/>
    </row>
    <row r="3433" spans="48:49">
      <c r="AV3433" s="192"/>
      <c r="AW3433" s="192"/>
    </row>
    <row r="3434" spans="48:49">
      <c r="AV3434" s="192"/>
      <c r="AW3434" s="192"/>
    </row>
    <row r="3435" spans="48:49">
      <c r="AV3435" s="192"/>
      <c r="AW3435" s="192"/>
    </row>
    <row r="3436" spans="48:49">
      <c r="AV3436" s="192"/>
      <c r="AW3436" s="192"/>
    </row>
    <row r="3437" spans="48:49">
      <c r="AV3437" s="192"/>
      <c r="AW3437" s="192"/>
    </row>
    <row r="3438" spans="48:49">
      <c r="AV3438" s="192"/>
      <c r="AW3438" s="192"/>
    </row>
    <row r="3439" spans="48:49">
      <c r="AV3439" s="192"/>
      <c r="AW3439" s="192"/>
    </row>
    <row r="3440" spans="48:49">
      <c r="AV3440" s="192"/>
      <c r="AW3440" s="192"/>
    </row>
    <row r="3441" spans="48:49">
      <c r="AV3441" s="192"/>
      <c r="AW3441" s="192"/>
    </row>
    <row r="3442" spans="48:49">
      <c r="AV3442" s="192"/>
      <c r="AW3442" s="192"/>
    </row>
    <row r="3443" spans="48:49">
      <c r="AV3443" s="192"/>
      <c r="AW3443" s="192"/>
    </row>
    <row r="3444" spans="48:49">
      <c r="AV3444" s="192"/>
      <c r="AW3444" s="192"/>
    </row>
    <row r="3445" spans="48:49">
      <c r="AV3445" s="192"/>
      <c r="AW3445" s="192"/>
    </row>
    <row r="3446" spans="48:49">
      <c r="AV3446" s="192"/>
      <c r="AW3446" s="192"/>
    </row>
    <row r="3447" spans="48:49">
      <c r="AV3447" s="192"/>
      <c r="AW3447" s="192"/>
    </row>
    <row r="3448" spans="48:49">
      <c r="AV3448" s="192"/>
      <c r="AW3448" s="192"/>
    </row>
    <row r="3449" spans="48:49">
      <c r="AV3449" s="192"/>
      <c r="AW3449" s="192"/>
    </row>
    <row r="3450" spans="48:49">
      <c r="AV3450" s="192"/>
      <c r="AW3450" s="192"/>
    </row>
    <row r="3451" spans="48:49">
      <c r="AV3451" s="192"/>
      <c r="AW3451" s="192"/>
    </row>
    <row r="3452" spans="48:49">
      <c r="AV3452" s="192"/>
      <c r="AW3452" s="192"/>
    </row>
    <row r="3453" spans="48:49">
      <c r="AV3453" s="192"/>
      <c r="AW3453" s="192"/>
    </row>
    <row r="3454" spans="48:49">
      <c r="AV3454" s="192"/>
      <c r="AW3454" s="192"/>
    </row>
    <row r="3455" spans="48:49">
      <c r="AV3455" s="192"/>
      <c r="AW3455" s="192"/>
    </row>
    <row r="3456" spans="48:49">
      <c r="AV3456" s="192"/>
      <c r="AW3456" s="192"/>
    </row>
    <row r="3457" spans="48:49">
      <c r="AV3457" s="192"/>
      <c r="AW3457" s="192"/>
    </row>
    <row r="3458" spans="48:49">
      <c r="AV3458" s="192"/>
      <c r="AW3458" s="192"/>
    </row>
    <row r="3459" spans="48:49">
      <c r="AV3459" s="192"/>
      <c r="AW3459" s="192"/>
    </row>
    <row r="3460" spans="48:49">
      <c r="AV3460" s="192"/>
      <c r="AW3460" s="192"/>
    </row>
    <row r="3461" spans="48:49">
      <c r="AV3461" s="192"/>
      <c r="AW3461" s="192"/>
    </row>
    <row r="3462" spans="48:49">
      <c r="AV3462" s="192"/>
      <c r="AW3462" s="192"/>
    </row>
    <row r="3463" spans="48:49">
      <c r="AV3463" s="192"/>
      <c r="AW3463" s="192"/>
    </row>
    <row r="3464" spans="48:49">
      <c r="AV3464" s="192"/>
      <c r="AW3464" s="192"/>
    </row>
    <row r="3465" spans="48:49">
      <c r="AV3465" s="192"/>
      <c r="AW3465" s="192"/>
    </row>
    <row r="3466" spans="48:49">
      <c r="AV3466" s="192"/>
      <c r="AW3466" s="192"/>
    </row>
    <row r="3467" spans="48:49">
      <c r="AV3467" s="192"/>
      <c r="AW3467" s="192"/>
    </row>
    <row r="3468" spans="48:49">
      <c r="AV3468" s="192"/>
      <c r="AW3468" s="192"/>
    </row>
    <row r="3469" spans="48:49">
      <c r="AV3469" s="192"/>
      <c r="AW3469" s="192"/>
    </row>
    <row r="3470" spans="48:49">
      <c r="AV3470" s="192"/>
      <c r="AW3470" s="192"/>
    </row>
    <row r="3471" spans="48:49">
      <c r="AV3471" s="192"/>
      <c r="AW3471" s="192"/>
    </row>
    <row r="3472" spans="48:49">
      <c r="AV3472" s="192"/>
      <c r="AW3472" s="192"/>
    </row>
    <row r="3473" spans="48:49">
      <c r="AV3473" s="192"/>
      <c r="AW3473" s="192"/>
    </row>
    <row r="3474" spans="48:49">
      <c r="AV3474" s="192"/>
      <c r="AW3474" s="192"/>
    </row>
    <row r="3475" spans="48:49">
      <c r="AV3475" s="192"/>
      <c r="AW3475" s="192"/>
    </row>
    <row r="3476" spans="48:49">
      <c r="AV3476" s="192"/>
      <c r="AW3476" s="192"/>
    </row>
    <row r="3477" spans="48:49">
      <c r="AV3477" s="192"/>
      <c r="AW3477" s="192"/>
    </row>
    <row r="3478" spans="48:49">
      <c r="AV3478" s="192"/>
      <c r="AW3478" s="192"/>
    </row>
    <row r="3479" spans="48:49">
      <c r="AV3479" s="192"/>
      <c r="AW3479" s="192"/>
    </row>
    <row r="3480" spans="48:49">
      <c r="AV3480" s="192"/>
      <c r="AW3480" s="192"/>
    </row>
    <row r="3481" spans="48:49">
      <c r="AV3481" s="192"/>
      <c r="AW3481" s="192"/>
    </row>
    <row r="3482" spans="48:49">
      <c r="AV3482" s="192"/>
      <c r="AW3482" s="192"/>
    </row>
    <row r="3483" spans="48:49">
      <c r="AV3483" s="192"/>
      <c r="AW3483" s="192"/>
    </row>
    <row r="3484" spans="48:49">
      <c r="AV3484" s="192"/>
      <c r="AW3484" s="192"/>
    </row>
    <row r="3485" spans="48:49">
      <c r="AV3485" s="192"/>
      <c r="AW3485" s="192"/>
    </row>
    <row r="3486" spans="48:49">
      <c r="AV3486" s="192"/>
      <c r="AW3486" s="192"/>
    </row>
    <row r="3487" spans="48:49">
      <c r="AV3487" s="192"/>
      <c r="AW3487" s="192"/>
    </row>
    <row r="3488" spans="48:49">
      <c r="AV3488" s="192"/>
      <c r="AW3488" s="192"/>
    </row>
    <row r="3489" spans="48:49">
      <c r="AV3489" s="192"/>
      <c r="AW3489" s="192"/>
    </row>
    <row r="3490" spans="48:49">
      <c r="AV3490" s="192"/>
      <c r="AW3490" s="192"/>
    </row>
    <row r="3491" spans="48:49">
      <c r="AV3491" s="192"/>
      <c r="AW3491" s="192"/>
    </row>
    <row r="3492" spans="48:49">
      <c r="AV3492" s="192"/>
      <c r="AW3492" s="192"/>
    </row>
    <row r="3493" spans="48:49">
      <c r="AV3493" s="192"/>
      <c r="AW3493" s="192"/>
    </row>
    <row r="3494" spans="48:49">
      <c r="AV3494" s="192"/>
      <c r="AW3494" s="192"/>
    </row>
    <row r="3495" spans="48:49">
      <c r="AV3495" s="192"/>
      <c r="AW3495" s="192"/>
    </row>
    <row r="3496" spans="48:49">
      <c r="AV3496" s="192"/>
      <c r="AW3496" s="192"/>
    </row>
    <row r="3497" spans="48:49">
      <c r="AV3497" s="192"/>
      <c r="AW3497" s="192"/>
    </row>
    <row r="3498" spans="48:49">
      <c r="AV3498" s="192"/>
      <c r="AW3498" s="192"/>
    </row>
    <row r="3499" spans="48:49">
      <c r="AV3499" s="192"/>
      <c r="AW3499" s="192"/>
    </row>
    <row r="3500" spans="48:49">
      <c r="AV3500" s="192"/>
      <c r="AW3500" s="192"/>
    </row>
    <row r="3501" spans="48:49">
      <c r="AV3501" s="192"/>
      <c r="AW3501" s="192"/>
    </row>
    <row r="3502" spans="48:49">
      <c r="AV3502" s="192"/>
      <c r="AW3502" s="192"/>
    </row>
    <row r="3503" spans="48:49">
      <c r="AV3503" s="192"/>
      <c r="AW3503" s="192"/>
    </row>
    <row r="3504" spans="48:49">
      <c r="AV3504" s="192"/>
      <c r="AW3504" s="192"/>
    </row>
    <row r="3505" spans="48:49">
      <c r="AV3505" s="192"/>
      <c r="AW3505" s="192"/>
    </row>
    <row r="3506" spans="48:49">
      <c r="AV3506" s="192"/>
      <c r="AW3506" s="192"/>
    </row>
    <row r="3507" spans="48:49">
      <c r="AV3507" s="192"/>
      <c r="AW3507" s="192"/>
    </row>
    <row r="3508" spans="48:49">
      <c r="AV3508" s="192"/>
      <c r="AW3508" s="192"/>
    </row>
    <row r="3509" spans="48:49">
      <c r="AV3509" s="192"/>
      <c r="AW3509" s="192"/>
    </row>
    <row r="3510" spans="48:49">
      <c r="AV3510" s="192"/>
      <c r="AW3510" s="192"/>
    </row>
    <row r="3511" spans="48:49">
      <c r="AV3511" s="192"/>
      <c r="AW3511" s="192"/>
    </row>
    <row r="3512" spans="48:49">
      <c r="AV3512" s="192"/>
      <c r="AW3512" s="192"/>
    </row>
    <row r="3513" spans="48:49">
      <c r="AV3513" s="192"/>
      <c r="AW3513" s="192"/>
    </row>
    <row r="3514" spans="48:49">
      <c r="AV3514" s="192"/>
      <c r="AW3514" s="192"/>
    </row>
    <row r="3515" spans="48:49">
      <c r="AV3515" s="192"/>
      <c r="AW3515" s="192"/>
    </row>
    <row r="3516" spans="48:49">
      <c r="AV3516" s="192"/>
      <c r="AW3516" s="192"/>
    </row>
    <row r="3517" spans="48:49">
      <c r="AV3517" s="192"/>
      <c r="AW3517" s="192"/>
    </row>
    <row r="3518" spans="48:49">
      <c r="AV3518" s="192"/>
      <c r="AW3518" s="192"/>
    </row>
    <row r="3519" spans="48:49">
      <c r="AV3519" s="192"/>
      <c r="AW3519" s="192"/>
    </row>
    <row r="3520" spans="48:49">
      <c r="AV3520" s="192"/>
      <c r="AW3520" s="192"/>
    </row>
    <row r="3521" spans="48:49">
      <c r="AV3521" s="192"/>
      <c r="AW3521" s="192"/>
    </row>
    <row r="3522" spans="48:49">
      <c r="AV3522" s="192"/>
      <c r="AW3522" s="192"/>
    </row>
    <row r="3523" spans="48:49">
      <c r="AV3523" s="192"/>
      <c r="AW3523" s="192"/>
    </row>
    <row r="3524" spans="48:49">
      <c r="AV3524" s="192"/>
      <c r="AW3524" s="192"/>
    </row>
    <row r="3525" spans="48:49">
      <c r="AV3525" s="192"/>
      <c r="AW3525" s="192"/>
    </row>
    <row r="3526" spans="48:49">
      <c r="AV3526" s="192"/>
      <c r="AW3526" s="192"/>
    </row>
    <row r="3527" spans="48:49">
      <c r="AV3527" s="192"/>
      <c r="AW3527" s="192"/>
    </row>
    <row r="3528" spans="48:49">
      <c r="AV3528" s="192"/>
      <c r="AW3528" s="192"/>
    </row>
    <row r="3529" spans="48:49">
      <c r="AV3529" s="192"/>
      <c r="AW3529" s="192"/>
    </row>
    <row r="3530" spans="48:49">
      <c r="AV3530" s="192"/>
      <c r="AW3530" s="192"/>
    </row>
    <row r="3531" spans="48:49">
      <c r="AV3531" s="192"/>
      <c r="AW3531" s="192"/>
    </row>
    <row r="3532" spans="48:49">
      <c r="AV3532" s="192"/>
      <c r="AW3532" s="192"/>
    </row>
    <row r="3533" spans="48:49">
      <c r="AV3533" s="192"/>
      <c r="AW3533" s="192"/>
    </row>
    <row r="3534" spans="48:49">
      <c r="AV3534" s="192"/>
      <c r="AW3534" s="192"/>
    </row>
    <row r="3535" spans="48:49">
      <c r="AV3535" s="192"/>
      <c r="AW3535" s="192"/>
    </row>
    <row r="3536" spans="48:49">
      <c r="AV3536" s="192"/>
      <c r="AW3536" s="192"/>
    </row>
    <row r="3537" spans="48:49">
      <c r="AV3537" s="192"/>
      <c r="AW3537" s="192"/>
    </row>
    <row r="3538" spans="48:49">
      <c r="AV3538" s="192"/>
      <c r="AW3538" s="192"/>
    </row>
    <row r="3539" spans="48:49">
      <c r="AV3539" s="192"/>
      <c r="AW3539" s="192"/>
    </row>
    <row r="3540" spans="48:49">
      <c r="AV3540" s="192"/>
      <c r="AW3540" s="192"/>
    </row>
    <row r="3541" spans="48:49">
      <c r="AV3541" s="192"/>
      <c r="AW3541" s="192"/>
    </row>
    <row r="3542" spans="48:49">
      <c r="AV3542" s="192"/>
      <c r="AW3542" s="192"/>
    </row>
    <row r="3543" spans="48:49">
      <c r="AV3543" s="192"/>
      <c r="AW3543" s="192"/>
    </row>
    <row r="3544" spans="48:49">
      <c r="AV3544" s="192"/>
      <c r="AW3544" s="192"/>
    </row>
    <row r="3545" spans="48:49">
      <c r="AV3545" s="192"/>
      <c r="AW3545" s="192"/>
    </row>
    <row r="3546" spans="48:49">
      <c r="AV3546" s="192"/>
      <c r="AW3546" s="192"/>
    </row>
    <row r="3547" spans="48:49">
      <c r="AV3547" s="192"/>
      <c r="AW3547" s="192"/>
    </row>
    <row r="3548" spans="48:49">
      <c r="AV3548" s="192"/>
      <c r="AW3548" s="192"/>
    </row>
    <row r="3549" spans="48:49">
      <c r="AV3549" s="192"/>
      <c r="AW3549" s="192"/>
    </row>
    <row r="3550" spans="48:49">
      <c r="AV3550" s="192"/>
      <c r="AW3550" s="192"/>
    </row>
    <row r="3551" spans="48:49">
      <c r="AV3551" s="192"/>
      <c r="AW3551" s="192"/>
    </row>
    <row r="3552" spans="48:49">
      <c r="AV3552" s="192"/>
      <c r="AW3552" s="192"/>
    </row>
    <row r="3553" spans="48:49">
      <c r="AV3553" s="192"/>
      <c r="AW3553" s="192"/>
    </row>
    <row r="3554" spans="48:49">
      <c r="AV3554" s="192"/>
      <c r="AW3554" s="192"/>
    </row>
    <row r="3555" spans="48:49">
      <c r="AV3555" s="192"/>
      <c r="AW3555" s="192"/>
    </row>
    <row r="3556" spans="48:49">
      <c r="AV3556" s="192"/>
      <c r="AW3556" s="192"/>
    </row>
    <row r="3557" spans="48:49">
      <c r="AV3557" s="192"/>
      <c r="AW3557" s="192"/>
    </row>
    <row r="3558" spans="48:49">
      <c r="AV3558" s="192"/>
      <c r="AW3558" s="192"/>
    </row>
    <row r="3559" spans="48:49">
      <c r="AV3559" s="192"/>
      <c r="AW3559" s="192"/>
    </row>
    <row r="3560" spans="48:49">
      <c r="AV3560" s="192"/>
      <c r="AW3560" s="192"/>
    </row>
    <row r="3561" spans="48:49">
      <c r="AV3561" s="192"/>
      <c r="AW3561" s="192"/>
    </row>
    <row r="3562" spans="48:49">
      <c r="AV3562" s="192"/>
      <c r="AW3562" s="192"/>
    </row>
    <row r="3563" spans="48:49">
      <c r="AV3563" s="192"/>
      <c r="AW3563" s="192"/>
    </row>
    <row r="3564" spans="48:49">
      <c r="AV3564" s="192"/>
      <c r="AW3564" s="192"/>
    </row>
    <row r="3565" spans="48:49">
      <c r="AV3565" s="192"/>
      <c r="AW3565" s="192"/>
    </row>
    <row r="3566" spans="48:49">
      <c r="AV3566" s="192"/>
      <c r="AW3566" s="192"/>
    </row>
    <row r="3567" spans="48:49">
      <c r="AV3567" s="192"/>
      <c r="AW3567" s="192"/>
    </row>
    <row r="3568" spans="48:49">
      <c r="AV3568" s="192"/>
      <c r="AW3568" s="192"/>
    </row>
    <row r="3569" spans="48:49">
      <c r="AV3569" s="192"/>
      <c r="AW3569" s="192"/>
    </row>
    <row r="3570" spans="48:49">
      <c r="AV3570" s="192"/>
      <c r="AW3570" s="192"/>
    </row>
    <row r="3571" spans="48:49">
      <c r="AV3571" s="192"/>
      <c r="AW3571" s="192"/>
    </row>
    <row r="3572" spans="48:49">
      <c r="AV3572" s="192"/>
      <c r="AW3572" s="192"/>
    </row>
    <row r="3573" spans="48:49">
      <c r="AV3573" s="192"/>
      <c r="AW3573" s="192"/>
    </row>
    <row r="3574" spans="48:49">
      <c r="AV3574" s="192"/>
      <c r="AW3574" s="192"/>
    </row>
    <row r="3575" spans="48:49">
      <c r="AV3575" s="192"/>
      <c r="AW3575" s="192"/>
    </row>
    <row r="3576" spans="48:49">
      <c r="AV3576" s="192"/>
      <c r="AW3576" s="192"/>
    </row>
    <row r="3577" spans="48:49">
      <c r="AV3577" s="192"/>
      <c r="AW3577" s="192"/>
    </row>
    <row r="3578" spans="48:49">
      <c r="AV3578" s="192"/>
      <c r="AW3578" s="192"/>
    </row>
    <row r="3579" spans="48:49">
      <c r="AV3579" s="192"/>
      <c r="AW3579" s="192"/>
    </row>
    <row r="3580" spans="48:49">
      <c r="AV3580" s="192"/>
      <c r="AW3580" s="192"/>
    </row>
    <row r="3581" spans="48:49">
      <c r="AV3581" s="192"/>
      <c r="AW3581" s="192"/>
    </row>
    <row r="3582" spans="48:49">
      <c r="AV3582" s="192"/>
      <c r="AW3582" s="192"/>
    </row>
    <row r="3583" spans="48:49">
      <c r="AV3583" s="192"/>
      <c r="AW3583" s="192"/>
    </row>
    <row r="3584" spans="48:49">
      <c r="AV3584" s="192"/>
      <c r="AW3584" s="192"/>
    </row>
    <row r="3585" spans="48:49">
      <c r="AV3585" s="192"/>
      <c r="AW3585" s="192"/>
    </row>
    <row r="3586" spans="48:49">
      <c r="AV3586" s="192"/>
      <c r="AW3586" s="192"/>
    </row>
    <row r="3587" spans="48:49">
      <c r="AV3587" s="192"/>
      <c r="AW3587" s="192"/>
    </row>
    <row r="3588" spans="48:49">
      <c r="AV3588" s="192"/>
      <c r="AW3588" s="192"/>
    </row>
    <row r="3589" spans="48:49">
      <c r="AV3589" s="192"/>
      <c r="AW3589" s="192"/>
    </row>
    <row r="3590" spans="48:49">
      <c r="AV3590" s="192"/>
      <c r="AW3590" s="192"/>
    </row>
    <row r="3591" spans="48:49">
      <c r="AV3591" s="192"/>
      <c r="AW3591" s="192"/>
    </row>
    <row r="3592" spans="48:49">
      <c r="AV3592" s="192"/>
      <c r="AW3592" s="192"/>
    </row>
    <row r="3593" spans="48:49">
      <c r="AV3593" s="192"/>
      <c r="AW3593" s="192"/>
    </row>
    <row r="3594" spans="48:49">
      <c r="AV3594" s="192"/>
      <c r="AW3594" s="192"/>
    </row>
    <row r="3595" spans="48:49">
      <c r="AV3595" s="192"/>
      <c r="AW3595" s="192"/>
    </row>
    <row r="3596" spans="48:49">
      <c r="AV3596" s="192"/>
      <c r="AW3596" s="192"/>
    </row>
    <row r="3597" spans="48:49">
      <c r="AV3597" s="192"/>
      <c r="AW3597" s="192"/>
    </row>
    <row r="3598" spans="48:49">
      <c r="AV3598" s="192"/>
      <c r="AW3598" s="192"/>
    </row>
    <row r="3599" spans="48:49">
      <c r="AV3599" s="192"/>
      <c r="AW3599" s="192"/>
    </row>
    <row r="3600" spans="48:49">
      <c r="AV3600" s="192"/>
      <c r="AW3600" s="192"/>
    </row>
    <row r="3601" spans="48:49">
      <c r="AV3601" s="192"/>
      <c r="AW3601" s="192"/>
    </row>
    <row r="3602" spans="48:49">
      <c r="AV3602" s="192"/>
      <c r="AW3602" s="192"/>
    </row>
    <row r="3603" spans="48:49">
      <c r="AV3603" s="192"/>
      <c r="AW3603" s="192"/>
    </row>
    <row r="3604" spans="48:49">
      <c r="AV3604" s="192"/>
      <c r="AW3604" s="192"/>
    </row>
    <row r="3605" spans="48:49">
      <c r="AV3605" s="192"/>
      <c r="AW3605" s="192"/>
    </row>
    <row r="3606" spans="48:49">
      <c r="AV3606" s="192"/>
      <c r="AW3606" s="192"/>
    </row>
    <row r="3607" spans="48:49">
      <c r="AV3607" s="192"/>
      <c r="AW3607" s="192"/>
    </row>
    <row r="3608" spans="48:49">
      <c r="AV3608" s="192"/>
      <c r="AW3608" s="192"/>
    </row>
    <row r="3609" spans="48:49">
      <c r="AV3609" s="192"/>
      <c r="AW3609" s="192"/>
    </row>
    <row r="3610" spans="48:49">
      <c r="AV3610" s="192"/>
      <c r="AW3610" s="192"/>
    </row>
    <row r="3611" spans="48:49">
      <c r="AV3611" s="192"/>
      <c r="AW3611" s="192"/>
    </row>
    <row r="3612" spans="48:49">
      <c r="AV3612" s="192"/>
      <c r="AW3612" s="192"/>
    </row>
    <row r="3613" spans="48:49">
      <c r="AV3613" s="192"/>
      <c r="AW3613" s="192"/>
    </row>
    <row r="3614" spans="48:49">
      <c r="AV3614" s="192"/>
      <c r="AW3614" s="192"/>
    </row>
    <row r="3615" spans="48:49">
      <c r="AV3615" s="192"/>
      <c r="AW3615" s="192"/>
    </row>
    <row r="3616" spans="48:49">
      <c r="AV3616" s="192"/>
      <c r="AW3616" s="192"/>
    </row>
    <row r="3617" spans="48:49">
      <c r="AV3617" s="192"/>
      <c r="AW3617" s="192"/>
    </row>
    <row r="3618" spans="48:49">
      <c r="AV3618" s="192"/>
      <c r="AW3618" s="192"/>
    </row>
    <row r="3619" spans="48:49">
      <c r="AV3619" s="192"/>
      <c r="AW3619" s="192"/>
    </row>
    <row r="3620" spans="48:49">
      <c r="AV3620" s="192"/>
      <c r="AW3620" s="192"/>
    </row>
    <row r="3621" spans="48:49">
      <c r="AV3621" s="192"/>
      <c r="AW3621" s="192"/>
    </row>
    <row r="3622" spans="48:49">
      <c r="AV3622" s="192"/>
      <c r="AW3622" s="192"/>
    </row>
    <row r="3623" spans="48:49">
      <c r="AV3623" s="192"/>
      <c r="AW3623" s="192"/>
    </row>
    <row r="3624" spans="48:49">
      <c r="AV3624" s="192"/>
      <c r="AW3624" s="192"/>
    </row>
    <row r="3625" spans="48:49">
      <c r="AV3625" s="192"/>
      <c r="AW3625" s="192"/>
    </row>
    <row r="3626" spans="48:49">
      <c r="AV3626" s="192"/>
      <c r="AW3626" s="192"/>
    </row>
    <row r="3627" spans="48:49">
      <c r="AV3627" s="192"/>
      <c r="AW3627" s="192"/>
    </row>
    <row r="3628" spans="48:49">
      <c r="AV3628" s="192"/>
      <c r="AW3628" s="192"/>
    </row>
    <row r="3629" spans="48:49">
      <c r="AV3629" s="192"/>
      <c r="AW3629" s="192"/>
    </row>
    <row r="3630" spans="48:49">
      <c r="AV3630" s="192"/>
      <c r="AW3630" s="192"/>
    </row>
    <row r="3631" spans="48:49">
      <c r="AV3631" s="192"/>
      <c r="AW3631" s="192"/>
    </row>
    <row r="3632" spans="48:49">
      <c r="AV3632" s="192"/>
      <c r="AW3632" s="192"/>
    </row>
    <row r="3633" spans="48:49">
      <c r="AV3633" s="192"/>
      <c r="AW3633" s="192"/>
    </row>
    <row r="3634" spans="48:49">
      <c r="AV3634" s="192"/>
      <c r="AW3634" s="192"/>
    </row>
    <row r="3635" spans="48:49">
      <c r="AV3635" s="192"/>
      <c r="AW3635" s="192"/>
    </row>
    <row r="3636" spans="48:49">
      <c r="AV3636" s="192"/>
      <c r="AW3636" s="192"/>
    </row>
    <row r="3637" spans="48:49">
      <c r="AV3637" s="192"/>
      <c r="AW3637" s="192"/>
    </row>
    <row r="3638" spans="48:49">
      <c r="AV3638" s="192"/>
      <c r="AW3638" s="192"/>
    </row>
    <row r="3639" spans="48:49">
      <c r="AV3639" s="192"/>
      <c r="AW3639" s="192"/>
    </row>
    <row r="3640" spans="48:49">
      <c r="AV3640" s="192"/>
      <c r="AW3640" s="192"/>
    </row>
    <row r="3641" spans="48:49">
      <c r="AV3641" s="192"/>
      <c r="AW3641" s="192"/>
    </row>
    <row r="3642" spans="48:49">
      <c r="AV3642" s="192"/>
      <c r="AW3642" s="192"/>
    </row>
    <row r="3643" spans="48:49">
      <c r="AV3643" s="192"/>
      <c r="AW3643" s="192"/>
    </row>
    <row r="3644" spans="48:49">
      <c r="AV3644" s="192"/>
      <c r="AW3644" s="192"/>
    </row>
    <row r="3645" spans="48:49">
      <c r="AV3645" s="192"/>
      <c r="AW3645" s="192"/>
    </row>
    <row r="3646" spans="48:49">
      <c r="AV3646" s="192"/>
      <c r="AW3646" s="192"/>
    </row>
    <row r="3647" spans="48:49">
      <c r="AV3647" s="192"/>
      <c r="AW3647" s="192"/>
    </row>
    <row r="3648" spans="48:49">
      <c r="AV3648" s="192"/>
      <c r="AW3648" s="192"/>
    </row>
    <row r="3649" spans="48:49">
      <c r="AV3649" s="192"/>
      <c r="AW3649" s="192"/>
    </row>
    <row r="3650" spans="48:49">
      <c r="AV3650" s="192"/>
      <c r="AW3650" s="192"/>
    </row>
    <row r="3651" spans="48:49">
      <c r="AV3651" s="192"/>
      <c r="AW3651" s="192"/>
    </row>
    <row r="3652" spans="48:49">
      <c r="AV3652" s="192"/>
      <c r="AW3652" s="192"/>
    </row>
    <row r="3653" spans="48:49">
      <c r="AV3653" s="192"/>
      <c r="AW3653" s="192"/>
    </row>
    <row r="3654" spans="48:49">
      <c r="AV3654" s="192"/>
      <c r="AW3654" s="192"/>
    </row>
    <row r="3655" spans="48:49">
      <c r="AV3655" s="192"/>
      <c r="AW3655" s="192"/>
    </row>
    <row r="3656" spans="48:49">
      <c r="AV3656" s="192"/>
      <c r="AW3656" s="192"/>
    </row>
    <row r="3657" spans="48:49">
      <c r="AV3657" s="192"/>
      <c r="AW3657" s="192"/>
    </row>
    <row r="3658" spans="48:49">
      <c r="AV3658" s="192"/>
      <c r="AW3658" s="192"/>
    </row>
    <row r="3659" spans="48:49">
      <c r="AV3659" s="192"/>
      <c r="AW3659" s="192"/>
    </row>
    <row r="3660" spans="48:49">
      <c r="AV3660" s="192"/>
      <c r="AW3660" s="192"/>
    </row>
    <row r="3661" spans="48:49">
      <c r="AV3661" s="192"/>
      <c r="AW3661" s="192"/>
    </row>
    <row r="3662" spans="48:49">
      <c r="AV3662" s="192"/>
      <c r="AW3662" s="192"/>
    </row>
    <row r="3663" spans="48:49">
      <c r="AV3663" s="192"/>
      <c r="AW3663" s="192"/>
    </row>
    <row r="3664" spans="48:49">
      <c r="AV3664" s="192"/>
      <c r="AW3664" s="192"/>
    </row>
    <row r="3665" spans="48:49">
      <c r="AV3665" s="192"/>
      <c r="AW3665" s="192"/>
    </row>
    <row r="3666" spans="48:49">
      <c r="AV3666" s="192"/>
      <c r="AW3666" s="192"/>
    </row>
    <row r="3667" spans="48:49">
      <c r="AV3667" s="192"/>
      <c r="AW3667" s="192"/>
    </row>
    <row r="3668" spans="48:49">
      <c r="AV3668" s="192"/>
      <c r="AW3668" s="192"/>
    </row>
    <row r="3669" spans="48:49">
      <c r="AV3669" s="192"/>
      <c r="AW3669" s="192"/>
    </row>
    <row r="3670" spans="48:49">
      <c r="AV3670" s="192"/>
      <c r="AW3670" s="192"/>
    </row>
    <row r="3671" spans="48:49">
      <c r="AV3671" s="192"/>
      <c r="AW3671" s="192"/>
    </row>
    <row r="3672" spans="48:49">
      <c r="AV3672" s="192"/>
      <c r="AW3672" s="192"/>
    </row>
    <row r="3673" spans="48:49">
      <c r="AV3673" s="192"/>
      <c r="AW3673" s="192"/>
    </row>
    <row r="3674" spans="48:49">
      <c r="AV3674" s="192"/>
      <c r="AW3674" s="192"/>
    </row>
    <row r="3675" spans="48:49">
      <c r="AV3675" s="192"/>
      <c r="AW3675" s="192"/>
    </row>
    <row r="3676" spans="48:49">
      <c r="AV3676" s="192"/>
      <c r="AW3676" s="192"/>
    </row>
    <row r="3677" spans="48:49">
      <c r="AV3677" s="192"/>
      <c r="AW3677" s="192"/>
    </row>
    <row r="3678" spans="48:49">
      <c r="AV3678" s="192"/>
      <c r="AW3678" s="192"/>
    </row>
    <row r="3679" spans="48:49">
      <c r="AV3679" s="192"/>
      <c r="AW3679" s="192"/>
    </row>
    <row r="3680" spans="48:49">
      <c r="AV3680" s="192"/>
      <c r="AW3680" s="192"/>
    </row>
    <row r="3681" spans="48:49">
      <c r="AV3681" s="192"/>
      <c r="AW3681" s="192"/>
    </row>
    <row r="3682" spans="48:49">
      <c r="AV3682" s="192"/>
      <c r="AW3682" s="192"/>
    </row>
    <row r="3683" spans="48:49">
      <c r="AV3683" s="192"/>
      <c r="AW3683" s="192"/>
    </row>
    <row r="3684" spans="48:49">
      <c r="AV3684" s="192"/>
      <c r="AW3684" s="192"/>
    </row>
    <row r="3685" spans="48:49">
      <c r="AV3685" s="192"/>
      <c r="AW3685" s="192"/>
    </row>
    <row r="3686" spans="48:49">
      <c r="AV3686" s="192"/>
      <c r="AW3686" s="192"/>
    </row>
    <row r="3687" spans="48:49">
      <c r="AV3687" s="192"/>
      <c r="AW3687" s="192"/>
    </row>
    <row r="3688" spans="48:49">
      <c r="AV3688" s="192"/>
      <c r="AW3688" s="192"/>
    </row>
    <row r="3689" spans="48:49">
      <c r="AV3689" s="192"/>
      <c r="AW3689" s="192"/>
    </row>
    <row r="3690" spans="48:49">
      <c r="AV3690" s="192"/>
      <c r="AW3690" s="192"/>
    </row>
    <row r="3691" spans="48:49">
      <c r="AV3691" s="192"/>
      <c r="AW3691" s="192"/>
    </row>
    <row r="3692" spans="48:49">
      <c r="AV3692" s="192"/>
      <c r="AW3692" s="192"/>
    </row>
    <row r="3693" spans="48:49">
      <c r="AV3693" s="192"/>
      <c r="AW3693" s="192"/>
    </row>
    <row r="3694" spans="48:49">
      <c r="AV3694" s="192"/>
      <c r="AW3694" s="192"/>
    </row>
    <row r="3695" spans="48:49">
      <c r="AV3695" s="192"/>
      <c r="AW3695" s="192"/>
    </row>
    <row r="3696" spans="48:49">
      <c r="AV3696" s="192"/>
      <c r="AW3696" s="192"/>
    </row>
    <row r="3697" spans="48:49">
      <c r="AV3697" s="192"/>
      <c r="AW3697" s="192"/>
    </row>
    <row r="3698" spans="48:49">
      <c r="AV3698" s="192"/>
      <c r="AW3698" s="192"/>
    </row>
    <row r="3699" spans="48:49">
      <c r="AV3699" s="192"/>
      <c r="AW3699" s="192"/>
    </row>
    <row r="3700" spans="48:49">
      <c r="AV3700" s="192"/>
      <c r="AW3700" s="192"/>
    </row>
    <row r="3701" spans="48:49">
      <c r="AV3701" s="192"/>
      <c r="AW3701" s="192"/>
    </row>
    <row r="3702" spans="48:49">
      <c r="AV3702" s="192"/>
      <c r="AW3702" s="192"/>
    </row>
    <row r="3703" spans="48:49">
      <c r="AV3703" s="192"/>
      <c r="AW3703" s="192"/>
    </row>
    <row r="3704" spans="48:49">
      <c r="AV3704" s="192"/>
      <c r="AW3704" s="192"/>
    </row>
    <row r="3705" spans="48:49">
      <c r="AV3705" s="192"/>
      <c r="AW3705" s="192"/>
    </row>
    <row r="3706" spans="48:49">
      <c r="AV3706" s="192"/>
      <c r="AW3706" s="192"/>
    </row>
    <row r="3707" spans="48:49">
      <c r="AV3707" s="192"/>
      <c r="AW3707" s="192"/>
    </row>
    <row r="3708" spans="48:49">
      <c r="AV3708" s="192"/>
      <c r="AW3708" s="192"/>
    </row>
    <row r="3709" spans="48:49">
      <c r="AV3709" s="192"/>
      <c r="AW3709" s="192"/>
    </row>
    <row r="3710" spans="48:49">
      <c r="AV3710" s="192"/>
      <c r="AW3710" s="192"/>
    </row>
    <row r="3711" spans="48:49">
      <c r="AV3711" s="192"/>
      <c r="AW3711" s="192"/>
    </row>
    <row r="3712" spans="48:49">
      <c r="AV3712" s="192"/>
      <c r="AW3712" s="192"/>
    </row>
    <row r="3713" spans="48:49">
      <c r="AV3713" s="192"/>
      <c r="AW3713" s="192"/>
    </row>
    <row r="3714" spans="48:49">
      <c r="AV3714" s="192"/>
      <c r="AW3714" s="192"/>
    </row>
    <row r="3715" spans="48:49">
      <c r="AV3715" s="192"/>
      <c r="AW3715" s="192"/>
    </row>
    <row r="3716" spans="48:49">
      <c r="AV3716" s="192"/>
      <c r="AW3716" s="192"/>
    </row>
    <row r="3717" spans="48:49">
      <c r="AV3717" s="192"/>
      <c r="AW3717" s="192"/>
    </row>
    <row r="3718" spans="48:49">
      <c r="AV3718" s="192"/>
      <c r="AW3718" s="192"/>
    </row>
    <row r="3719" spans="48:49">
      <c r="AV3719" s="192"/>
      <c r="AW3719" s="192"/>
    </row>
    <row r="3720" spans="48:49">
      <c r="AV3720" s="192"/>
      <c r="AW3720" s="192"/>
    </row>
    <row r="3721" spans="48:49">
      <c r="AV3721" s="192"/>
      <c r="AW3721" s="192"/>
    </row>
    <row r="3722" spans="48:49">
      <c r="AV3722" s="192"/>
      <c r="AW3722" s="192"/>
    </row>
    <row r="3723" spans="48:49">
      <c r="AV3723" s="192"/>
      <c r="AW3723" s="192"/>
    </row>
    <row r="3724" spans="48:49">
      <c r="AV3724" s="192"/>
      <c r="AW3724" s="192"/>
    </row>
    <row r="3725" spans="48:49">
      <c r="AV3725" s="192"/>
      <c r="AW3725" s="192"/>
    </row>
    <row r="3726" spans="48:49">
      <c r="AV3726" s="192"/>
      <c r="AW3726" s="192"/>
    </row>
    <row r="3727" spans="48:49">
      <c r="AV3727" s="192"/>
      <c r="AW3727" s="192"/>
    </row>
    <row r="3728" spans="48:49">
      <c r="AV3728" s="192"/>
      <c r="AW3728" s="192"/>
    </row>
    <row r="3729" spans="48:49">
      <c r="AV3729" s="192"/>
      <c r="AW3729" s="192"/>
    </row>
    <row r="3730" spans="48:49">
      <c r="AV3730" s="192"/>
      <c r="AW3730" s="192"/>
    </row>
    <row r="3731" spans="48:49">
      <c r="AV3731" s="192"/>
      <c r="AW3731" s="192"/>
    </row>
    <row r="3732" spans="48:49">
      <c r="AV3732" s="192"/>
      <c r="AW3732" s="192"/>
    </row>
    <row r="3733" spans="48:49">
      <c r="AV3733" s="192"/>
      <c r="AW3733" s="192"/>
    </row>
    <row r="3734" spans="48:49">
      <c r="AV3734" s="192"/>
      <c r="AW3734" s="192"/>
    </row>
    <row r="3735" spans="48:49">
      <c r="AV3735" s="192"/>
      <c r="AW3735" s="192"/>
    </row>
    <row r="3736" spans="48:49">
      <c r="AV3736" s="192"/>
      <c r="AW3736" s="192"/>
    </row>
    <row r="3737" spans="48:49">
      <c r="AV3737" s="192"/>
      <c r="AW3737" s="192"/>
    </row>
    <row r="3738" spans="48:49">
      <c r="AV3738" s="192"/>
      <c r="AW3738" s="192"/>
    </row>
    <row r="3739" spans="48:49">
      <c r="AV3739" s="192"/>
      <c r="AW3739" s="192"/>
    </row>
    <row r="3740" spans="48:49">
      <c r="AV3740" s="192"/>
      <c r="AW3740" s="192"/>
    </row>
    <row r="3741" spans="48:49">
      <c r="AV3741" s="192"/>
      <c r="AW3741" s="192"/>
    </row>
    <row r="3742" spans="48:49">
      <c r="AV3742" s="192"/>
      <c r="AW3742" s="192"/>
    </row>
    <row r="3743" spans="48:49">
      <c r="AV3743" s="192"/>
      <c r="AW3743" s="192"/>
    </row>
    <row r="3744" spans="48:49">
      <c r="AV3744" s="192"/>
      <c r="AW3744" s="192"/>
    </row>
    <row r="3745" spans="48:49">
      <c r="AV3745" s="192"/>
      <c r="AW3745" s="192"/>
    </row>
    <row r="3746" spans="48:49">
      <c r="AV3746" s="192"/>
      <c r="AW3746" s="192"/>
    </row>
    <row r="3747" spans="48:49">
      <c r="AV3747" s="192"/>
      <c r="AW3747" s="192"/>
    </row>
    <row r="3748" spans="48:49">
      <c r="AV3748" s="192"/>
      <c r="AW3748" s="192"/>
    </row>
    <row r="3749" spans="48:49">
      <c r="AV3749" s="192"/>
      <c r="AW3749" s="192"/>
    </row>
    <row r="3750" spans="48:49">
      <c r="AV3750" s="192"/>
      <c r="AW3750" s="192"/>
    </row>
    <row r="3751" spans="48:49">
      <c r="AV3751" s="192"/>
      <c r="AW3751" s="192"/>
    </row>
    <row r="3752" spans="48:49">
      <c r="AV3752" s="192"/>
      <c r="AW3752" s="192"/>
    </row>
    <row r="3753" spans="48:49">
      <c r="AV3753" s="192"/>
      <c r="AW3753" s="192"/>
    </row>
    <row r="3754" spans="48:49">
      <c r="AV3754" s="192"/>
      <c r="AW3754" s="192"/>
    </row>
    <row r="3755" spans="48:49">
      <c r="AV3755" s="192"/>
      <c r="AW3755" s="192"/>
    </row>
    <row r="3756" spans="48:49">
      <c r="AV3756" s="192"/>
      <c r="AW3756" s="192"/>
    </row>
    <row r="3757" spans="48:49">
      <c r="AV3757" s="192"/>
      <c r="AW3757" s="192"/>
    </row>
    <row r="3758" spans="48:49">
      <c r="AV3758" s="192"/>
      <c r="AW3758" s="192"/>
    </row>
    <row r="3759" spans="48:49">
      <c r="AV3759" s="192"/>
      <c r="AW3759" s="192"/>
    </row>
    <row r="3760" spans="48:49">
      <c r="AV3760" s="192"/>
      <c r="AW3760" s="192"/>
    </row>
    <row r="3761" spans="48:49">
      <c r="AV3761" s="192"/>
      <c r="AW3761" s="192"/>
    </row>
    <row r="3762" spans="48:49">
      <c r="AV3762" s="192"/>
      <c r="AW3762" s="192"/>
    </row>
    <row r="3763" spans="48:49">
      <c r="AV3763" s="192"/>
      <c r="AW3763" s="192"/>
    </row>
    <row r="3764" spans="48:49">
      <c r="AV3764" s="192"/>
      <c r="AW3764" s="192"/>
    </row>
    <row r="3765" spans="48:49">
      <c r="AV3765" s="192"/>
      <c r="AW3765" s="192"/>
    </row>
    <row r="3766" spans="48:49">
      <c r="AV3766" s="192"/>
      <c r="AW3766" s="192"/>
    </row>
    <row r="3767" spans="48:49">
      <c r="AV3767" s="192"/>
      <c r="AW3767" s="192"/>
    </row>
    <row r="3768" spans="48:49">
      <c r="AV3768" s="192"/>
      <c r="AW3768" s="192"/>
    </row>
    <row r="3769" spans="48:49">
      <c r="AV3769" s="192"/>
      <c r="AW3769" s="192"/>
    </row>
    <row r="3770" spans="48:49">
      <c r="AV3770" s="192"/>
      <c r="AW3770" s="192"/>
    </row>
    <row r="3771" spans="48:49">
      <c r="AV3771" s="192"/>
      <c r="AW3771" s="192"/>
    </row>
    <row r="3772" spans="48:49">
      <c r="AV3772" s="192"/>
      <c r="AW3772" s="192"/>
    </row>
    <row r="3773" spans="48:49">
      <c r="AV3773" s="192"/>
      <c r="AW3773" s="192"/>
    </row>
    <row r="3774" spans="48:49">
      <c r="AV3774" s="192"/>
      <c r="AW3774" s="192"/>
    </row>
    <row r="3775" spans="48:49">
      <c r="AV3775" s="192"/>
      <c r="AW3775" s="192"/>
    </row>
    <row r="3776" spans="48:49">
      <c r="AV3776" s="192"/>
      <c r="AW3776" s="192"/>
    </row>
    <row r="3777" spans="48:49">
      <c r="AV3777" s="192"/>
      <c r="AW3777" s="192"/>
    </row>
    <row r="3778" spans="48:49">
      <c r="AV3778" s="192"/>
      <c r="AW3778" s="192"/>
    </row>
    <row r="3779" spans="48:49">
      <c r="AV3779" s="192"/>
      <c r="AW3779" s="192"/>
    </row>
    <row r="3780" spans="48:49">
      <c r="AV3780" s="192"/>
      <c r="AW3780" s="192"/>
    </row>
    <row r="3781" spans="48:49">
      <c r="AV3781" s="192"/>
      <c r="AW3781" s="192"/>
    </row>
    <row r="3782" spans="48:49">
      <c r="AV3782" s="192"/>
      <c r="AW3782" s="192"/>
    </row>
    <row r="3783" spans="48:49">
      <c r="AV3783" s="192"/>
      <c r="AW3783" s="192"/>
    </row>
    <row r="3784" spans="48:49">
      <c r="AV3784" s="192"/>
      <c r="AW3784" s="192"/>
    </row>
    <row r="3785" spans="48:49">
      <c r="AV3785" s="192"/>
      <c r="AW3785" s="192"/>
    </row>
    <row r="3786" spans="48:49">
      <c r="AV3786" s="192"/>
      <c r="AW3786" s="192"/>
    </row>
    <row r="3787" spans="48:49">
      <c r="AV3787" s="192"/>
      <c r="AW3787" s="192"/>
    </row>
    <row r="3788" spans="48:49">
      <c r="AV3788" s="192"/>
      <c r="AW3788" s="192"/>
    </row>
    <row r="3789" spans="48:49">
      <c r="AV3789" s="192"/>
      <c r="AW3789" s="192"/>
    </row>
    <row r="3790" spans="48:49">
      <c r="AV3790" s="192"/>
      <c r="AW3790" s="192"/>
    </row>
    <row r="3791" spans="48:49">
      <c r="AV3791" s="192"/>
      <c r="AW3791" s="192"/>
    </row>
    <row r="3792" spans="48:49">
      <c r="AV3792" s="192"/>
      <c r="AW3792" s="192"/>
    </row>
    <row r="3793" spans="48:49">
      <c r="AV3793" s="192"/>
      <c r="AW3793" s="192"/>
    </row>
    <row r="3794" spans="48:49">
      <c r="AV3794" s="192"/>
      <c r="AW3794" s="192"/>
    </row>
    <row r="3795" spans="48:49">
      <c r="AV3795" s="192"/>
      <c r="AW3795" s="192"/>
    </row>
    <row r="3796" spans="48:49">
      <c r="AV3796" s="192"/>
      <c r="AW3796" s="192"/>
    </row>
    <row r="3797" spans="48:49">
      <c r="AV3797" s="192"/>
      <c r="AW3797" s="192"/>
    </row>
    <row r="3798" spans="48:49">
      <c r="AV3798" s="192"/>
      <c r="AW3798" s="192"/>
    </row>
    <row r="3799" spans="48:49">
      <c r="AV3799" s="192"/>
      <c r="AW3799" s="192"/>
    </row>
    <row r="3800" spans="48:49">
      <c r="AV3800" s="192"/>
      <c r="AW3800" s="192"/>
    </row>
    <row r="3801" spans="48:49">
      <c r="AV3801" s="192"/>
      <c r="AW3801" s="192"/>
    </row>
    <row r="3802" spans="48:49">
      <c r="AV3802" s="192"/>
      <c r="AW3802" s="192"/>
    </row>
    <row r="3803" spans="48:49">
      <c r="AV3803" s="192"/>
      <c r="AW3803" s="192"/>
    </row>
    <row r="3804" spans="48:49">
      <c r="AV3804" s="192"/>
      <c r="AW3804" s="192"/>
    </row>
    <row r="3805" spans="48:49">
      <c r="AV3805" s="192"/>
      <c r="AW3805" s="192"/>
    </row>
    <row r="3806" spans="48:49">
      <c r="AV3806" s="192"/>
      <c r="AW3806" s="192"/>
    </row>
    <row r="3807" spans="48:49">
      <c r="AV3807" s="192"/>
      <c r="AW3807" s="192"/>
    </row>
    <row r="3808" spans="48:49">
      <c r="AV3808" s="192"/>
      <c r="AW3808" s="192"/>
    </row>
    <row r="3809" spans="48:49">
      <c r="AV3809" s="192"/>
      <c r="AW3809" s="192"/>
    </row>
    <row r="3810" spans="48:49">
      <c r="AV3810" s="192"/>
      <c r="AW3810" s="192"/>
    </row>
    <row r="3811" spans="48:49">
      <c r="AV3811" s="192"/>
      <c r="AW3811" s="192"/>
    </row>
    <row r="3812" spans="48:49">
      <c r="AV3812" s="192"/>
      <c r="AW3812" s="192"/>
    </row>
    <row r="3813" spans="48:49">
      <c r="AV3813" s="192"/>
      <c r="AW3813" s="192"/>
    </row>
    <row r="3814" spans="48:49">
      <c r="AV3814" s="192"/>
      <c r="AW3814" s="192"/>
    </row>
    <row r="3815" spans="48:49">
      <c r="AV3815" s="192"/>
      <c r="AW3815" s="192"/>
    </row>
    <row r="3816" spans="48:49">
      <c r="AV3816" s="192"/>
      <c r="AW3816" s="192"/>
    </row>
    <row r="3817" spans="48:49">
      <c r="AV3817" s="192"/>
      <c r="AW3817" s="192"/>
    </row>
    <row r="3818" spans="48:49">
      <c r="AV3818" s="192"/>
      <c r="AW3818" s="192"/>
    </row>
    <row r="3819" spans="48:49">
      <c r="AV3819" s="192"/>
      <c r="AW3819" s="192"/>
    </row>
    <row r="3820" spans="48:49">
      <c r="AV3820" s="192"/>
      <c r="AW3820" s="192"/>
    </row>
    <row r="3821" spans="48:49">
      <c r="AV3821" s="192"/>
      <c r="AW3821" s="192"/>
    </row>
    <row r="3822" spans="48:49">
      <c r="AV3822" s="192"/>
      <c r="AW3822" s="192"/>
    </row>
    <row r="3823" spans="48:49">
      <c r="AV3823" s="192"/>
      <c r="AW3823" s="192"/>
    </row>
    <row r="3824" spans="48:49">
      <c r="AV3824" s="192"/>
      <c r="AW3824" s="192"/>
    </row>
    <row r="3825" spans="48:49">
      <c r="AV3825" s="192"/>
      <c r="AW3825" s="192"/>
    </row>
    <row r="3826" spans="48:49">
      <c r="AV3826" s="192"/>
      <c r="AW3826" s="192"/>
    </row>
    <row r="3827" spans="48:49">
      <c r="AV3827" s="192"/>
      <c r="AW3827" s="192"/>
    </row>
    <row r="3828" spans="48:49">
      <c r="AV3828" s="192"/>
      <c r="AW3828" s="192"/>
    </row>
    <row r="3829" spans="48:49">
      <c r="AV3829" s="192"/>
      <c r="AW3829" s="192"/>
    </row>
    <row r="3830" spans="48:49">
      <c r="AV3830" s="192"/>
      <c r="AW3830" s="192"/>
    </row>
    <row r="3831" spans="48:49">
      <c r="AV3831" s="192"/>
      <c r="AW3831" s="192"/>
    </row>
    <row r="3832" spans="48:49">
      <c r="AV3832" s="192"/>
      <c r="AW3832" s="192"/>
    </row>
    <row r="3833" spans="48:49">
      <c r="AV3833" s="192"/>
      <c r="AW3833" s="192"/>
    </row>
    <row r="3834" spans="48:49">
      <c r="AV3834" s="192"/>
      <c r="AW3834" s="192"/>
    </row>
    <row r="3835" spans="48:49">
      <c r="AV3835" s="192"/>
      <c r="AW3835" s="192"/>
    </row>
    <row r="3836" spans="48:49">
      <c r="AV3836" s="192"/>
      <c r="AW3836" s="192"/>
    </row>
    <row r="3837" spans="48:49">
      <c r="AV3837" s="192"/>
      <c r="AW3837" s="192"/>
    </row>
    <row r="3838" spans="48:49">
      <c r="AV3838" s="192"/>
      <c r="AW3838" s="192"/>
    </row>
    <row r="3839" spans="48:49">
      <c r="AV3839" s="192"/>
      <c r="AW3839" s="192"/>
    </row>
    <row r="3840" spans="48:49">
      <c r="AV3840" s="192"/>
      <c r="AW3840" s="192"/>
    </row>
    <row r="3841" spans="48:49">
      <c r="AV3841" s="192"/>
      <c r="AW3841" s="192"/>
    </row>
    <row r="3842" spans="48:49">
      <c r="AV3842" s="192"/>
      <c r="AW3842" s="192"/>
    </row>
    <row r="3843" spans="48:49">
      <c r="AV3843" s="192"/>
      <c r="AW3843" s="192"/>
    </row>
    <row r="3844" spans="48:49">
      <c r="AV3844" s="192"/>
      <c r="AW3844" s="192"/>
    </row>
    <row r="3845" spans="48:49">
      <c r="AV3845" s="192"/>
      <c r="AW3845" s="192"/>
    </row>
    <row r="3846" spans="48:49">
      <c r="AV3846" s="192"/>
      <c r="AW3846" s="192"/>
    </row>
    <row r="3847" spans="48:49">
      <c r="AV3847" s="192"/>
      <c r="AW3847" s="192"/>
    </row>
    <row r="3848" spans="48:49">
      <c r="AV3848" s="192"/>
      <c r="AW3848" s="192"/>
    </row>
    <row r="3849" spans="48:49">
      <c r="AV3849" s="192"/>
      <c r="AW3849" s="192"/>
    </row>
    <row r="3850" spans="48:49">
      <c r="AV3850" s="192"/>
      <c r="AW3850" s="192"/>
    </row>
    <row r="3851" spans="48:49">
      <c r="AV3851" s="192"/>
      <c r="AW3851" s="192"/>
    </row>
    <row r="3852" spans="48:49">
      <c r="AV3852" s="192"/>
      <c r="AW3852" s="192"/>
    </row>
    <row r="3853" spans="48:49">
      <c r="AV3853" s="192"/>
      <c r="AW3853" s="192"/>
    </row>
    <row r="3854" spans="48:49">
      <c r="AV3854" s="192"/>
      <c r="AW3854" s="192"/>
    </row>
    <row r="3855" spans="48:49">
      <c r="AV3855" s="192"/>
      <c r="AW3855" s="192"/>
    </row>
    <row r="3856" spans="48:49">
      <c r="AV3856" s="192"/>
      <c r="AW3856" s="192"/>
    </row>
    <row r="3857" spans="48:49">
      <c r="AV3857" s="192"/>
      <c r="AW3857" s="192"/>
    </row>
    <row r="3858" spans="48:49">
      <c r="AV3858" s="192"/>
      <c r="AW3858" s="192"/>
    </row>
    <row r="3859" spans="48:49">
      <c r="AV3859" s="192"/>
      <c r="AW3859" s="192"/>
    </row>
    <row r="3860" spans="48:49">
      <c r="AV3860" s="192"/>
      <c r="AW3860" s="192"/>
    </row>
    <row r="3861" spans="48:49">
      <c r="AV3861" s="192"/>
      <c r="AW3861" s="192"/>
    </row>
    <row r="3862" spans="48:49">
      <c r="AV3862" s="192"/>
      <c r="AW3862" s="192"/>
    </row>
    <row r="3863" spans="48:49">
      <c r="AV3863" s="192"/>
      <c r="AW3863" s="192"/>
    </row>
    <row r="3864" spans="48:49">
      <c r="AV3864" s="192"/>
      <c r="AW3864" s="192"/>
    </row>
    <row r="3865" spans="48:49">
      <c r="AV3865" s="192"/>
      <c r="AW3865" s="192"/>
    </row>
    <row r="3866" spans="48:49">
      <c r="AV3866" s="192"/>
      <c r="AW3866" s="192"/>
    </row>
    <row r="3867" spans="48:49">
      <c r="AV3867" s="192"/>
      <c r="AW3867" s="192"/>
    </row>
    <row r="3868" spans="48:49">
      <c r="AV3868" s="192"/>
      <c r="AW3868" s="192"/>
    </row>
    <row r="3869" spans="48:49">
      <c r="AV3869" s="192"/>
      <c r="AW3869" s="192"/>
    </row>
    <row r="3870" spans="48:49">
      <c r="AV3870" s="192"/>
      <c r="AW3870" s="192"/>
    </row>
    <row r="3871" spans="48:49">
      <c r="AV3871" s="192"/>
      <c r="AW3871" s="192"/>
    </row>
    <row r="3872" spans="48:49">
      <c r="AV3872" s="192"/>
      <c r="AW3872" s="192"/>
    </row>
    <row r="3873" spans="48:49">
      <c r="AV3873" s="192"/>
      <c r="AW3873" s="192"/>
    </row>
    <row r="3874" spans="48:49">
      <c r="AV3874" s="192"/>
      <c r="AW3874" s="192"/>
    </row>
    <row r="3875" spans="48:49">
      <c r="AV3875" s="192"/>
      <c r="AW3875" s="192"/>
    </row>
    <row r="3876" spans="48:49">
      <c r="AV3876" s="192"/>
      <c r="AW3876" s="192"/>
    </row>
    <row r="3877" spans="48:49">
      <c r="AV3877" s="192"/>
      <c r="AW3877" s="192"/>
    </row>
    <row r="3878" spans="48:49">
      <c r="AV3878" s="192"/>
      <c r="AW3878" s="192"/>
    </row>
    <row r="3879" spans="48:49">
      <c r="AV3879" s="192"/>
      <c r="AW3879" s="192"/>
    </row>
    <row r="3880" spans="48:49">
      <c r="AV3880" s="192"/>
      <c r="AW3880" s="192"/>
    </row>
    <row r="3881" spans="48:49">
      <c r="AV3881" s="192"/>
      <c r="AW3881" s="192"/>
    </row>
    <row r="3882" spans="48:49">
      <c r="AV3882" s="192"/>
      <c r="AW3882" s="192"/>
    </row>
    <row r="3883" spans="48:49">
      <c r="AV3883" s="192"/>
      <c r="AW3883" s="192"/>
    </row>
    <row r="3884" spans="48:49">
      <c r="AV3884" s="192"/>
      <c r="AW3884" s="192"/>
    </row>
    <row r="3885" spans="48:49">
      <c r="AV3885" s="192"/>
      <c r="AW3885" s="192"/>
    </row>
    <row r="3886" spans="48:49">
      <c r="AV3886" s="192"/>
      <c r="AW3886" s="192"/>
    </row>
    <row r="3887" spans="48:49">
      <c r="AV3887" s="192"/>
      <c r="AW3887" s="192"/>
    </row>
    <row r="3888" spans="48:49">
      <c r="AV3888" s="192"/>
      <c r="AW3888" s="192"/>
    </row>
    <row r="3889" spans="48:49">
      <c r="AV3889" s="192"/>
      <c r="AW3889" s="192"/>
    </row>
    <row r="3890" spans="48:49">
      <c r="AV3890" s="192"/>
      <c r="AW3890" s="192"/>
    </row>
    <row r="3891" spans="48:49">
      <c r="AV3891" s="192"/>
      <c r="AW3891" s="192"/>
    </row>
    <row r="3892" spans="48:49">
      <c r="AV3892" s="192"/>
      <c r="AW3892" s="192"/>
    </row>
    <row r="3893" spans="48:49">
      <c r="AV3893" s="192"/>
      <c r="AW3893" s="192"/>
    </row>
    <row r="3894" spans="48:49">
      <c r="AV3894" s="192"/>
      <c r="AW3894" s="192"/>
    </row>
    <row r="3895" spans="48:49">
      <c r="AV3895" s="192"/>
      <c r="AW3895" s="192"/>
    </row>
    <row r="3896" spans="48:49">
      <c r="AV3896" s="192"/>
      <c r="AW3896" s="192"/>
    </row>
    <row r="3897" spans="48:49">
      <c r="AV3897" s="192"/>
      <c r="AW3897" s="192"/>
    </row>
    <row r="3898" spans="48:49">
      <c r="AV3898" s="192"/>
      <c r="AW3898" s="192"/>
    </row>
    <row r="3899" spans="48:49">
      <c r="AV3899" s="192"/>
      <c r="AW3899" s="192"/>
    </row>
    <row r="3900" spans="48:49">
      <c r="AV3900" s="192"/>
      <c r="AW3900" s="192"/>
    </row>
    <row r="3901" spans="48:49">
      <c r="AV3901" s="192"/>
      <c r="AW3901" s="192"/>
    </row>
    <row r="3902" spans="48:49">
      <c r="AV3902" s="192"/>
      <c r="AW3902" s="192"/>
    </row>
    <row r="3903" spans="48:49">
      <c r="AV3903" s="192"/>
      <c r="AW3903" s="192"/>
    </row>
    <row r="3904" spans="48:49">
      <c r="AV3904" s="192"/>
      <c r="AW3904" s="192"/>
    </row>
    <row r="3905" spans="48:49">
      <c r="AV3905" s="192"/>
      <c r="AW3905" s="192"/>
    </row>
    <row r="3906" spans="48:49">
      <c r="AV3906" s="192"/>
      <c r="AW3906" s="192"/>
    </row>
    <row r="3907" spans="48:49">
      <c r="AV3907" s="192"/>
      <c r="AW3907" s="192"/>
    </row>
    <row r="3908" spans="48:49">
      <c r="AV3908" s="192"/>
      <c r="AW3908" s="192"/>
    </row>
    <row r="3909" spans="48:49">
      <c r="AV3909" s="192"/>
      <c r="AW3909" s="192"/>
    </row>
    <row r="3910" spans="48:49">
      <c r="AV3910" s="192"/>
      <c r="AW3910" s="192"/>
    </row>
    <row r="3911" spans="48:49">
      <c r="AV3911" s="192"/>
      <c r="AW3911" s="192"/>
    </row>
    <row r="3912" spans="48:49">
      <c r="AV3912" s="192"/>
      <c r="AW3912" s="192"/>
    </row>
    <row r="3913" spans="48:49">
      <c r="AV3913" s="192"/>
      <c r="AW3913" s="192"/>
    </row>
    <row r="3914" spans="48:49">
      <c r="AV3914" s="192"/>
      <c r="AW3914" s="192"/>
    </row>
    <row r="3915" spans="48:49">
      <c r="AV3915" s="192"/>
      <c r="AW3915" s="192"/>
    </row>
    <row r="3916" spans="48:49">
      <c r="AV3916" s="192"/>
      <c r="AW3916" s="192"/>
    </row>
    <row r="3917" spans="48:49">
      <c r="AV3917" s="192"/>
      <c r="AW3917" s="192"/>
    </row>
    <row r="3918" spans="48:49">
      <c r="AV3918" s="192"/>
      <c r="AW3918" s="192"/>
    </row>
    <row r="3919" spans="48:49">
      <c r="AV3919" s="192"/>
      <c r="AW3919" s="192"/>
    </row>
    <row r="3920" spans="48:49">
      <c r="AV3920" s="192"/>
      <c r="AW3920" s="192"/>
    </row>
    <row r="3921" spans="48:49">
      <c r="AV3921" s="192"/>
      <c r="AW3921" s="192"/>
    </row>
    <row r="3922" spans="48:49">
      <c r="AV3922" s="192"/>
      <c r="AW3922" s="192"/>
    </row>
    <row r="3923" spans="48:49">
      <c r="AV3923" s="192"/>
      <c r="AW3923" s="192"/>
    </row>
    <row r="3924" spans="48:49">
      <c r="AV3924" s="192"/>
      <c r="AW3924" s="192"/>
    </row>
    <row r="3925" spans="48:49">
      <c r="AV3925" s="192"/>
      <c r="AW3925" s="192"/>
    </row>
    <row r="3926" spans="48:49">
      <c r="AV3926" s="192"/>
      <c r="AW3926" s="192"/>
    </row>
    <row r="3927" spans="48:49">
      <c r="AV3927" s="192"/>
      <c r="AW3927" s="192"/>
    </row>
    <row r="3928" spans="48:49">
      <c r="AV3928" s="192"/>
      <c r="AW3928" s="192"/>
    </row>
    <row r="3929" spans="48:49">
      <c r="AV3929" s="192"/>
      <c r="AW3929" s="192"/>
    </row>
    <row r="3930" spans="48:49">
      <c r="AV3930" s="192"/>
      <c r="AW3930" s="192"/>
    </row>
    <row r="3931" spans="48:49">
      <c r="AV3931" s="192"/>
      <c r="AW3931" s="192"/>
    </row>
    <row r="3932" spans="48:49">
      <c r="AV3932" s="192"/>
      <c r="AW3932" s="192"/>
    </row>
    <row r="3933" spans="48:49">
      <c r="AV3933" s="192"/>
      <c r="AW3933" s="192"/>
    </row>
    <row r="3934" spans="48:49">
      <c r="AV3934" s="192"/>
      <c r="AW3934" s="192"/>
    </row>
    <row r="3935" spans="48:49">
      <c r="AV3935" s="192"/>
      <c r="AW3935" s="192"/>
    </row>
    <row r="3936" spans="48:49">
      <c r="AV3936" s="192"/>
      <c r="AW3936" s="192"/>
    </row>
    <row r="3937" spans="48:49">
      <c r="AV3937" s="192"/>
      <c r="AW3937" s="192"/>
    </row>
    <row r="3938" spans="48:49">
      <c r="AV3938" s="192"/>
      <c r="AW3938" s="192"/>
    </row>
    <row r="3939" spans="48:49">
      <c r="AV3939" s="192"/>
      <c r="AW3939" s="192"/>
    </row>
    <row r="3940" spans="48:49">
      <c r="AV3940" s="192"/>
      <c r="AW3940" s="192"/>
    </row>
    <row r="3941" spans="48:49">
      <c r="AV3941" s="192"/>
      <c r="AW3941" s="192"/>
    </row>
    <row r="3942" spans="48:49">
      <c r="AV3942" s="192"/>
      <c r="AW3942" s="192"/>
    </row>
    <row r="3943" spans="48:49">
      <c r="AV3943" s="192"/>
      <c r="AW3943" s="192"/>
    </row>
    <row r="3944" spans="48:49">
      <c r="AV3944" s="192"/>
      <c r="AW3944" s="192"/>
    </row>
    <row r="3945" spans="48:49">
      <c r="AV3945" s="192"/>
      <c r="AW3945" s="192"/>
    </row>
    <row r="3946" spans="48:49">
      <c r="AV3946" s="192"/>
      <c r="AW3946" s="192"/>
    </row>
    <row r="3947" spans="48:49">
      <c r="AV3947" s="192"/>
      <c r="AW3947" s="192"/>
    </row>
    <row r="3948" spans="48:49">
      <c r="AV3948" s="192"/>
      <c r="AW3948" s="192"/>
    </row>
    <row r="3949" spans="48:49">
      <c r="AV3949" s="192"/>
      <c r="AW3949" s="192"/>
    </row>
    <row r="3950" spans="48:49">
      <c r="AV3950" s="192"/>
      <c r="AW3950" s="192"/>
    </row>
    <row r="3951" spans="48:49">
      <c r="AV3951" s="192"/>
      <c r="AW3951" s="192"/>
    </row>
    <row r="3952" spans="48:49">
      <c r="AV3952" s="192"/>
      <c r="AW3952" s="192"/>
    </row>
    <row r="3953" spans="48:49">
      <c r="AV3953" s="192"/>
      <c r="AW3953" s="192"/>
    </row>
    <row r="3954" spans="48:49">
      <c r="AV3954" s="192"/>
      <c r="AW3954" s="192"/>
    </row>
    <row r="3955" spans="48:49">
      <c r="AV3955" s="192"/>
      <c r="AW3955" s="192"/>
    </row>
    <row r="3956" spans="48:49">
      <c r="AV3956" s="192"/>
      <c r="AW3956" s="192"/>
    </row>
    <row r="3957" spans="48:49">
      <c r="AV3957" s="192"/>
      <c r="AW3957" s="192"/>
    </row>
    <row r="3958" spans="48:49">
      <c r="AV3958" s="192"/>
      <c r="AW3958" s="192"/>
    </row>
    <row r="3959" spans="48:49">
      <c r="AV3959" s="192"/>
      <c r="AW3959" s="192"/>
    </row>
    <row r="3960" spans="48:49">
      <c r="AV3960" s="192"/>
      <c r="AW3960" s="192"/>
    </row>
    <row r="3961" spans="48:49">
      <c r="AV3961" s="192"/>
      <c r="AW3961" s="192"/>
    </row>
    <row r="3962" spans="48:49">
      <c r="AV3962" s="192"/>
      <c r="AW3962" s="192"/>
    </row>
    <row r="3963" spans="48:49">
      <c r="AV3963" s="192"/>
      <c r="AW3963" s="192"/>
    </row>
    <row r="3964" spans="48:49">
      <c r="AV3964" s="192"/>
      <c r="AW3964" s="192"/>
    </row>
    <row r="3965" spans="48:49">
      <c r="AV3965" s="192"/>
      <c r="AW3965" s="192"/>
    </row>
    <row r="3966" spans="48:49">
      <c r="AV3966" s="192"/>
      <c r="AW3966" s="192"/>
    </row>
    <row r="3967" spans="48:49">
      <c r="AV3967" s="192"/>
      <c r="AW3967" s="192"/>
    </row>
    <row r="3968" spans="48:49">
      <c r="AV3968" s="192"/>
      <c r="AW3968" s="192"/>
    </row>
    <row r="3969" spans="48:49">
      <c r="AV3969" s="192"/>
      <c r="AW3969" s="192"/>
    </row>
    <row r="3970" spans="48:49">
      <c r="AV3970" s="192"/>
      <c r="AW3970" s="192"/>
    </row>
    <row r="3971" spans="48:49">
      <c r="AV3971" s="192"/>
      <c r="AW3971" s="192"/>
    </row>
    <row r="3972" spans="48:49">
      <c r="AV3972" s="192"/>
      <c r="AW3972" s="192"/>
    </row>
    <row r="3973" spans="48:49">
      <c r="AV3973" s="192"/>
      <c r="AW3973" s="192"/>
    </row>
    <row r="3974" spans="48:49">
      <c r="AV3974" s="192"/>
      <c r="AW3974" s="192"/>
    </row>
    <row r="3975" spans="48:49">
      <c r="AV3975" s="192"/>
      <c r="AW3975" s="192"/>
    </row>
    <row r="3976" spans="48:49">
      <c r="AV3976" s="192"/>
      <c r="AW3976" s="192"/>
    </row>
    <row r="3977" spans="48:49">
      <c r="AV3977" s="192"/>
      <c r="AW3977" s="192"/>
    </row>
    <row r="3978" spans="48:49">
      <c r="AV3978" s="192"/>
      <c r="AW3978" s="192"/>
    </row>
    <row r="3979" spans="48:49">
      <c r="AV3979" s="192"/>
      <c r="AW3979" s="192"/>
    </row>
    <row r="3980" spans="48:49">
      <c r="AV3980" s="192"/>
      <c r="AW3980" s="192"/>
    </row>
    <row r="3981" spans="48:49">
      <c r="AV3981" s="192"/>
      <c r="AW3981" s="192"/>
    </row>
    <row r="3982" spans="48:49">
      <c r="AV3982" s="192"/>
      <c r="AW3982" s="192"/>
    </row>
    <row r="3983" spans="48:49">
      <c r="AV3983" s="192"/>
      <c r="AW3983" s="192"/>
    </row>
    <row r="3984" spans="48:49">
      <c r="AV3984" s="192"/>
      <c r="AW3984" s="192"/>
    </row>
    <row r="3985" spans="48:49">
      <c r="AV3985" s="192"/>
      <c r="AW3985" s="192"/>
    </row>
    <row r="3986" spans="48:49">
      <c r="AV3986" s="192"/>
      <c r="AW3986" s="192"/>
    </row>
    <row r="3987" spans="48:49">
      <c r="AV3987" s="192"/>
      <c r="AW3987" s="192"/>
    </row>
    <row r="3988" spans="48:49">
      <c r="AV3988" s="192"/>
      <c r="AW3988" s="192"/>
    </row>
    <row r="3989" spans="48:49">
      <c r="AV3989" s="192"/>
      <c r="AW3989" s="192"/>
    </row>
    <row r="3990" spans="48:49">
      <c r="AV3990" s="192"/>
      <c r="AW3990" s="192"/>
    </row>
    <row r="3991" spans="48:49">
      <c r="AV3991" s="192"/>
      <c r="AW3991" s="192"/>
    </row>
    <row r="3992" spans="48:49">
      <c r="AV3992" s="192"/>
      <c r="AW3992" s="192"/>
    </row>
    <row r="3993" spans="48:49">
      <c r="AV3993" s="192"/>
      <c r="AW3993" s="192"/>
    </row>
    <row r="3994" spans="48:49">
      <c r="AV3994" s="192"/>
      <c r="AW3994" s="192"/>
    </row>
    <row r="3995" spans="48:49">
      <c r="AV3995" s="192"/>
      <c r="AW3995" s="192"/>
    </row>
    <row r="3996" spans="48:49">
      <c r="AV3996" s="192"/>
      <c r="AW3996" s="192"/>
    </row>
    <row r="3997" spans="48:49">
      <c r="AV3997" s="192"/>
      <c r="AW3997" s="192"/>
    </row>
    <row r="3998" spans="48:49">
      <c r="AV3998" s="192"/>
      <c r="AW3998" s="192"/>
    </row>
    <row r="3999" spans="48:49">
      <c r="AV3999" s="192"/>
      <c r="AW3999" s="192"/>
    </row>
    <row r="4000" spans="48:49">
      <c r="AV4000" s="192"/>
      <c r="AW4000" s="192"/>
    </row>
    <row r="4001" spans="48:49">
      <c r="AV4001" s="192"/>
      <c r="AW4001" s="192"/>
    </row>
    <row r="4002" spans="48:49">
      <c r="AV4002" s="192"/>
      <c r="AW4002" s="192"/>
    </row>
    <row r="4003" spans="48:49">
      <c r="AV4003" s="192"/>
      <c r="AW4003" s="192"/>
    </row>
    <row r="4004" spans="48:49">
      <c r="AV4004" s="192"/>
      <c r="AW4004" s="192"/>
    </row>
    <row r="4005" spans="48:49">
      <c r="AV4005" s="192"/>
      <c r="AW4005" s="192"/>
    </row>
    <row r="4006" spans="48:49">
      <c r="AV4006" s="192"/>
      <c r="AW4006" s="192"/>
    </row>
    <row r="4007" spans="48:49">
      <c r="AV4007" s="192"/>
      <c r="AW4007" s="192"/>
    </row>
    <row r="4008" spans="48:49">
      <c r="AV4008" s="192"/>
      <c r="AW4008" s="192"/>
    </row>
    <row r="4009" spans="48:49">
      <c r="AV4009" s="192"/>
      <c r="AW4009" s="192"/>
    </row>
    <row r="4010" spans="48:49">
      <c r="AV4010" s="192"/>
      <c r="AW4010" s="192"/>
    </row>
    <row r="4011" spans="48:49">
      <c r="AV4011" s="192"/>
      <c r="AW4011" s="192"/>
    </row>
    <row r="4012" spans="48:49">
      <c r="AV4012" s="192"/>
      <c r="AW4012" s="192"/>
    </row>
    <row r="4013" spans="48:49">
      <c r="AV4013" s="192"/>
      <c r="AW4013" s="192"/>
    </row>
    <row r="4014" spans="48:49">
      <c r="AV4014" s="192"/>
      <c r="AW4014" s="192"/>
    </row>
    <row r="4015" spans="48:49">
      <c r="AV4015" s="192"/>
      <c r="AW4015" s="192"/>
    </row>
    <row r="4016" spans="48:49">
      <c r="AV4016" s="192"/>
      <c r="AW4016" s="192"/>
    </row>
    <row r="4017" spans="48:49">
      <c r="AV4017" s="192"/>
      <c r="AW4017" s="192"/>
    </row>
    <row r="4018" spans="48:49">
      <c r="AV4018" s="192"/>
      <c r="AW4018" s="192"/>
    </row>
    <row r="4019" spans="48:49">
      <c r="AV4019" s="192"/>
      <c r="AW4019" s="192"/>
    </row>
    <row r="4020" spans="48:49">
      <c r="AV4020" s="192"/>
      <c r="AW4020" s="192"/>
    </row>
    <row r="4021" spans="48:49">
      <c r="AV4021" s="192"/>
      <c r="AW4021" s="192"/>
    </row>
    <row r="4022" spans="48:49">
      <c r="AV4022" s="192"/>
      <c r="AW4022" s="192"/>
    </row>
    <row r="4023" spans="48:49">
      <c r="AV4023" s="192"/>
      <c r="AW4023" s="192"/>
    </row>
    <row r="4024" spans="48:49">
      <c r="AV4024" s="192"/>
      <c r="AW4024" s="192"/>
    </row>
    <row r="4025" spans="48:49">
      <c r="AV4025" s="192"/>
      <c r="AW4025" s="192"/>
    </row>
    <row r="4026" spans="48:49">
      <c r="AV4026" s="192"/>
      <c r="AW4026" s="192"/>
    </row>
    <row r="4027" spans="48:49">
      <c r="AV4027" s="192"/>
      <c r="AW4027" s="192"/>
    </row>
    <row r="4028" spans="48:49">
      <c r="AV4028" s="192"/>
      <c r="AW4028" s="192"/>
    </row>
    <row r="4029" spans="48:49">
      <c r="AV4029" s="192"/>
      <c r="AW4029" s="192"/>
    </row>
    <row r="4030" spans="48:49">
      <c r="AV4030" s="192"/>
      <c r="AW4030" s="192"/>
    </row>
    <row r="4031" spans="48:49">
      <c r="AV4031" s="192"/>
      <c r="AW4031" s="192"/>
    </row>
    <row r="4032" spans="48:49">
      <c r="AV4032" s="192"/>
      <c r="AW4032" s="192"/>
    </row>
    <row r="4033" spans="48:49">
      <c r="AV4033" s="192"/>
      <c r="AW4033" s="192"/>
    </row>
    <row r="4034" spans="48:49">
      <c r="AV4034" s="192"/>
      <c r="AW4034" s="192"/>
    </row>
    <row r="4035" spans="48:49">
      <c r="AV4035" s="192"/>
      <c r="AW4035" s="192"/>
    </row>
    <row r="4036" spans="48:49">
      <c r="AV4036" s="192"/>
      <c r="AW4036" s="192"/>
    </row>
    <row r="4037" spans="48:49">
      <c r="AV4037" s="192"/>
      <c r="AW4037" s="192"/>
    </row>
    <row r="4038" spans="48:49">
      <c r="AV4038" s="192"/>
      <c r="AW4038" s="192"/>
    </row>
    <row r="4039" spans="48:49">
      <c r="AV4039" s="192"/>
      <c r="AW4039" s="192"/>
    </row>
    <row r="4040" spans="48:49">
      <c r="AV4040" s="192"/>
      <c r="AW4040" s="192"/>
    </row>
    <row r="4041" spans="48:49">
      <c r="AV4041" s="192"/>
      <c r="AW4041" s="192"/>
    </row>
    <row r="4042" spans="48:49">
      <c r="AV4042" s="192"/>
      <c r="AW4042" s="192"/>
    </row>
    <row r="4043" spans="48:49">
      <c r="AV4043" s="192"/>
      <c r="AW4043" s="192"/>
    </row>
    <row r="4044" spans="48:49">
      <c r="AV4044" s="192"/>
      <c r="AW4044" s="192"/>
    </row>
    <row r="4045" spans="48:49">
      <c r="AV4045" s="192"/>
      <c r="AW4045" s="192"/>
    </row>
    <row r="4046" spans="48:49">
      <c r="AV4046" s="192"/>
      <c r="AW4046" s="192"/>
    </row>
    <row r="4047" spans="48:49">
      <c r="AV4047" s="192"/>
      <c r="AW4047" s="192"/>
    </row>
    <row r="4048" spans="48:49">
      <c r="AV4048" s="192"/>
      <c r="AW4048" s="192"/>
    </row>
    <row r="4049" spans="48:49">
      <c r="AV4049" s="192"/>
      <c r="AW4049" s="192"/>
    </row>
    <row r="4050" spans="48:49">
      <c r="AV4050" s="192"/>
      <c r="AW4050" s="192"/>
    </row>
    <row r="4051" spans="48:49">
      <c r="AV4051" s="192"/>
      <c r="AW4051" s="192"/>
    </row>
    <row r="4052" spans="48:49">
      <c r="AV4052" s="192"/>
      <c r="AW4052" s="192"/>
    </row>
    <row r="4053" spans="48:49">
      <c r="AV4053" s="192"/>
      <c r="AW4053" s="192"/>
    </row>
    <row r="4054" spans="48:49">
      <c r="AV4054" s="192"/>
      <c r="AW4054" s="192"/>
    </row>
    <row r="4055" spans="48:49">
      <c r="AV4055" s="192"/>
      <c r="AW4055" s="192"/>
    </row>
    <row r="4056" spans="48:49">
      <c r="AV4056" s="192"/>
      <c r="AW4056" s="192"/>
    </row>
    <row r="4057" spans="48:49">
      <c r="AV4057" s="192"/>
      <c r="AW4057" s="192"/>
    </row>
    <row r="4058" spans="48:49">
      <c r="AV4058" s="192"/>
      <c r="AW4058" s="192"/>
    </row>
    <row r="4059" spans="48:49">
      <c r="AV4059" s="192"/>
      <c r="AW4059" s="192"/>
    </row>
    <row r="4060" spans="48:49">
      <c r="AV4060" s="192"/>
      <c r="AW4060" s="192"/>
    </row>
    <row r="4061" spans="48:49">
      <c r="AV4061" s="192"/>
      <c r="AW4061" s="192"/>
    </row>
    <row r="4062" spans="48:49">
      <c r="AV4062" s="192"/>
      <c r="AW4062" s="192"/>
    </row>
    <row r="4063" spans="48:49">
      <c r="AV4063" s="192"/>
      <c r="AW4063" s="192"/>
    </row>
    <row r="4064" spans="48:49">
      <c r="AV4064" s="192"/>
      <c r="AW4064" s="192"/>
    </row>
    <row r="4065" spans="48:49">
      <c r="AV4065" s="192"/>
      <c r="AW4065" s="192"/>
    </row>
    <row r="4066" spans="48:49">
      <c r="AV4066" s="192"/>
      <c r="AW4066" s="192"/>
    </row>
    <row r="4067" spans="48:49">
      <c r="AV4067" s="192"/>
      <c r="AW4067" s="192"/>
    </row>
    <row r="4068" spans="48:49">
      <c r="AV4068" s="192"/>
      <c r="AW4068" s="192"/>
    </row>
    <row r="4069" spans="48:49">
      <c r="AV4069" s="192"/>
      <c r="AW4069" s="192"/>
    </row>
    <row r="4070" spans="48:49">
      <c r="AV4070" s="192"/>
      <c r="AW4070" s="192"/>
    </row>
    <row r="4071" spans="48:49">
      <c r="AV4071" s="192"/>
      <c r="AW4071" s="192"/>
    </row>
    <row r="4072" spans="48:49">
      <c r="AV4072" s="192"/>
      <c r="AW4072" s="192"/>
    </row>
    <row r="4073" spans="48:49">
      <c r="AV4073" s="192"/>
      <c r="AW4073" s="192"/>
    </row>
    <row r="4074" spans="48:49">
      <c r="AV4074" s="192"/>
      <c r="AW4074" s="192"/>
    </row>
    <row r="4075" spans="48:49">
      <c r="AV4075" s="192"/>
      <c r="AW4075" s="192"/>
    </row>
    <row r="4076" spans="48:49">
      <c r="AV4076" s="192"/>
      <c r="AW4076" s="192"/>
    </row>
    <row r="4077" spans="48:49">
      <c r="AV4077" s="192"/>
      <c r="AW4077" s="192"/>
    </row>
    <row r="4078" spans="48:49">
      <c r="AV4078" s="192"/>
      <c r="AW4078" s="192"/>
    </row>
    <row r="4079" spans="48:49">
      <c r="AV4079" s="192"/>
      <c r="AW4079" s="192"/>
    </row>
    <row r="4080" spans="48:49">
      <c r="AV4080" s="192"/>
      <c r="AW4080" s="192"/>
    </row>
    <row r="4081" spans="48:49">
      <c r="AV4081" s="192"/>
      <c r="AW4081" s="192"/>
    </row>
    <row r="4082" spans="48:49">
      <c r="AV4082" s="192"/>
      <c r="AW4082" s="192"/>
    </row>
    <row r="4083" spans="48:49">
      <c r="AV4083" s="192"/>
      <c r="AW4083" s="192"/>
    </row>
    <row r="4084" spans="48:49">
      <c r="AV4084" s="192"/>
      <c r="AW4084" s="192"/>
    </row>
    <row r="4085" spans="48:49">
      <c r="AV4085" s="192"/>
      <c r="AW4085" s="192"/>
    </row>
    <row r="4086" spans="48:49">
      <c r="AV4086" s="192"/>
      <c r="AW4086" s="192"/>
    </row>
    <row r="4087" spans="48:49">
      <c r="AV4087" s="192"/>
      <c r="AW4087" s="192"/>
    </row>
    <row r="4088" spans="48:49">
      <c r="AV4088" s="192"/>
      <c r="AW4088" s="192"/>
    </row>
    <row r="4089" spans="48:49">
      <c r="AV4089" s="192"/>
      <c r="AW4089" s="192"/>
    </row>
    <row r="4090" spans="48:49">
      <c r="AV4090" s="192"/>
      <c r="AW4090" s="192"/>
    </row>
    <row r="4091" spans="48:49">
      <c r="AV4091" s="192"/>
      <c r="AW4091" s="192"/>
    </row>
    <row r="4092" spans="48:49">
      <c r="AV4092" s="192"/>
      <c r="AW4092" s="192"/>
    </row>
    <row r="4093" spans="48:49">
      <c r="AV4093" s="192"/>
      <c r="AW4093" s="192"/>
    </row>
    <row r="4094" spans="48:49">
      <c r="AV4094" s="192"/>
      <c r="AW4094" s="192"/>
    </row>
    <row r="4095" spans="48:49">
      <c r="AV4095" s="192"/>
      <c r="AW4095" s="192"/>
    </row>
    <row r="4096" spans="48:49">
      <c r="AV4096" s="192"/>
      <c r="AW4096" s="192"/>
    </row>
    <row r="4097" spans="48:49">
      <c r="AV4097" s="192"/>
      <c r="AW4097" s="192"/>
    </row>
    <row r="4098" spans="48:49">
      <c r="AV4098" s="192"/>
      <c r="AW4098" s="192"/>
    </row>
    <row r="4099" spans="48:49">
      <c r="AV4099" s="192"/>
      <c r="AW4099" s="192"/>
    </row>
    <row r="4100" spans="48:49">
      <c r="AV4100" s="192"/>
      <c r="AW4100" s="192"/>
    </row>
    <row r="4101" spans="48:49">
      <c r="AV4101" s="192"/>
      <c r="AW4101" s="192"/>
    </row>
    <row r="4102" spans="48:49">
      <c r="AV4102" s="192"/>
      <c r="AW4102" s="192"/>
    </row>
    <row r="4103" spans="48:49">
      <c r="AV4103" s="192"/>
      <c r="AW4103" s="192"/>
    </row>
    <row r="4104" spans="48:49">
      <c r="AV4104" s="192"/>
      <c r="AW4104" s="192"/>
    </row>
    <row r="4105" spans="48:49">
      <c r="AV4105" s="192"/>
      <c r="AW4105" s="192"/>
    </row>
    <row r="4106" spans="48:49">
      <c r="AV4106" s="192"/>
      <c r="AW4106" s="192"/>
    </row>
    <row r="4107" spans="48:49">
      <c r="AV4107" s="192"/>
      <c r="AW4107" s="192"/>
    </row>
    <row r="4108" spans="48:49">
      <c r="AV4108" s="192"/>
      <c r="AW4108" s="192"/>
    </row>
    <row r="4109" spans="48:49">
      <c r="AV4109" s="192"/>
      <c r="AW4109" s="192"/>
    </row>
    <row r="4110" spans="48:49">
      <c r="AV4110" s="192"/>
      <c r="AW4110" s="192"/>
    </row>
    <row r="4111" spans="48:49">
      <c r="AV4111" s="192"/>
      <c r="AW4111" s="192"/>
    </row>
    <row r="4112" spans="48:49">
      <c r="AV4112" s="192"/>
      <c r="AW4112" s="192"/>
    </row>
    <row r="4113" spans="48:49">
      <c r="AV4113" s="192"/>
      <c r="AW4113" s="192"/>
    </row>
    <row r="4114" spans="48:49">
      <c r="AV4114" s="192"/>
      <c r="AW4114" s="192"/>
    </row>
    <row r="4115" spans="48:49">
      <c r="AV4115" s="192"/>
      <c r="AW4115" s="192"/>
    </row>
    <row r="4116" spans="48:49">
      <c r="AV4116" s="192"/>
      <c r="AW4116" s="192"/>
    </row>
    <row r="4117" spans="48:49">
      <c r="AV4117" s="192"/>
      <c r="AW4117" s="192"/>
    </row>
    <row r="4118" spans="48:49">
      <c r="AV4118" s="192"/>
      <c r="AW4118" s="192"/>
    </row>
    <row r="4119" spans="48:49">
      <c r="AV4119" s="192"/>
      <c r="AW4119" s="192"/>
    </row>
    <row r="4120" spans="48:49">
      <c r="AV4120" s="192"/>
      <c r="AW4120" s="192"/>
    </row>
    <row r="4121" spans="48:49">
      <c r="AV4121" s="192"/>
      <c r="AW4121" s="192"/>
    </row>
    <row r="4122" spans="48:49">
      <c r="AV4122" s="192"/>
      <c r="AW4122" s="192"/>
    </row>
    <row r="4123" spans="48:49">
      <c r="AV4123" s="192"/>
      <c r="AW4123" s="192"/>
    </row>
    <row r="4124" spans="48:49">
      <c r="AV4124" s="192"/>
      <c r="AW4124" s="192"/>
    </row>
    <row r="4125" spans="48:49">
      <c r="AV4125" s="192"/>
      <c r="AW4125" s="192"/>
    </row>
    <row r="4126" spans="48:49">
      <c r="AV4126" s="192"/>
      <c r="AW4126" s="192"/>
    </row>
    <row r="4127" spans="48:49">
      <c r="AV4127" s="192"/>
      <c r="AW4127" s="192"/>
    </row>
    <row r="4128" spans="48:49">
      <c r="AV4128" s="192"/>
      <c r="AW4128" s="192"/>
    </row>
    <row r="4129" spans="48:49">
      <c r="AV4129" s="192"/>
      <c r="AW4129" s="192"/>
    </row>
    <row r="4130" spans="48:49">
      <c r="AV4130" s="192"/>
      <c r="AW4130" s="192"/>
    </row>
    <row r="4131" spans="48:49">
      <c r="AV4131" s="192"/>
      <c r="AW4131" s="192"/>
    </row>
    <row r="4132" spans="48:49">
      <c r="AV4132" s="192"/>
      <c r="AW4132" s="192"/>
    </row>
    <row r="4133" spans="48:49">
      <c r="AV4133" s="192"/>
      <c r="AW4133" s="192"/>
    </row>
    <row r="4134" spans="48:49">
      <c r="AV4134" s="192"/>
      <c r="AW4134" s="192"/>
    </row>
    <row r="4135" spans="48:49">
      <c r="AV4135" s="192"/>
      <c r="AW4135" s="192"/>
    </row>
    <row r="4136" spans="48:49">
      <c r="AV4136" s="192"/>
      <c r="AW4136" s="192"/>
    </row>
    <row r="4137" spans="48:49">
      <c r="AV4137" s="192"/>
      <c r="AW4137" s="192"/>
    </row>
    <row r="4138" spans="48:49">
      <c r="AV4138" s="192"/>
      <c r="AW4138" s="192"/>
    </row>
    <row r="4139" spans="48:49">
      <c r="AV4139" s="192"/>
      <c r="AW4139" s="192"/>
    </row>
    <row r="4140" spans="48:49">
      <c r="AV4140" s="192"/>
      <c r="AW4140" s="192"/>
    </row>
    <row r="4141" spans="48:49">
      <c r="AV4141" s="192"/>
      <c r="AW4141" s="192"/>
    </row>
    <row r="4142" spans="48:49">
      <c r="AV4142" s="192"/>
      <c r="AW4142" s="192"/>
    </row>
    <row r="4143" spans="48:49">
      <c r="AV4143" s="192"/>
      <c r="AW4143" s="192"/>
    </row>
    <row r="4144" spans="48:49">
      <c r="AV4144" s="192"/>
      <c r="AW4144" s="192"/>
    </row>
    <row r="4145" spans="48:49">
      <c r="AV4145" s="192"/>
      <c r="AW4145" s="192"/>
    </row>
    <row r="4146" spans="48:49">
      <c r="AV4146" s="192"/>
      <c r="AW4146" s="192"/>
    </row>
    <row r="4147" spans="48:49">
      <c r="AV4147" s="192"/>
      <c r="AW4147" s="192"/>
    </row>
    <row r="4148" spans="48:49">
      <c r="AV4148" s="192"/>
      <c r="AW4148" s="192"/>
    </row>
    <row r="4149" spans="48:49">
      <c r="AV4149" s="192"/>
      <c r="AW4149" s="192"/>
    </row>
    <row r="4150" spans="48:49">
      <c r="AV4150" s="192"/>
      <c r="AW4150" s="192"/>
    </row>
    <row r="4151" spans="48:49">
      <c r="AV4151" s="192"/>
      <c r="AW4151" s="192"/>
    </row>
    <row r="4152" spans="48:49">
      <c r="AV4152" s="192"/>
      <c r="AW4152" s="192"/>
    </row>
    <row r="4153" spans="48:49">
      <c r="AV4153" s="192"/>
      <c r="AW4153" s="192"/>
    </row>
    <row r="4154" spans="48:49">
      <c r="AV4154" s="192"/>
      <c r="AW4154" s="192"/>
    </row>
    <row r="4155" spans="48:49">
      <c r="AV4155" s="192"/>
      <c r="AW4155" s="192"/>
    </row>
    <row r="4156" spans="48:49">
      <c r="AV4156" s="192"/>
      <c r="AW4156" s="192"/>
    </row>
    <row r="4157" spans="48:49">
      <c r="AV4157" s="192"/>
      <c r="AW4157" s="192"/>
    </row>
    <row r="4158" spans="48:49">
      <c r="AV4158" s="192"/>
      <c r="AW4158" s="192"/>
    </row>
    <row r="4159" spans="48:49">
      <c r="AV4159" s="192"/>
      <c r="AW4159" s="192"/>
    </row>
    <row r="4160" spans="48:49">
      <c r="AV4160" s="192"/>
      <c r="AW4160" s="192"/>
    </row>
    <row r="4161" spans="48:49">
      <c r="AV4161" s="192"/>
      <c r="AW4161" s="192"/>
    </row>
    <row r="4162" spans="48:49">
      <c r="AV4162" s="192"/>
      <c r="AW4162" s="192"/>
    </row>
    <row r="4163" spans="48:49">
      <c r="AV4163" s="192"/>
      <c r="AW4163" s="192"/>
    </row>
    <row r="4164" spans="48:49">
      <c r="AV4164" s="192"/>
      <c r="AW4164" s="192"/>
    </row>
    <row r="4165" spans="48:49">
      <c r="AV4165" s="192"/>
      <c r="AW4165" s="192"/>
    </row>
    <row r="4166" spans="48:49">
      <c r="AV4166" s="192"/>
      <c r="AW4166" s="192"/>
    </row>
    <row r="4167" spans="48:49">
      <c r="AV4167" s="192"/>
      <c r="AW4167" s="192"/>
    </row>
    <row r="4168" spans="48:49">
      <c r="AV4168" s="192"/>
      <c r="AW4168" s="192"/>
    </row>
    <row r="4169" spans="48:49">
      <c r="AV4169" s="192"/>
      <c r="AW4169" s="192"/>
    </row>
    <row r="4170" spans="48:49">
      <c r="AV4170" s="192"/>
      <c r="AW4170" s="192"/>
    </row>
    <row r="4171" spans="48:49">
      <c r="AV4171" s="192"/>
      <c r="AW4171" s="192"/>
    </row>
    <row r="4172" spans="48:49">
      <c r="AV4172" s="192"/>
      <c r="AW4172" s="192"/>
    </row>
    <row r="4173" spans="48:49">
      <c r="AV4173" s="192"/>
      <c r="AW4173" s="192"/>
    </row>
    <row r="4174" spans="48:49">
      <c r="AV4174" s="192"/>
      <c r="AW4174" s="192"/>
    </row>
    <row r="4175" spans="48:49">
      <c r="AV4175" s="192"/>
      <c r="AW4175" s="192"/>
    </row>
    <row r="4176" spans="48:49">
      <c r="AV4176" s="192"/>
      <c r="AW4176" s="192"/>
    </row>
    <row r="4177" spans="48:49">
      <c r="AV4177" s="192"/>
      <c r="AW4177" s="192"/>
    </row>
    <row r="4178" spans="48:49">
      <c r="AV4178" s="192"/>
      <c r="AW4178" s="192"/>
    </row>
    <row r="4179" spans="48:49">
      <c r="AV4179" s="192"/>
      <c r="AW4179" s="192"/>
    </row>
    <row r="4180" spans="48:49">
      <c r="AV4180" s="192"/>
      <c r="AW4180" s="192"/>
    </row>
    <row r="4181" spans="48:49">
      <c r="AV4181" s="192"/>
      <c r="AW4181" s="192"/>
    </row>
    <row r="4182" spans="48:49">
      <c r="AV4182" s="192"/>
      <c r="AW4182" s="192"/>
    </row>
    <row r="4183" spans="48:49">
      <c r="AV4183" s="192"/>
      <c r="AW4183" s="192"/>
    </row>
    <row r="4184" spans="48:49">
      <c r="AV4184" s="192"/>
      <c r="AW4184" s="192"/>
    </row>
    <row r="4185" spans="48:49">
      <c r="AV4185" s="192"/>
      <c r="AW4185" s="192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126" priority="119" operator="greaterThan">
      <formula>0</formula>
    </cfRule>
    <cfRule type="cellIs" dxfId="125" priority="120" operator="lessThanOrEqual">
      <formula>$X$25</formula>
    </cfRule>
    <cfRule type="cellIs" dxfId="124" priority="121" operator="between">
      <formula>0</formula>
      <formula>$X$25</formula>
    </cfRule>
  </conditionalFormatting>
  <conditionalFormatting sqref="U23">
    <cfRule type="cellIs" dxfId="123" priority="116" operator="lessThanOrEqual">
      <formula>0</formula>
    </cfRule>
    <cfRule type="cellIs" dxfId="122" priority="117" operator="greaterThanOrEqual">
      <formula>$X$23</formula>
    </cfRule>
    <cfRule type="cellIs" dxfId="121" priority="118" operator="between">
      <formula>0</formula>
      <formula>$X$23</formula>
    </cfRule>
  </conditionalFormatting>
  <conditionalFormatting sqref="U24">
    <cfRule type="cellIs" dxfId="120" priority="113" operator="greaterThanOrEqual">
      <formula>0</formula>
    </cfRule>
    <cfRule type="cellIs" dxfId="119" priority="114" operator="lessThan">
      <formula>$X$24</formula>
    </cfRule>
    <cfRule type="cellIs" dxfId="118" priority="115" operator="between">
      <formula>0</formula>
      <formula>$X$24</formula>
    </cfRule>
  </conditionalFormatting>
  <conditionalFormatting sqref="F12 F3:F9">
    <cfRule type="containsText" dxfId="117" priority="112" operator="containsText" text="No">
      <formula>NOT(ISERROR(SEARCH("No",F3)))</formula>
    </cfRule>
  </conditionalFormatting>
  <conditionalFormatting sqref="T26:W26">
    <cfRule type="cellIs" dxfId="116" priority="109" operator="greaterThanOrEqual">
      <formula>$X$26</formula>
    </cfRule>
    <cfRule type="cellIs" dxfId="115" priority="110" operator="between">
      <formula>$X$26/2</formula>
      <formula>$X$26</formula>
    </cfRule>
    <cfRule type="cellIs" dxfId="114" priority="111" operator="lessThan">
      <formula>$X$26/2</formula>
    </cfRule>
  </conditionalFormatting>
  <conditionalFormatting sqref="U22">
    <cfRule type="cellIs" dxfId="113" priority="108" operator="between">
      <formula>-1*"$U$102"</formula>
      <formula>"$U$102"</formula>
    </cfRule>
  </conditionalFormatting>
  <conditionalFormatting sqref="AQ15">
    <cfRule type="containsText" dxfId="112" priority="106" operator="containsText" text="LOA">
      <formula>NOT(ISERROR(SEARCH("LOA",AQ15)))</formula>
    </cfRule>
  </conditionalFormatting>
  <conditionalFormatting sqref="AQ15">
    <cfRule type="cellIs" dxfId="111" priority="107" operator="equal">
      <formula>"TB2"</formula>
    </cfRule>
  </conditionalFormatting>
  <conditionalFormatting sqref="AQ15">
    <cfRule type="cellIs" dxfId="110" priority="104" operator="equal">
      <formula>"KB"</formula>
    </cfRule>
  </conditionalFormatting>
  <conditionalFormatting sqref="AQ15">
    <cfRule type="cellIs" dxfId="109" priority="105" operator="equal">
      <formula>"D"</formula>
    </cfRule>
  </conditionalFormatting>
  <conditionalFormatting sqref="AQ14">
    <cfRule type="containsText" dxfId="108" priority="102" operator="containsText" text="LOA">
      <formula>NOT(ISERROR(SEARCH("LOA",AQ14)))</formula>
    </cfRule>
  </conditionalFormatting>
  <conditionalFormatting sqref="AQ14">
    <cfRule type="cellIs" dxfId="107" priority="103" operator="equal">
      <formula>"TB2"</formula>
    </cfRule>
  </conditionalFormatting>
  <conditionalFormatting sqref="AQ14">
    <cfRule type="cellIs" dxfId="106" priority="100" operator="equal">
      <formula>"KB"</formula>
    </cfRule>
  </conditionalFormatting>
  <conditionalFormatting sqref="AQ14">
    <cfRule type="cellIs" dxfId="105" priority="101" operator="equal">
      <formula>"D"</formula>
    </cfRule>
  </conditionalFormatting>
  <conditionalFormatting sqref="AQ16">
    <cfRule type="containsText" dxfId="104" priority="98" operator="containsText" text="LOA">
      <formula>NOT(ISERROR(SEARCH("LOA",AQ16)))</formula>
    </cfRule>
  </conditionalFormatting>
  <conditionalFormatting sqref="AQ16">
    <cfRule type="cellIs" dxfId="103" priority="99" operator="equal">
      <formula>"TB2"</formula>
    </cfRule>
  </conditionalFormatting>
  <conditionalFormatting sqref="AQ16">
    <cfRule type="cellIs" dxfId="102" priority="96" operator="equal">
      <formula>"KB"</formula>
    </cfRule>
  </conditionalFormatting>
  <conditionalFormatting sqref="AQ16">
    <cfRule type="cellIs" dxfId="101" priority="97" operator="equal">
      <formula>"D"</formula>
    </cfRule>
  </conditionalFormatting>
  <conditionalFormatting sqref="AY14:AY15">
    <cfRule type="containsText" dxfId="100" priority="94" operator="containsText" text="LOA">
      <formula>NOT(ISERROR(SEARCH("LOA",AY14)))</formula>
    </cfRule>
  </conditionalFormatting>
  <conditionalFormatting sqref="AY14:AY15">
    <cfRule type="cellIs" dxfId="99" priority="95" operator="equal">
      <formula>"TB2"</formula>
    </cfRule>
  </conditionalFormatting>
  <conditionalFormatting sqref="AY14:AY15">
    <cfRule type="cellIs" dxfId="98" priority="92" operator="equal">
      <formula>"KB"</formula>
    </cfRule>
  </conditionalFormatting>
  <conditionalFormatting sqref="AY14:AY15">
    <cfRule type="cellIs" dxfId="97" priority="93" operator="equal">
      <formula>"D"</formula>
    </cfRule>
  </conditionalFormatting>
  <conditionalFormatting sqref="AD14:AM14">
    <cfRule type="containsText" dxfId="96" priority="90" operator="containsText" text="LOA">
      <formula>NOT(ISERROR(SEARCH("LOA",AD14)))</formula>
    </cfRule>
  </conditionalFormatting>
  <conditionalFormatting sqref="AD14:AM14">
    <cfRule type="cellIs" dxfId="95" priority="91" operator="equal">
      <formula>"TB2"</formula>
    </cfRule>
  </conditionalFormatting>
  <conditionalFormatting sqref="AD14:AM14">
    <cfRule type="cellIs" dxfId="94" priority="88" operator="equal">
      <formula>"KB"</formula>
    </cfRule>
  </conditionalFormatting>
  <conditionalFormatting sqref="AD14:AM14">
    <cfRule type="cellIs" dxfId="93" priority="89" operator="equal">
      <formula>"D"</formula>
    </cfRule>
  </conditionalFormatting>
  <conditionalFormatting sqref="BE13:BH13 AD13:AI13 AO13:AT13 AN12:BH12 AX4:BG6 AD4:AM6">
    <cfRule type="containsText" dxfId="92" priority="85" operator="containsText" text="TB">
      <formula>NOT(ISERROR(SEARCH("TB",AD4)))</formula>
    </cfRule>
    <cfRule type="containsText" dxfId="91" priority="86" operator="containsText" text="D">
      <formula>NOT(ISERROR(SEARCH("D",AD4)))</formula>
    </cfRule>
    <cfRule type="containsText" dxfId="90" priority="87" operator="containsText" text="KB">
      <formula>NOT(ISERROR(SEARCH("KB",AD4)))</formula>
    </cfRule>
  </conditionalFormatting>
  <conditionalFormatting sqref="L3:T3 M4:T9 L4:L12">
    <cfRule type="cellIs" dxfId="89" priority="81" operator="lessThan">
      <formula>0</formula>
    </cfRule>
    <cfRule type="cellIs" dxfId="88" priority="82" operator="greaterThan">
      <formula>61</formula>
    </cfRule>
    <cfRule type="cellIs" dxfId="87" priority="83" operator="between">
      <formula>31</formula>
      <formula>60</formula>
    </cfRule>
    <cfRule type="cellIs" dxfId="86" priority="84" operator="between">
      <formula>0</formula>
      <formula>30</formula>
    </cfRule>
  </conditionalFormatting>
  <conditionalFormatting sqref="F10:F11">
    <cfRule type="containsText" dxfId="85" priority="80" operator="containsText" text="No">
      <formula>NOT(ISERROR(SEARCH("No",F10)))</formula>
    </cfRule>
  </conditionalFormatting>
  <conditionalFormatting sqref="M10:T10">
    <cfRule type="cellIs" dxfId="84" priority="76" operator="lessThan">
      <formula>0</formula>
    </cfRule>
    <cfRule type="cellIs" dxfId="83" priority="77" operator="greaterThan">
      <formula>61</formula>
    </cfRule>
    <cfRule type="cellIs" dxfId="82" priority="78" operator="between">
      <formula>31</formula>
      <formula>60</formula>
    </cfRule>
    <cfRule type="cellIs" dxfId="81" priority="79" operator="between">
      <formula>0</formula>
      <formula>30</formula>
    </cfRule>
  </conditionalFormatting>
  <conditionalFormatting sqref="AU13:AV13">
    <cfRule type="containsText" dxfId="80" priority="70" operator="containsText" text="TB">
      <formula>NOT(ISERROR(SEARCH("TB",AU13)))</formula>
    </cfRule>
    <cfRule type="containsText" dxfId="79" priority="71" operator="containsText" text="D">
      <formula>NOT(ISERROR(SEARCH("D",AU13)))</formula>
    </cfRule>
    <cfRule type="containsText" dxfId="78" priority="72" operator="containsText" text="KB">
      <formula>NOT(ISERROR(SEARCH("KB",AU13)))</formula>
    </cfRule>
  </conditionalFormatting>
  <conditionalFormatting sqref="AX13:BD13">
    <cfRule type="containsText" dxfId="77" priority="67" operator="containsText" text="TB">
      <formula>NOT(ISERROR(SEARCH("TB",AX13)))</formula>
    </cfRule>
    <cfRule type="containsText" dxfId="76" priority="68" operator="containsText" text="D">
      <formula>NOT(ISERROR(SEARCH("D",AX13)))</formula>
    </cfRule>
    <cfRule type="containsText" dxfId="75" priority="69" operator="containsText" text="KB">
      <formula>NOT(ISERROR(SEARCH("KB",AX13)))</formula>
    </cfRule>
  </conditionalFormatting>
  <conditionalFormatting sqref="AW13">
    <cfRule type="containsText" dxfId="74" priority="64" operator="containsText" text="TB">
      <formula>NOT(ISERROR(SEARCH("TB",AW13)))</formula>
    </cfRule>
    <cfRule type="containsText" dxfId="73" priority="65" operator="containsText" text="D">
      <formula>NOT(ISERROR(SEARCH("D",AW13)))</formula>
    </cfRule>
    <cfRule type="containsText" dxfId="72" priority="66" operator="containsText" text="KB">
      <formula>NOT(ISERROR(SEARCH("KB",AW13)))</formula>
    </cfRule>
  </conditionalFormatting>
  <conditionalFormatting sqref="AJ13:AN13">
    <cfRule type="containsText" dxfId="71" priority="61" operator="containsText" text="TB">
      <formula>NOT(ISERROR(SEARCH("TB",AJ13)))</formula>
    </cfRule>
    <cfRule type="containsText" dxfId="70" priority="62" operator="containsText" text="D">
      <formula>NOT(ISERROR(SEARCH("D",AJ13)))</formula>
    </cfRule>
    <cfRule type="containsText" dxfId="69" priority="63" operator="containsText" text="KB">
      <formula>NOT(ISERROR(SEARCH("KB",AJ13)))</formula>
    </cfRule>
  </conditionalFormatting>
  <conditionalFormatting sqref="M11:T11">
    <cfRule type="cellIs" dxfId="68" priority="57" operator="lessThan">
      <formula>0</formula>
    </cfRule>
    <cfRule type="cellIs" dxfId="67" priority="58" operator="greaterThan">
      <formula>61</formula>
    </cfRule>
    <cfRule type="cellIs" dxfId="66" priority="59" operator="between">
      <formula>31</formula>
      <formula>60</formula>
    </cfRule>
    <cfRule type="cellIs" dxfId="65" priority="60" operator="between">
      <formula>0</formula>
      <formula>30</formula>
    </cfRule>
  </conditionalFormatting>
  <conditionalFormatting sqref="AG7:AW7">
    <cfRule type="containsText" dxfId="64" priority="48" operator="containsText" text="TB">
      <formula>NOT(ISERROR(SEARCH("TB",AG7)))</formula>
    </cfRule>
    <cfRule type="containsText" dxfId="63" priority="49" operator="containsText" text="D">
      <formula>NOT(ISERROR(SEARCH("D",AG7)))</formula>
    </cfRule>
    <cfRule type="containsText" dxfId="62" priority="50" operator="containsText" text="KB">
      <formula>NOT(ISERROR(SEARCH("KB",AG7)))</formula>
    </cfRule>
  </conditionalFormatting>
  <conditionalFormatting sqref="AD3:BH3">
    <cfRule type="containsText" dxfId="61" priority="45" operator="containsText" text="TB">
      <formula>NOT(ISERROR(SEARCH("TB",AD3)))</formula>
    </cfRule>
    <cfRule type="containsText" dxfId="60" priority="46" operator="containsText" text="D">
      <formula>NOT(ISERROR(SEARCH("D",AD3)))</formula>
    </cfRule>
    <cfRule type="containsText" dxfId="59" priority="47" operator="containsText" text="KB">
      <formula>NOT(ISERROR(SEARCH("KB",AD3)))</formula>
    </cfRule>
  </conditionalFormatting>
  <conditionalFormatting sqref="AN4:AN6 AO5:AW5 BH4:BH6 AD8:BG8">
    <cfRule type="containsText" dxfId="58" priority="42" operator="containsText" text="TB">
      <formula>NOT(ISERROR(SEARCH("TB",AD4)))</formula>
    </cfRule>
    <cfRule type="containsText" dxfId="57" priority="43" operator="containsText" text="D">
      <formula>NOT(ISERROR(SEARCH("D",AD4)))</formula>
    </cfRule>
    <cfRule type="containsText" dxfId="56" priority="44" operator="containsText" text="KB">
      <formula>NOT(ISERROR(SEARCH("KB",AD4)))</formula>
    </cfRule>
  </conditionalFormatting>
  <conditionalFormatting sqref="AD11:BH11">
    <cfRule type="containsText" dxfId="55" priority="39" operator="containsText" text="TB">
      <formula>NOT(ISERROR(SEARCH("TB",AD11)))</formula>
    </cfRule>
    <cfRule type="containsText" dxfId="54" priority="40" operator="containsText" text="D">
      <formula>NOT(ISERROR(SEARCH("D",AD11)))</formula>
    </cfRule>
    <cfRule type="containsText" dxfId="53" priority="41" operator="containsText" text="KB">
      <formula>NOT(ISERROR(SEARCH("KB",AD11)))</formula>
    </cfRule>
  </conditionalFormatting>
  <conditionalFormatting sqref="AD9:BH9">
    <cfRule type="containsText" dxfId="52" priority="36" operator="containsText" text="TB">
      <formula>NOT(ISERROR(SEARCH("TB",AD9)))</formula>
    </cfRule>
    <cfRule type="containsText" dxfId="51" priority="37" operator="containsText" text="D">
      <formula>NOT(ISERROR(SEARCH("D",AD9)))</formula>
    </cfRule>
    <cfRule type="containsText" dxfId="50" priority="38" operator="containsText" text="KB">
      <formula>NOT(ISERROR(SEARCH("KB",AD9)))</formula>
    </cfRule>
  </conditionalFormatting>
  <conditionalFormatting sqref="AX7:BC7">
    <cfRule type="containsText" dxfId="49" priority="30" operator="containsText" text="TB">
      <formula>NOT(ISERROR(SEARCH("TB",AX7)))</formula>
    </cfRule>
    <cfRule type="containsText" dxfId="48" priority="31" operator="containsText" text="D">
      <formula>NOT(ISERROR(SEARCH("D",AX7)))</formula>
    </cfRule>
    <cfRule type="containsText" dxfId="47" priority="32" operator="containsText" text="KB">
      <formula>NOT(ISERROR(SEARCH("KB",AX7)))</formula>
    </cfRule>
  </conditionalFormatting>
  <conditionalFormatting sqref="AD10:BH10">
    <cfRule type="containsText" dxfId="46" priority="27" operator="containsText" text="TB">
      <formula>NOT(ISERROR(SEARCH("TB",AD10)))</formula>
    </cfRule>
    <cfRule type="containsText" dxfId="45" priority="28" operator="containsText" text="D">
      <formula>NOT(ISERROR(SEARCH("D",AD10)))</formula>
    </cfRule>
    <cfRule type="containsText" dxfId="44" priority="29" operator="containsText" text="KB">
      <formula>NOT(ISERROR(SEARCH("KB",AD10)))</formula>
    </cfRule>
  </conditionalFormatting>
  <conditionalFormatting sqref="M12:T12">
    <cfRule type="cellIs" dxfId="43" priority="23" operator="lessThan">
      <formula>0</formula>
    </cfRule>
    <cfRule type="cellIs" dxfId="42" priority="24" operator="greaterThan">
      <formula>61</formula>
    </cfRule>
    <cfRule type="cellIs" dxfId="41" priority="25" operator="between">
      <formula>31</formula>
      <formula>60</formula>
    </cfRule>
    <cfRule type="cellIs" dxfId="40" priority="26" operator="between">
      <formula>0</formula>
      <formula>30</formula>
    </cfRule>
  </conditionalFormatting>
  <conditionalFormatting sqref="BD7:BH7">
    <cfRule type="containsText" dxfId="39" priority="16" operator="containsText" text="TB">
      <formula>NOT(ISERROR(SEARCH("TB",BD7)))</formula>
    </cfRule>
    <cfRule type="containsText" dxfId="38" priority="17" operator="containsText" text="D">
      <formula>NOT(ISERROR(SEARCH("D",BD7)))</formula>
    </cfRule>
    <cfRule type="containsText" dxfId="37" priority="18" operator="containsText" text="KB">
      <formula>NOT(ISERROR(SEARCH("KB",BD7)))</formula>
    </cfRule>
  </conditionalFormatting>
  <conditionalFormatting sqref="AO4:AW4">
    <cfRule type="containsText" dxfId="36" priority="13" operator="containsText" text="TB">
      <formula>NOT(ISERROR(SEARCH("TB",AO4)))</formula>
    </cfRule>
    <cfRule type="containsText" dxfId="35" priority="14" operator="containsText" text="D">
      <formula>NOT(ISERROR(SEARCH("D",AO4)))</formula>
    </cfRule>
    <cfRule type="containsText" dxfId="34" priority="15" operator="containsText" text="KB">
      <formula>NOT(ISERROR(SEARCH("KB",AO4)))</formula>
    </cfRule>
  </conditionalFormatting>
  <conditionalFormatting sqref="AO6:AW6">
    <cfRule type="containsText" dxfId="33" priority="10" operator="containsText" text="TB">
      <formula>NOT(ISERROR(SEARCH("TB",AO6)))</formula>
    </cfRule>
    <cfRule type="containsText" dxfId="32" priority="11" operator="containsText" text="D">
      <formula>NOT(ISERROR(SEARCH("D",AO6)))</formula>
    </cfRule>
    <cfRule type="containsText" dxfId="31" priority="12" operator="containsText" text="KB">
      <formula>NOT(ISERROR(SEARCH("KB",AO6)))</formula>
    </cfRule>
  </conditionalFormatting>
  <conditionalFormatting sqref="AD12:AM12">
    <cfRule type="containsText" dxfId="30" priority="7" operator="containsText" text="TB">
      <formula>NOT(ISERROR(SEARCH("TB",AD12)))</formula>
    </cfRule>
    <cfRule type="containsText" dxfId="29" priority="8" operator="containsText" text="D">
      <formula>NOT(ISERROR(SEARCH("D",AD12)))</formula>
    </cfRule>
    <cfRule type="containsText" dxfId="28" priority="9" operator="containsText" text="KB">
      <formula>NOT(ISERROR(SEARCH("KB",AD12)))</formula>
    </cfRule>
  </conditionalFormatting>
  <conditionalFormatting sqref="BH8">
    <cfRule type="containsText" dxfId="27" priority="4" operator="containsText" text="TB">
      <formula>NOT(ISERROR(SEARCH("TB",BH8)))</formula>
    </cfRule>
    <cfRule type="containsText" dxfId="26" priority="5" operator="containsText" text="D">
      <formula>NOT(ISERROR(SEARCH("D",BH8)))</formula>
    </cfRule>
    <cfRule type="containsText" dxfId="25" priority="6" operator="containsText" text="KB">
      <formula>NOT(ISERROR(SEARCH("KB",BH8)))</formula>
    </cfRule>
  </conditionalFormatting>
  <conditionalFormatting sqref="AD7:AF7">
    <cfRule type="containsText" dxfId="24" priority="1" operator="containsText" text="TB">
      <formula>NOT(ISERROR(SEARCH("TB",AD7)))</formula>
    </cfRule>
    <cfRule type="containsText" dxfId="23" priority="2" operator="containsText" text="D">
      <formula>NOT(ISERROR(SEARCH("D",AD7)))</formula>
    </cfRule>
    <cfRule type="containsText" dxfId="2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8"/>
  <sheetViews>
    <sheetView workbookViewId="0">
      <selection activeCell="AF42" sqref="AF42"/>
    </sheetView>
  </sheetViews>
  <sheetFormatPr defaultColWidth="8.85546875" defaultRowHeight="15"/>
  <cols>
    <col min="2" max="2" width="11" customWidth="1"/>
    <col min="3" max="3" width="74" customWidth="1"/>
    <col min="4" max="5" width="15.85546875" customWidth="1"/>
    <col min="6" max="6" width="12" customWidth="1"/>
    <col min="7" max="7" width="11.140625" customWidth="1"/>
    <col min="8" max="37" width="8.42578125" customWidth="1"/>
    <col min="42" max="42" width="9.42578125" customWidth="1"/>
  </cols>
  <sheetData>
    <row r="1" spans="1:47">
      <c r="H1" s="432">
        <v>44398</v>
      </c>
      <c r="I1" s="432"/>
      <c r="J1" s="432"/>
      <c r="K1" s="432"/>
      <c r="L1" s="432"/>
      <c r="M1" s="432"/>
      <c r="N1" s="432">
        <v>44429</v>
      </c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</row>
    <row r="2" spans="1:47">
      <c r="A2" t="s">
        <v>350</v>
      </c>
      <c r="B2" t="s">
        <v>351</v>
      </c>
      <c r="C2" t="s">
        <v>352</v>
      </c>
      <c r="D2" s="349" t="s">
        <v>353</v>
      </c>
      <c r="E2" s="349" t="s">
        <v>354</v>
      </c>
      <c r="F2" t="s">
        <v>355</v>
      </c>
      <c r="G2" s="241">
        <v>44403</v>
      </c>
      <c r="H2" s="241">
        <v>44404</v>
      </c>
      <c r="I2" s="241">
        <v>44405</v>
      </c>
      <c r="J2" s="241">
        <v>44406</v>
      </c>
      <c r="K2" s="348">
        <f t="shared" ref="K2:AM2" si="0">J2+1</f>
        <v>44407</v>
      </c>
      <c r="L2" s="348">
        <f t="shared" si="0"/>
        <v>44408</v>
      </c>
      <c r="M2" s="348">
        <f t="shared" si="0"/>
        <v>44409</v>
      </c>
      <c r="N2" s="348">
        <f t="shared" si="0"/>
        <v>44410</v>
      </c>
      <c r="O2" s="348">
        <f t="shared" si="0"/>
        <v>44411</v>
      </c>
      <c r="P2" s="348">
        <f t="shared" si="0"/>
        <v>44412</v>
      </c>
      <c r="Q2" s="348">
        <f t="shared" si="0"/>
        <v>44413</v>
      </c>
      <c r="R2" s="348">
        <f t="shared" si="0"/>
        <v>44414</v>
      </c>
      <c r="S2" s="348">
        <f t="shared" si="0"/>
        <v>44415</v>
      </c>
      <c r="T2" s="348">
        <f t="shared" si="0"/>
        <v>44416</v>
      </c>
      <c r="U2" s="348">
        <f t="shared" si="0"/>
        <v>44417</v>
      </c>
      <c r="V2" s="348">
        <f t="shared" si="0"/>
        <v>44418</v>
      </c>
      <c r="W2" s="348">
        <f t="shared" si="0"/>
        <v>44419</v>
      </c>
      <c r="X2" s="348">
        <f t="shared" si="0"/>
        <v>44420</v>
      </c>
      <c r="Y2" s="348">
        <f t="shared" si="0"/>
        <v>44421</v>
      </c>
      <c r="Z2" s="348">
        <f t="shared" si="0"/>
        <v>44422</v>
      </c>
      <c r="AA2" s="348">
        <f t="shared" si="0"/>
        <v>44423</v>
      </c>
      <c r="AB2" s="348">
        <f t="shared" si="0"/>
        <v>44424</v>
      </c>
      <c r="AC2" s="348">
        <f t="shared" si="0"/>
        <v>44425</v>
      </c>
      <c r="AD2" s="348">
        <f t="shared" si="0"/>
        <v>44426</v>
      </c>
      <c r="AE2" s="348">
        <f t="shared" si="0"/>
        <v>44427</v>
      </c>
      <c r="AF2" s="348">
        <f t="shared" si="0"/>
        <v>44428</v>
      </c>
      <c r="AG2" s="348">
        <f t="shared" si="0"/>
        <v>44429</v>
      </c>
      <c r="AH2" s="348">
        <f t="shared" si="0"/>
        <v>44430</v>
      </c>
      <c r="AI2" s="348">
        <f t="shared" si="0"/>
        <v>44431</v>
      </c>
      <c r="AJ2" s="348">
        <f t="shared" si="0"/>
        <v>44432</v>
      </c>
      <c r="AK2" s="348">
        <f t="shared" si="0"/>
        <v>44433</v>
      </c>
      <c r="AL2" s="348">
        <f t="shared" si="0"/>
        <v>44434</v>
      </c>
      <c r="AM2" s="348">
        <f t="shared" si="0"/>
        <v>44435</v>
      </c>
      <c r="AN2" s="348">
        <f t="shared" ref="AN2" si="1">AM2+1</f>
        <v>44436</v>
      </c>
      <c r="AO2" s="348">
        <f t="shared" ref="AO2" si="2">AN2+1</f>
        <v>44437</v>
      </c>
      <c r="AP2" s="348">
        <f t="shared" ref="AP2" si="3">AO2+1</f>
        <v>44438</v>
      </c>
      <c r="AQ2" s="348">
        <f t="shared" ref="AQ2" si="4">AP2+1</f>
        <v>44439</v>
      </c>
      <c r="AR2" s="241"/>
      <c r="AS2" s="241"/>
      <c r="AT2" s="241"/>
      <c r="AU2" s="241"/>
    </row>
    <row r="3" spans="1:47">
      <c r="B3">
        <v>19274</v>
      </c>
      <c r="C3" t="s">
        <v>356</v>
      </c>
      <c r="D3" s="349" t="s">
        <v>357</v>
      </c>
      <c r="E3" s="349"/>
      <c r="F3" t="s">
        <v>358</v>
      </c>
      <c r="G3" t="s">
        <v>357</v>
      </c>
      <c r="H3" t="s">
        <v>357</v>
      </c>
      <c r="I3" t="s">
        <v>359</v>
      </c>
    </row>
    <row r="4" spans="1:47">
      <c r="A4" s="242"/>
      <c r="B4" s="243">
        <v>19275</v>
      </c>
      <c r="C4" s="243" t="s">
        <v>360</v>
      </c>
      <c r="D4" s="244" t="s">
        <v>357</v>
      </c>
      <c r="E4" s="244"/>
      <c r="F4" s="243" t="s">
        <v>361</v>
      </c>
      <c r="G4" s="243"/>
      <c r="H4" s="243"/>
      <c r="I4" s="243"/>
      <c r="J4" s="243"/>
      <c r="K4" s="243"/>
      <c r="L4" s="243"/>
      <c r="M4" s="243"/>
      <c r="N4" s="243" t="s">
        <v>125</v>
      </c>
      <c r="O4" s="243" t="s">
        <v>125</v>
      </c>
      <c r="P4" s="243" t="s">
        <v>125</v>
      </c>
      <c r="Q4" s="243" t="s">
        <v>125</v>
      </c>
      <c r="R4" s="243" t="s">
        <v>125</v>
      </c>
      <c r="S4" s="243" t="s">
        <v>125</v>
      </c>
      <c r="T4" s="243" t="s">
        <v>125</v>
      </c>
      <c r="U4" s="243" t="s">
        <v>125</v>
      </c>
      <c r="V4" s="243" t="s">
        <v>125</v>
      </c>
      <c r="W4" s="243" t="s">
        <v>125</v>
      </c>
      <c r="X4" s="243" t="s">
        <v>125</v>
      </c>
      <c r="Y4" s="243" t="s">
        <v>125</v>
      </c>
      <c r="Z4" s="243" t="s">
        <v>125</v>
      </c>
      <c r="AA4" s="243" t="s">
        <v>125</v>
      </c>
      <c r="AB4" s="243" t="s">
        <v>125</v>
      </c>
      <c r="AC4" s="243" t="s">
        <v>125</v>
      </c>
      <c r="AD4" s="243" t="s">
        <v>125</v>
      </c>
      <c r="AE4" s="243" t="s">
        <v>125</v>
      </c>
      <c r="AF4" s="243" t="s">
        <v>125</v>
      </c>
      <c r="AG4" s="243" t="s">
        <v>125</v>
      </c>
      <c r="AH4" s="243" t="s">
        <v>125</v>
      </c>
      <c r="AI4" s="243" t="s">
        <v>125</v>
      </c>
      <c r="AJ4" s="243" t="s">
        <v>125</v>
      </c>
      <c r="AK4" s="243" t="s">
        <v>125</v>
      </c>
      <c r="AL4" s="243" t="s">
        <v>125</v>
      </c>
      <c r="AM4" s="243" t="s">
        <v>125</v>
      </c>
      <c r="AN4" s="243" t="s">
        <v>125</v>
      </c>
      <c r="AO4" s="243" t="s">
        <v>125</v>
      </c>
      <c r="AP4" s="243" t="s">
        <v>125</v>
      </c>
      <c r="AQ4" s="245" t="s">
        <v>125</v>
      </c>
    </row>
    <row r="5" spans="1:47">
      <c r="A5" s="246"/>
      <c r="C5" t="s">
        <v>362</v>
      </c>
      <c r="D5" s="349"/>
      <c r="E5" s="349"/>
      <c r="N5" t="s">
        <v>357</v>
      </c>
      <c r="O5" t="s">
        <v>357</v>
      </c>
      <c r="P5" t="s">
        <v>357</v>
      </c>
      <c r="Q5" t="s">
        <v>357</v>
      </c>
      <c r="R5" t="s">
        <v>357</v>
      </c>
      <c r="S5" t="s">
        <v>357</v>
      </c>
      <c r="T5" t="s">
        <v>357</v>
      </c>
      <c r="U5" t="s">
        <v>357</v>
      </c>
      <c r="V5" t="s">
        <v>357</v>
      </c>
      <c r="W5" t="s">
        <v>357</v>
      </c>
      <c r="X5" t="s">
        <v>357</v>
      </c>
      <c r="Y5" t="s">
        <v>357</v>
      </c>
      <c r="Z5" t="s">
        <v>357</v>
      </c>
      <c r="AA5" t="s">
        <v>357</v>
      </c>
      <c r="AB5" t="s">
        <v>357</v>
      </c>
      <c r="AC5" t="s">
        <v>357</v>
      </c>
      <c r="AD5" t="s">
        <v>357</v>
      </c>
      <c r="AE5" t="s">
        <v>357</v>
      </c>
      <c r="AF5" t="s">
        <v>357</v>
      </c>
      <c r="AG5" t="s">
        <v>357</v>
      </c>
      <c r="AH5" t="s">
        <v>357</v>
      </c>
      <c r="AI5" t="s">
        <v>357</v>
      </c>
      <c r="AJ5" t="s">
        <v>357</v>
      </c>
      <c r="AK5" t="s">
        <v>357</v>
      </c>
      <c r="AL5" t="s">
        <v>357</v>
      </c>
      <c r="AM5" t="s">
        <v>357</v>
      </c>
      <c r="AN5" t="s">
        <v>357</v>
      </c>
      <c r="AO5" t="s">
        <v>357</v>
      </c>
      <c r="AP5" t="s">
        <v>357</v>
      </c>
      <c r="AQ5" s="247" t="s">
        <v>357</v>
      </c>
    </row>
    <row r="6" spans="1:47">
      <c r="A6" s="246"/>
      <c r="C6" t="s">
        <v>363</v>
      </c>
      <c r="D6" s="349"/>
      <c r="E6" s="349"/>
      <c r="P6" t="s">
        <v>357</v>
      </c>
      <c r="Q6" t="s">
        <v>357</v>
      </c>
      <c r="R6" t="s">
        <v>357</v>
      </c>
      <c r="S6" t="s">
        <v>357</v>
      </c>
      <c r="T6" t="s">
        <v>357</v>
      </c>
      <c r="U6" t="s">
        <v>357</v>
      </c>
      <c r="V6" t="s">
        <v>357</v>
      </c>
      <c r="W6" t="s">
        <v>357</v>
      </c>
      <c r="X6" t="s">
        <v>357</v>
      </c>
      <c r="Y6" t="s">
        <v>357</v>
      </c>
      <c r="Z6" t="s">
        <v>357</v>
      </c>
      <c r="AA6" t="s">
        <v>357</v>
      </c>
      <c r="AB6" t="s">
        <v>357</v>
      </c>
      <c r="AC6" t="s">
        <v>357</v>
      </c>
      <c r="AD6" t="s">
        <v>357</v>
      </c>
      <c r="AE6" t="s">
        <v>357</v>
      </c>
      <c r="AF6" t="s">
        <v>357</v>
      </c>
      <c r="AG6" t="s">
        <v>357</v>
      </c>
      <c r="AH6" t="s">
        <v>357</v>
      </c>
      <c r="AI6" t="s">
        <v>357</v>
      </c>
      <c r="AJ6" t="s">
        <v>357</v>
      </c>
      <c r="AK6" t="s">
        <v>357</v>
      </c>
      <c r="AL6" t="s">
        <v>357</v>
      </c>
      <c r="AM6" t="s">
        <v>357</v>
      </c>
      <c r="AN6" t="s">
        <v>357</v>
      </c>
      <c r="AO6" t="s">
        <v>357</v>
      </c>
      <c r="AP6" t="s">
        <v>357</v>
      </c>
      <c r="AQ6" s="247" t="s">
        <v>357</v>
      </c>
    </row>
    <row r="7" spans="1:47">
      <c r="A7" s="248"/>
      <c r="B7" s="249"/>
      <c r="C7" s="249" t="s">
        <v>364</v>
      </c>
      <c r="D7" s="262"/>
      <c r="E7" s="262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 t="s">
        <v>357</v>
      </c>
      <c r="T7" s="249" t="s">
        <v>357</v>
      </c>
      <c r="U7" s="249" t="s">
        <v>357</v>
      </c>
      <c r="V7" s="249" t="s">
        <v>357</v>
      </c>
      <c r="W7" s="249" t="s">
        <v>357</v>
      </c>
      <c r="X7" s="249" t="s">
        <v>357</v>
      </c>
      <c r="Y7" s="249" t="s">
        <v>357</v>
      </c>
      <c r="Z7" s="249" t="s">
        <v>357</v>
      </c>
      <c r="AA7" s="249" t="s">
        <v>357</v>
      </c>
      <c r="AB7" s="249" t="s">
        <v>357</v>
      </c>
      <c r="AC7" s="249" t="s">
        <v>357</v>
      </c>
      <c r="AD7" s="249" t="s">
        <v>357</v>
      </c>
      <c r="AE7" s="249" t="s">
        <v>357</v>
      </c>
      <c r="AF7" s="249" t="s">
        <v>357</v>
      </c>
      <c r="AG7" s="249" t="s">
        <v>357</v>
      </c>
      <c r="AH7" s="249" t="s">
        <v>357</v>
      </c>
      <c r="AI7" s="249" t="s">
        <v>357</v>
      </c>
      <c r="AJ7" s="249" t="s">
        <v>357</v>
      </c>
      <c r="AK7" s="249" t="s">
        <v>357</v>
      </c>
      <c r="AL7" s="249" t="s">
        <v>357</v>
      </c>
      <c r="AM7" s="249" t="s">
        <v>357</v>
      </c>
      <c r="AN7" s="249" t="s">
        <v>357</v>
      </c>
      <c r="AO7" s="249" t="s">
        <v>357</v>
      </c>
      <c r="AP7" s="249" t="s">
        <v>357</v>
      </c>
      <c r="AQ7" s="250" t="s">
        <v>357</v>
      </c>
    </row>
    <row r="8" spans="1:47">
      <c r="A8">
        <v>8346</v>
      </c>
      <c r="B8">
        <v>19378</v>
      </c>
      <c r="C8" t="s">
        <v>365</v>
      </c>
      <c r="D8" s="349" t="s">
        <v>366</v>
      </c>
      <c r="E8" s="349"/>
      <c r="F8" t="s">
        <v>367</v>
      </c>
      <c r="AP8" t="s">
        <v>366</v>
      </c>
      <c r="AQ8" t="s">
        <v>366</v>
      </c>
    </row>
  </sheetData>
  <mergeCells count="2">
    <mergeCell ref="H1:M1"/>
    <mergeCell ref="N1:A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D460-14C1-A242-A869-6F61BFB18C04}">
  <dimension ref="A2:AK24"/>
  <sheetViews>
    <sheetView topLeftCell="J1" workbookViewId="0">
      <selection activeCell="AA18" sqref="AA18"/>
    </sheetView>
  </sheetViews>
  <sheetFormatPr defaultColWidth="8.85546875" defaultRowHeight="15"/>
  <cols>
    <col min="2" max="2" width="11" customWidth="1"/>
    <col min="3" max="3" width="74" customWidth="1"/>
    <col min="4" max="5" width="15.85546875" customWidth="1"/>
    <col min="6" max="6" width="12" customWidth="1"/>
    <col min="7" max="7" width="11.140625" customWidth="1"/>
    <col min="8" max="8" width="10.7109375" customWidth="1"/>
    <col min="9" max="9" width="10" customWidth="1"/>
    <col min="10" max="10" width="9.42578125" customWidth="1"/>
    <col min="11" max="11" width="10.28515625" customWidth="1"/>
    <col min="12" max="13" width="9.85546875" customWidth="1"/>
    <col min="14" max="14" width="9.7109375" customWidth="1"/>
    <col min="15" max="15" width="10.140625" customWidth="1"/>
    <col min="16" max="16" width="10" customWidth="1"/>
    <col min="17" max="17" width="9.42578125" customWidth="1"/>
    <col min="18" max="19" width="9.85546875" customWidth="1"/>
    <col min="20" max="20" width="9.42578125" customWidth="1"/>
    <col min="21" max="21" width="9.5703125" customWidth="1"/>
    <col min="22" max="22" width="9.42578125" customWidth="1"/>
    <col min="23" max="23" width="9.5703125" customWidth="1"/>
    <col min="24" max="25" width="10" customWidth="1"/>
    <col min="26" max="26" width="9.5703125" customWidth="1"/>
    <col min="27" max="27" width="9.85546875" customWidth="1"/>
    <col min="28" max="28" width="9.5703125" customWidth="1"/>
    <col min="29" max="29" width="10.28515625" customWidth="1"/>
    <col min="30" max="30" width="10.140625" customWidth="1"/>
    <col min="31" max="31" width="9.7109375" customWidth="1"/>
    <col min="32" max="32" width="9.42578125" customWidth="1"/>
    <col min="33" max="33" width="10.140625" customWidth="1"/>
    <col min="34" max="34" width="10.28515625" customWidth="1"/>
    <col min="35" max="36" width="9.5703125" customWidth="1"/>
    <col min="37" max="37" width="9.85546875" customWidth="1"/>
  </cols>
  <sheetData>
    <row r="2" spans="1:37">
      <c r="A2" t="s">
        <v>350</v>
      </c>
      <c r="B2" t="s">
        <v>351</v>
      </c>
      <c r="C2" t="s">
        <v>352</v>
      </c>
      <c r="D2" s="349" t="s">
        <v>353</v>
      </c>
      <c r="E2" s="349" t="s">
        <v>354</v>
      </c>
      <c r="F2" t="s">
        <v>355</v>
      </c>
      <c r="G2" s="241"/>
      <c r="H2" s="268">
        <v>44470</v>
      </c>
      <c r="I2" s="268">
        <f t="shared" ref="I2" si="0">H2+1</f>
        <v>44471</v>
      </c>
      <c r="J2" s="268">
        <f t="shared" ref="J2" si="1">I2+1</f>
        <v>44472</v>
      </c>
      <c r="K2" s="268">
        <f t="shared" ref="K2" si="2">J2+1</f>
        <v>44473</v>
      </c>
      <c r="L2" s="268">
        <f t="shared" ref="L2" si="3">K2+1</f>
        <v>44474</v>
      </c>
      <c r="M2" s="268">
        <f t="shared" ref="M2" si="4">L2+1</f>
        <v>44475</v>
      </c>
      <c r="N2" s="268">
        <f t="shared" ref="N2" si="5">M2+1</f>
        <v>44476</v>
      </c>
      <c r="O2" s="268">
        <f t="shared" ref="O2" si="6">N2+1</f>
        <v>44477</v>
      </c>
      <c r="P2" s="268">
        <f t="shared" ref="P2" si="7">O2+1</f>
        <v>44478</v>
      </c>
      <c r="Q2" s="268">
        <f t="shared" ref="Q2" si="8">P2+1</f>
        <v>44479</v>
      </c>
      <c r="R2" s="268">
        <f t="shared" ref="R2" si="9">Q2+1</f>
        <v>44480</v>
      </c>
      <c r="S2" s="268">
        <f t="shared" ref="S2" si="10">R2+1</f>
        <v>44481</v>
      </c>
      <c r="T2" s="268">
        <f t="shared" ref="T2" si="11">S2+1</f>
        <v>44482</v>
      </c>
      <c r="U2" s="268">
        <f t="shared" ref="U2" si="12">T2+1</f>
        <v>44483</v>
      </c>
      <c r="V2" s="268">
        <f t="shared" ref="V2" si="13">U2+1</f>
        <v>44484</v>
      </c>
      <c r="W2" s="268">
        <f t="shared" ref="W2" si="14">V2+1</f>
        <v>44485</v>
      </c>
      <c r="X2" s="268">
        <f t="shared" ref="X2" si="15">W2+1</f>
        <v>44486</v>
      </c>
      <c r="Y2" s="268">
        <f t="shared" ref="Y2" si="16">X2+1</f>
        <v>44487</v>
      </c>
      <c r="Z2" s="268">
        <f t="shared" ref="Z2" si="17">Y2+1</f>
        <v>44488</v>
      </c>
      <c r="AA2" s="268">
        <f t="shared" ref="AA2" si="18">Z2+1</f>
        <v>44489</v>
      </c>
      <c r="AB2" s="268">
        <f t="shared" ref="AB2" si="19">AA2+1</f>
        <v>44490</v>
      </c>
      <c r="AC2" s="268">
        <f t="shared" ref="AC2" si="20">AB2+1</f>
        <v>44491</v>
      </c>
      <c r="AD2" s="268">
        <f t="shared" ref="AD2" si="21">AC2+1</f>
        <v>44492</v>
      </c>
      <c r="AE2" s="268">
        <f t="shared" ref="AE2" si="22">AD2+1</f>
        <v>44493</v>
      </c>
      <c r="AF2" s="268">
        <f t="shared" ref="AF2" si="23">AE2+1</f>
        <v>44494</v>
      </c>
      <c r="AG2" s="268">
        <f t="shared" ref="AG2" si="24">AF2+1</f>
        <v>44495</v>
      </c>
      <c r="AH2" s="268">
        <f t="shared" ref="AH2" si="25">AG2+1</f>
        <v>44496</v>
      </c>
      <c r="AI2" s="268">
        <f t="shared" ref="AI2" si="26">AH2+1</f>
        <v>44497</v>
      </c>
      <c r="AJ2" s="268">
        <f t="shared" ref="AJ2" si="27">AI2+1</f>
        <v>44498</v>
      </c>
      <c r="AK2" s="268">
        <f t="shared" ref="AK2" si="28">AJ2+1</f>
        <v>44499</v>
      </c>
    </row>
    <row r="3" spans="1:37">
      <c r="A3" s="242"/>
      <c r="B3" s="243">
        <v>19275</v>
      </c>
      <c r="C3" s="243" t="s">
        <v>360</v>
      </c>
      <c r="D3" s="244" t="s">
        <v>357</v>
      </c>
      <c r="E3" s="244"/>
      <c r="F3" s="243"/>
      <c r="G3" s="243"/>
      <c r="H3" s="242"/>
      <c r="I3" s="243"/>
      <c r="J3" s="243"/>
      <c r="K3" s="243"/>
      <c r="L3" s="243"/>
      <c r="M3" s="243"/>
      <c r="N3" s="243"/>
      <c r="O3" s="243"/>
      <c r="P3" s="243"/>
      <c r="Q3" s="243"/>
      <c r="R3" s="243"/>
      <c r="S3" s="243"/>
      <c r="T3" s="243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  <c r="AF3" s="243"/>
      <c r="AG3" s="243"/>
      <c r="AH3" s="243"/>
      <c r="AI3" s="243"/>
      <c r="AJ3" s="243"/>
      <c r="AK3" s="245"/>
    </row>
    <row r="4" spans="1:37">
      <c r="A4" s="246"/>
      <c r="C4" t="s">
        <v>368</v>
      </c>
      <c r="D4" s="349" t="s">
        <v>357</v>
      </c>
      <c r="E4" s="349"/>
      <c r="F4" t="s">
        <v>361</v>
      </c>
      <c r="H4" s="246"/>
      <c r="AK4" s="247"/>
    </row>
    <row r="5" spans="1:37">
      <c r="A5" s="246"/>
      <c r="C5" t="s">
        <v>369</v>
      </c>
      <c r="D5" s="349" t="s">
        <v>357</v>
      </c>
      <c r="E5" s="349"/>
      <c r="F5" t="s">
        <v>361</v>
      </c>
      <c r="H5" s="246"/>
      <c r="AK5" s="247"/>
    </row>
    <row r="6" spans="1:37">
      <c r="A6" s="246"/>
      <c r="C6" t="s">
        <v>370</v>
      </c>
      <c r="D6" s="349" t="s">
        <v>357</v>
      </c>
      <c r="E6" s="349"/>
      <c r="F6" t="s">
        <v>361</v>
      </c>
      <c r="H6" s="246"/>
      <c r="AK6" s="247"/>
    </row>
    <row r="7" spans="1:37">
      <c r="A7" s="246"/>
      <c r="C7" t="s">
        <v>371</v>
      </c>
      <c r="D7" s="349" t="s">
        <v>357</v>
      </c>
      <c r="E7" s="349"/>
      <c r="F7" t="s">
        <v>361</v>
      </c>
      <c r="H7" s="274"/>
      <c r="AK7" s="247"/>
    </row>
    <row r="8" spans="1:37">
      <c r="A8" s="246"/>
      <c r="D8" s="349"/>
      <c r="E8" s="349"/>
      <c r="H8" s="274"/>
      <c r="AK8" s="247"/>
    </row>
    <row r="9" spans="1:37">
      <c r="A9" s="242">
        <v>8346</v>
      </c>
      <c r="B9" s="243">
        <v>19378</v>
      </c>
      <c r="C9" s="243" t="s">
        <v>365</v>
      </c>
      <c r="D9" s="244" t="s">
        <v>366</v>
      </c>
      <c r="E9" s="244"/>
      <c r="F9" s="243"/>
      <c r="G9" s="243"/>
      <c r="H9" s="273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2"/>
    </row>
    <row r="10" spans="1:37">
      <c r="A10" s="246"/>
      <c r="C10" t="s">
        <v>372</v>
      </c>
      <c r="D10" s="349" t="s">
        <v>366</v>
      </c>
      <c r="E10" s="349">
        <v>410727</v>
      </c>
      <c r="F10" t="s">
        <v>367</v>
      </c>
      <c r="H10" s="274" t="s">
        <v>366</v>
      </c>
      <c r="I10" t="s">
        <v>366</v>
      </c>
      <c r="J10" t="s">
        <v>366</v>
      </c>
      <c r="K10" t="s">
        <v>366</v>
      </c>
      <c r="L10" t="s">
        <v>366</v>
      </c>
      <c r="M10" t="s">
        <v>366</v>
      </c>
      <c r="N10" t="s">
        <v>366</v>
      </c>
      <c r="O10" t="s">
        <v>366</v>
      </c>
      <c r="P10" t="s">
        <v>366</v>
      </c>
      <c r="Q10" t="s">
        <v>366</v>
      </c>
      <c r="R10" t="s">
        <v>366</v>
      </c>
      <c r="S10" t="s">
        <v>366</v>
      </c>
      <c r="T10" t="s">
        <v>366</v>
      </c>
      <c r="U10" t="s">
        <v>366</v>
      </c>
      <c r="V10" t="s">
        <v>366</v>
      </c>
      <c r="W10" t="s">
        <v>366</v>
      </c>
      <c r="X10" t="s">
        <v>366</v>
      </c>
      <c r="Y10" t="s">
        <v>366</v>
      </c>
      <c r="Z10" t="s">
        <v>366</v>
      </c>
      <c r="AA10" t="s">
        <v>366</v>
      </c>
      <c r="AK10" s="247"/>
    </row>
    <row r="11" spans="1:37">
      <c r="A11" s="246"/>
      <c r="C11" t="s">
        <v>373</v>
      </c>
      <c r="D11" s="349" t="s">
        <v>366</v>
      </c>
      <c r="E11" s="349">
        <v>410743</v>
      </c>
      <c r="F11" t="s">
        <v>367</v>
      </c>
      <c r="H11" s="274" t="s">
        <v>366</v>
      </c>
      <c r="I11" t="s">
        <v>366</v>
      </c>
      <c r="J11" t="s">
        <v>366</v>
      </c>
      <c r="K11" t="s">
        <v>366</v>
      </c>
      <c r="L11" t="s">
        <v>366</v>
      </c>
      <c r="M11" t="s">
        <v>366</v>
      </c>
      <c r="N11" t="s">
        <v>366</v>
      </c>
      <c r="O11" t="s">
        <v>366</v>
      </c>
      <c r="P11" t="s">
        <v>366</v>
      </c>
      <c r="Q11" t="s">
        <v>366</v>
      </c>
      <c r="R11" t="s">
        <v>366</v>
      </c>
      <c r="S11" t="s">
        <v>366</v>
      </c>
      <c r="T11" t="s">
        <v>366</v>
      </c>
      <c r="U11" t="s">
        <v>366</v>
      </c>
      <c r="V11" t="s">
        <v>366</v>
      </c>
      <c r="W11" t="s">
        <v>366</v>
      </c>
      <c r="X11" t="s">
        <v>366</v>
      </c>
      <c r="Y11" t="s">
        <v>366</v>
      </c>
      <c r="Z11" t="s">
        <v>366</v>
      </c>
      <c r="AA11" t="s">
        <v>366</v>
      </c>
      <c r="AK11" s="247"/>
    </row>
    <row r="12" spans="1:37">
      <c r="A12" s="246"/>
      <c r="C12" t="s">
        <v>374</v>
      </c>
      <c r="D12" s="349" t="s">
        <v>366</v>
      </c>
      <c r="E12" s="349">
        <v>410979</v>
      </c>
      <c r="F12" t="s">
        <v>367</v>
      </c>
      <c r="H12" s="274" t="s">
        <v>366</v>
      </c>
      <c r="I12" t="s">
        <v>366</v>
      </c>
      <c r="J12" t="s">
        <v>366</v>
      </c>
      <c r="K12" t="s">
        <v>366</v>
      </c>
      <c r="L12" t="s">
        <v>366</v>
      </c>
      <c r="M12" t="s">
        <v>366</v>
      </c>
      <c r="N12" t="s">
        <v>366</v>
      </c>
      <c r="O12" t="s">
        <v>366</v>
      </c>
      <c r="P12" t="s">
        <v>366</v>
      </c>
      <c r="Q12" t="s">
        <v>366</v>
      </c>
      <c r="R12" t="s">
        <v>366</v>
      </c>
      <c r="S12" t="s">
        <v>366</v>
      </c>
      <c r="T12" t="s">
        <v>366</v>
      </c>
      <c r="U12" t="s">
        <v>366</v>
      </c>
      <c r="V12" t="s">
        <v>366</v>
      </c>
      <c r="W12" t="s">
        <v>366</v>
      </c>
      <c r="X12" t="s">
        <v>366</v>
      </c>
      <c r="Y12" t="s">
        <v>366</v>
      </c>
      <c r="Z12" t="s">
        <v>366</v>
      </c>
      <c r="AA12" t="s">
        <v>366</v>
      </c>
      <c r="AK12" s="247"/>
    </row>
    <row r="13" spans="1:37">
      <c r="A13" s="246"/>
      <c r="C13" t="s">
        <v>375</v>
      </c>
      <c r="D13" s="349" t="s">
        <v>366</v>
      </c>
      <c r="E13" s="349">
        <v>410980</v>
      </c>
      <c r="F13" t="s">
        <v>367</v>
      </c>
      <c r="H13" s="274" t="s">
        <v>366</v>
      </c>
      <c r="I13" t="s">
        <v>366</v>
      </c>
      <c r="J13" t="s">
        <v>366</v>
      </c>
      <c r="K13" t="s">
        <v>366</v>
      </c>
      <c r="L13" t="s">
        <v>366</v>
      </c>
      <c r="M13" t="s">
        <v>366</v>
      </c>
      <c r="N13" t="s">
        <v>366</v>
      </c>
      <c r="O13" t="s">
        <v>366</v>
      </c>
      <c r="P13" t="s">
        <v>366</v>
      </c>
      <c r="Q13" t="s">
        <v>366</v>
      </c>
      <c r="R13" t="s">
        <v>366</v>
      </c>
      <c r="S13" t="s">
        <v>366</v>
      </c>
      <c r="T13" t="s">
        <v>366</v>
      </c>
      <c r="U13" t="s">
        <v>366</v>
      </c>
      <c r="V13" t="s">
        <v>366</v>
      </c>
      <c r="W13" t="s">
        <v>366</v>
      </c>
      <c r="X13" t="s">
        <v>366</v>
      </c>
      <c r="Y13" t="s">
        <v>366</v>
      </c>
      <c r="Z13" t="s">
        <v>366</v>
      </c>
      <c r="AA13" t="s">
        <v>366</v>
      </c>
      <c r="AK13" s="247"/>
    </row>
    <row r="14" spans="1:37">
      <c r="A14" s="242">
        <v>8663</v>
      </c>
      <c r="B14" s="243">
        <v>19534</v>
      </c>
      <c r="C14" s="243" t="s">
        <v>376</v>
      </c>
      <c r="D14" s="244" t="s">
        <v>357</v>
      </c>
      <c r="E14" s="243"/>
      <c r="F14" s="243"/>
      <c r="G14" s="276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5"/>
    </row>
    <row r="15" spans="1:37">
      <c r="A15" s="246"/>
      <c r="C15" t="s">
        <v>377</v>
      </c>
      <c r="D15" s="349" t="s">
        <v>357</v>
      </c>
      <c r="E15" t="s">
        <v>378</v>
      </c>
      <c r="F15" t="s">
        <v>367</v>
      </c>
      <c r="G15" s="277"/>
      <c r="H15" t="s">
        <v>357</v>
      </c>
      <c r="I15" t="s">
        <v>357</v>
      </c>
      <c r="J15" t="s">
        <v>357</v>
      </c>
      <c r="K15" t="s">
        <v>357</v>
      </c>
      <c r="AK15" s="247"/>
    </row>
    <row r="16" spans="1:37">
      <c r="A16" s="246"/>
      <c r="C16" t="s">
        <v>379</v>
      </c>
      <c r="D16" s="349" t="s">
        <v>357</v>
      </c>
      <c r="E16" t="s">
        <v>380</v>
      </c>
      <c r="F16" t="s">
        <v>367</v>
      </c>
      <c r="G16" s="277"/>
      <c r="H16" t="s">
        <v>357</v>
      </c>
      <c r="I16" t="s">
        <v>357</v>
      </c>
      <c r="J16" t="s">
        <v>357</v>
      </c>
      <c r="K16" t="s">
        <v>357</v>
      </c>
      <c r="AK16" s="247"/>
    </row>
    <row r="17" spans="1:37">
      <c r="A17" s="246"/>
      <c r="C17" t="s">
        <v>381</v>
      </c>
      <c r="D17" s="349" t="s">
        <v>357</v>
      </c>
      <c r="E17">
        <v>3501582</v>
      </c>
      <c r="F17" t="s">
        <v>367</v>
      </c>
      <c r="G17" s="277"/>
      <c r="H17" t="s">
        <v>357</v>
      </c>
      <c r="I17" t="s">
        <v>357</v>
      </c>
      <c r="J17" t="s">
        <v>357</v>
      </c>
      <c r="K17" t="s">
        <v>357</v>
      </c>
      <c r="AK17" s="247"/>
    </row>
    <row r="18" spans="1:37">
      <c r="A18" s="242">
        <v>8704</v>
      </c>
      <c r="B18" s="243"/>
      <c r="C18" s="243" t="s">
        <v>382</v>
      </c>
      <c r="D18" s="244" t="s">
        <v>357</v>
      </c>
      <c r="E18" s="243"/>
      <c r="F18" s="243" t="s">
        <v>361</v>
      </c>
      <c r="G18" s="276"/>
      <c r="H18" s="243"/>
      <c r="I18" s="243"/>
      <c r="J18" s="243"/>
      <c r="K18" s="243"/>
      <c r="L18" s="243"/>
      <c r="M18" s="243"/>
      <c r="N18" s="243"/>
      <c r="O18" s="243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  <c r="AI18" s="243"/>
      <c r="AJ18" s="243"/>
      <c r="AK18" s="245"/>
    </row>
    <row r="19" spans="1:37">
      <c r="A19" s="246"/>
      <c r="C19" t="s">
        <v>371</v>
      </c>
      <c r="D19" s="349" t="s">
        <v>357</v>
      </c>
      <c r="F19" t="s">
        <v>361</v>
      </c>
      <c r="G19" s="277"/>
      <c r="H19" t="s">
        <v>357</v>
      </c>
      <c r="I19" t="s">
        <v>357</v>
      </c>
      <c r="J19" t="s">
        <v>357</v>
      </c>
      <c r="K19" t="s">
        <v>357</v>
      </c>
      <c r="L19" t="s">
        <v>357</v>
      </c>
      <c r="AK19" s="247"/>
    </row>
    <row r="20" spans="1:37">
      <c r="A20" s="246"/>
      <c r="C20" t="s">
        <v>383</v>
      </c>
      <c r="D20" s="349" t="s">
        <v>357</v>
      </c>
      <c r="F20" t="s">
        <v>361</v>
      </c>
      <c r="G20" s="277"/>
      <c r="H20" t="s">
        <v>357</v>
      </c>
      <c r="I20" t="s">
        <v>357</v>
      </c>
      <c r="J20" t="s">
        <v>357</v>
      </c>
      <c r="K20" t="s">
        <v>357</v>
      </c>
      <c r="L20" t="s">
        <v>357</v>
      </c>
      <c r="AK20" s="247"/>
    </row>
    <row r="21" spans="1:37">
      <c r="A21" s="246"/>
      <c r="C21" t="s">
        <v>384</v>
      </c>
      <c r="D21" s="349" t="s">
        <v>357</v>
      </c>
      <c r="F21" t="s">
        <v>361</v>
      </c>
      <c r="G21" s="277"/>
      <c r="H21" t="s">
        <v>357</v>
      </c>
      <c r="I21" t="s">
        <v>357</v>
      </c>
      <c r="J21" t="s">
        <v>357</v>
      </c>
      <c r="K21" t="s">
        <v>357</v>
      </c>
      <c r="L21" t="s">
        <v>357</v>
      </c>
      <c r="AK21" s="247"/>
    </row>
    <row r="22" spans="1:37">
      <c r="A22" s="246"/>
      <c r="C22" t="s">
        <v>385</v>
      </c>
      <c r="D22" s="349" t="s">
        <v>357</v>
      </c>
      <c r="F22" t="s">
        <v>361</v>
      </c>
      <c r="G22" s="277"/>
      <c r="H22" t="s">
        <v>357</v>
      </c>
      <c r="I22" t="s">
        <v>357</v>
      </c>
      <c r="J22" t="s">
        <v>357</v>
      </c>
      <c r="K22" t="s">
        <v>357</v>
      </c>
      <c r="L22" t="s">
        <v>357</v>
      </c>
      <c r="AK22" s="247"/>
    </row>
    <row r="23" spans="1:37">
      <c r="A23" s="246"/>
      <c r="C23" t="s">
        <v>386</v>
      </c>
      <c r="D23" s="349" t="s">
        <v>357</v>
      </c>
      <c r="F23" t="s">
        <v>361</v>
      </c>
      <c r="G23" s="277"/>
      <c r="H23" t="s">
        <v>357</v>
      </c>
      <c r="I23" t="s">
        <v>357</v>
      </c>
      <c r="J23" t="s">
        <v>357</v>
      </c>
      <c r="K23" t="s">
        <v>357</v>
      </c>
      <c r="L23" t="s">
        <v>357</v>
      </c>
      <c r="AK23" s="247"/>
    </row>
    <row r="24" spans="1:37">
      <c r="A24" s="248"/>
      <c r="B24" s="249"/>
      <c r="C24" s="249" t="s">
        <v>387</v>
      </c>
      <c r="D24" s="262" t="s">
        <v>357</v>
      </c>
      <c r="E24" s="249"/>
      <c r="F24" s="249" t="s">
        <v>361</v>
      </c>
      <c r="G24" s="278"/>
      <c r="H24" s="249" t="s">
        <v>357</v>
      </c>
      <c r="I24" s="249" t="s">
        <v>357</v>
      </c>
      <c r="J24" s="249" t="s">
        <v>357</v>
      </c>
      <c r="K24" s="249" t="s">
        <v>357</v>
      </c>
      <c r="L24" s="249" t="s">
        <v>357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  <c r="W24" s="249"/>
      <c r="X24" s="249"/>
      <c r="Y24" s="249"/>
      <c r="Z24" s="249"/>
      <c r="AA24" s="249"/>
      <c r="AB24" s="249"/>
      <c r="AC24" s="249"/>
      <c r="AD24" s="249"/>
      <c r="AE24" s="249"/>
      <c r="AF24" s="249"/>
      <c r="AG24" s="249"/>
      <c r="AH24" s="249"/>
      <c r="AI24" s="249"/>
      <c r="AJ24" s="249"/>
      <c r="AK24" s="25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B0F5-CEA3-45C7-8D64-5E68BDDB58D7}">
  <dimension ref="A1:D11"/>
  <sheetViews>
    <sheetView workbookViewId="0">
      <selection activeCell="A14" sqref="A14"/>
    </sheetView>
  </sheetViews>
  <sheetFormatPr defaultColWidth="8.85546875" defaultRowHeight="15"/>
  <cols>
    <col min="1" max="1" width="51.7109375" customWidth="1"/>
    <col min="2" max="2" width="22.7109375" customWidth="1"/>
    <col min="3" max="3" width="14.140625" customWidth="1"/>
    <col min="4" max="4" width="52.42578125" customWidth="1"/>
    <col min="5" max="5" width="19.140625" customWidth="1"/>
  </cols>
  <sheetData>
    <row r="1" spans="1:4">
      <c r="A1" t="s">
        <v>388</v>
      </c>
      <c r="B1" t="s">
        <v>389</v>
      </c>
      <c r="C1" t="s">
        <v>390</v>
      </c>
    </row>
    <row r="2" spans="1:4">
      <c r="A2" t="s">
        <v>391</v>
      </c>
      <c r="B2" s="241">
        <v>44428</v>
      </c>
      <c r="C2" s="241">
        <v>44430</v>
      </c>
      <c r="D2" t="s">
        <v>392</v>
      </c>
    </row>
    <row r="3" spans="1:4">
      <c r="A3" t="s">
        <v>393</v>
      </c>
      <c r="B3" s="241">
        <v>44428</v>
      </c>
      <c r="C3" s="241">
        <v>44430</v>
      </c>
      <c r="D3" t="s">
        <v>392</v>
      </c>
    </row>
    <row r="5" spans="1:4">
      <c r="A5" t="s">
        <v>394</v>
      </c>
    </row>
    <row r="6" spans="1:4">
      <c r="A6" t="s">
        <v>395</v>
      </c>
    </row>
    <row r="9" spans="1:4">
      <c r="B9" s="241"/>
    </row>
    <row r="10" spans="1:4">
      <c r="B10" s="241"/>
    </row>
    <row r="11" spans="1:4">
      <c r="B11" s="24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4502-D785-40FB-9BDD-2B01AB9F433F}">
  <dimension ref="A1:D5"/>
  <sheetViews>
    <sheetView workbookViewId="0">
      <selection activeCell="H52" sqref="H52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389</v>
      </c>
      <c r="C1" t="s">
        <v>390</v>
      </c>
    </row>
    <row r="2" spans="1:4">
      <c r="A2" t="s">
        <v>396</v>
      </c>
    </row>
    <row r="3" spans="1:4">
      <c r="A3" t="s">
        <v>397</v>
      </c>
      <c r="B3" s="241">
        <v>44367</v>
      </c>
      <c r="D3" t="s">
        <v>398</v>
      </c>
    </row>
    <row r="4" spans="1:4">
      <c r="A4" t="s">
        <v>399</v>
      </c>
      <c r="B4" s="241">
        <v>44397</v>
      </c>
      <c r="D4" t="s">
        <v>398</v>
      </c>
    </row>
    <row r="5" spans="1:4">
      <c r="A5" t="s">
        <v>400</v>
      </c>
      <c r="B5" s="241">
        <v>44431</v>
      </c>
      <c r="D5" t="s">
        <v>398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02A2-2F5E-E049-9AC1-B33CB936A3F7}">
  <dimension ref="A1:D9"/>
  <sheetViews>
    <sheetView workbookViewId="0">
      <selection activeCell="A14" sqref="A14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389</v>
      </c>
      <c r="C1" t="s">
        <v>390</v>
      </c>
    </row>
    <row r="2" spans="1:4">
      <c r="A2" t="s">
        <v>396</v>
      </c>
    </row>
    <row r="3" spans="1:4">
      <c r="A3" t="s">
        <v>397</v>
      </c>
      <c r="B3" s="241">
        <v>44367</v>
      </c>
      <c r="D3" t="s">
        <v>398</v>
      </c>
    </row>
    <row r="4" spans="1:4">
      <c r="A4" t="s">
        <v>399</v>
      </c>
      <c r="B4" s="241">
        <v>44397</v>
      </c>
      <c r="D4" t="s">
        <v>398</v>
      </c>
    </row>
    <row r="5" spans="1:4">
      <c r="A5" t="s">
        <v>400</v>
      </c>
      <c r="B5" s="241">
        <v>44431</v>
      </c>
      <c r="D5" t="s">
        <v>398</v>
      </c>
    </row>
    <row r="6" spans="1:4">
      <c r="A6" t="s">
        <v>401</v>
      </c>
      <c r="B6" s="241">
        <v>44465</v>
      </c>
      <c r="D6" t="s">
        <v>398</v>
      </c>
    </row>
    <row r="7" spans="1:4">
      <c r="A7" t="s">
        <v>402</v>
      </c>
      <c r="B7" s="241">
        <v>44465</v>
      </c>
      <c r="D7" t="s">
        <v>398</v>
      </c>
    </row>
    <row r="8" spans="1:4">
      <c r="A8" t="s">
        <v>403</v>
      </c>
      <c r="B8" s="241">
        <v>44471</v>
      </c>
      <c r="D8" t="s">
        <v>398</v>
      </c>
    </row>
    <row r="9" spans="1:4">
      <c r="A9" t="s">
        <v>404</v>
      </c>
      <c r="B9" s="270">
        <v>44477</v>
      </c>
      <c r="D9" t="s">
        <v>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2E06-E19F-4258-B653-1EFF6503AC77}">
  <dimension ref="A1:E3"/>
  <sheetViews>
    <sheetView workbookViewId="0">
      <selection activeCell="D9" sqref="D9"/>
    </sheetView>
  </sheetViews>
  <sheetFormatPr defaultColWidth="8.85546875" defaultRowHeight="15"/>
  <cols>
    <col min="1" max="1" width="18.7109375" customWidth="1"/>
    <col min="2" max="2" width="11.42578125" customWidth="1"/>
    <col min="3" max="3" width="14.140625" customWidth="1"/>
    <col min="4" max="4" width="52.42578125" customWidth="1"/>
    <col min="5" max="5" width="19.140625" customWidth="1"/>
  </cols>
  <sheetData>
    <row r="1" spans="1:5">
      <c r="B1" t="s">
        <v>389</v>
      </c>
      <c r="C1" t="s">
        <v>390</v>
      </c>
    </row>
    <row r="2" spans="1:5">
      <c r="A2" t="s">
        <v>405</v>
      </c>
      <c r="B2" s="241">
        <v>44433</v>
      </c>
      <c r="C2" s="270">
        <v>44442</v>
      </c>
      <c r="D2" t="s">
        <v>406</v>
      </c>
      <c r="E2" t="s">
        <v>407</v>
      </c>
    </row>
    <row r="3" spans="1:5">
      <c r="A3" t="s">
        <v>408</v>
      </c>
      <c r="B3" s="241">
        <v>44456</v>
      </c>
      <c r="C3" s="270">
        <v>44474</v>
      </c>
      <c r="D3" t="s">
        <v>406</v>
      </c>
      <c r="E3" t="s">
        <v>409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A5532-1BC2-43F3-92AC-D58A44D6C882}">
  <dimension ref="A1:D3"/>
  <sheetViews>
    <sheetView workbookViewId="0">
      <selection activeCell="C5" sqref="C5"/>
    </sheetView>
  </sheetViews>
  <sheetFormatPr defaultRowHeight="15"/>
  <cols>
    <col min="1" max="1" width="18.7109375" customWidth="1"/>
    <col min="2" max="2" width="17.5703125" customWidth="1"/>
    <col min="3" max="3" width="12.7109375" customWidth="1"/>
    <col min="4" max="4" width="22.7109375" customWidth="1"/>
    <col min="5" max="5" width="21.5703125" customWidth="1"/>
  </cols>
  <sheetData>
    <row r="1" spans="1:4">
      <c r="B1" t="s">
        <v>410</v>
      </c>
      <c r="C1" t="s">
        <v>411</v>
      </c>
    </row>
    <row r="2" spans="1:4">
      <c r="A2" s="241" t="s">
        <v>412</v>
      </c>
      <c r="B2" s="270">
        <v>44467</v>
      </c>
      <c r="C2" s="270">
        <v>44480</v>
      </c>
      <c r="D2" t="s">
        <v>413</v>
      </c>
    </row>
    <row r="3" spans="1:4">
      <c r="A3" s="241" t="s">
        <v>414</v>
      </c>
      <c r="B3" s="270">
        <v>44472</v>
      </c>
      <c r="C3" s="270">
        <v>44476</v>
      </c>
      <c r="D3" t="s">
        <v>413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5026-C045-4718-B22A-FB03EF4D77B5}">
  <dimension ref="A1:L30"/>
  <sheetViews>
    <sheetView workbookViewId="0">
      <selection activeCell="C34" sqref="C34"/>
    </sheetView>
  </sheetViews>
  <sheetFormatPr defaultColWidth="8.85546875" defaultRowHeight="15"/>
  <cols>
    <col min="2" max="3" width="23.140625" customWidth="1"/>
    <col min="4" max="4" width="15.42578125" customWidth="1"/>
    <col min="5" max="5" width="17.7109375" customWidth="1"/>
    <col min="9" max="9" width="25.42578125" customWidth="1"/>
    <col min="10" max="10" width="13.28515625" customWidth="1"/>
    <col min="11" max="11" width="18" customWidth="1"/>
    <col min="12" max="12" width="16.85546875" customWidth="1"/>
  </cols>
  <sheetData>
    <row r="1" spans="1:12">
      <c r="A1" s="434" t="s">
        <v>415</v>
      </c>
      <c r="B1" s="434"/>
      <c r="C1" s="434"/>
      <c r="D1" s="434"/>
      <c r="E1" s="434"/>
      <c r="J1" t="s">
        <v>416</v>
      </c>
    </row>
    <row r="2" spans="1:12">
      <c r="A2" s="263" t="s">
        <v>417</v>
      </c>
      <c r="B2" s="264" t="s">
        <v>418</v>
      </c>
      <c r="C2" s="264" t="s">
        <v>120</v>
      </c>
      <c r="D2" s="264" t="s">
        <v>419</v>
      </c>
      <c r="E2" s="265" t="s">
        <v>420</v>
      </c>
      <c r="H2" s="263" t="s">
        <v>417</v>
      </c>
      <c r="I2" s="264" t="s">
        <v>418</v>
      </c>
      <c r="J2" s="264" t="s">
        <v>120</v>
      </c>
      <c r="K2" s="264" t="s">
        <v>419</v>
      </c>
      <c r="L2" s="265" t="s">
        <v>420</v>
      </c>
    </row>
    <row r="3" spans="1:12">
      <c r="A3" s="246">
        <v>1</v>
      </c>
      <c r="B3" s="275" t="s">
        <v>421</v>
      </c>
      <c r="C3" t="s">
        <v>270</v>
      </c>
      <c r="D3" t="s">
        <v>422</v>
      </c>
      <c r="E3" s="261" t="s">
        <v>423</v>
      </c>
      <c r="H3" s="246">
        <v>1</v>
      </c>
      <c r="I3" t="s">
        <v>298</v>
      </c>
      <c r="J3" t="s">
        <v>424</v>
      </c>
      <c r="K3" t="s">
        <v>422</v>
      </c>
      <c r="L3" s="261" t="s">
        <v>425</v>
      </c>
    </row>
    <row r="4" spans="1:12">
      <c r="A4" s="246">
        <v>2</v>
      </c>
      <c r="B4" t="s">
        <v>426</v>
      </c>
      <c r="C4" t="s">
        <v>140</v>
      </c>
      <c r="D4" t="s">
        <v>422</v>
      </c>
      <c r="E4" s="261" t="s">
        <v>427</v>
      </c>
      <c r="H4" s="246">
        <v>2</v>
      </c>
      <c r="I4" t="s">
        <v>428</v>
      </c>
      <c r="J4" t="s">
        <v>140</v>
      </c>
      <c r="K4" t="s">
        <v>422</v>
      </c>
      <c r="L4" s="261" t="s">
        <v>425</v>
      </c>
    </row>
    <row r="5" spans="1:12">
      <c r="A5" s="246">
        <v>3</v>
      </c>
      <c r="C5" t="s">
        <v>136</v>
      </c>
      <c r="D5" t="s">
        <v>429</v>
      </c>
      <c r="E5" s="247" t="s">
        <v>423</v>
      </c>
      <c r="H5" s="246">
        <v>3</v>
      </c>
      <c r="I5" t="s">
        <v>430</v>
      </c>
      <c r="J5" t="s">
        <v>136</v>
      </c>
      <c r="K5" t="s">
        <v>429</v>
      </c>
      <c r="L5" s="261" t="s">
        <v>425</v>
      </c>
    </row>
    <row r="6" spans="1:12">
      <c r="A6" s="246">
        <v>4</v>
      </c>
      <c r="C6" t="s">
        <v>136</v>
      </c>
      <c r="D6" t="s">
        <v>429</v>
      </c>
      <c r="E6" s="247" t="s">
        <v>423</v>
      </c>
      <c r="H6" s="246">
        <v>4</v>
      </c>
      <c r="I6" t="s">
        <v>431</v>
      </c>
      <c r="J6" t="s">
        <v>136</v>
      </c>
      <c r="K6" t="s">
        <v>429</v>
      </c>
      <c r="L6" s="261" t="s">
        <v>425</v>
      </c>
    </row>
    <row r="7" spans="1:12">
      <c r="A7" s="246">
        <v>5</v>
      </c>
      <c r="C7" t="s">
        <v>136</v>
      </c>
      <c r="D7" t="s">
        <v>432</v>
      </c>
      <c r="E7" s="247" t="s">
        <v>423</v>
      </c>
      <c r="H7" s="246">
        <v>5</v>
      </c>
      <c r="I7" t="s">
        <v>433</v>
      </c>
      <c r="J7" t="s">
        <v>136</v>
      </c>
      <c r="K7" t="s">
        <v>432</v>
      </c>
      <c r="L7" s="261" t="s">
        <v>425</v>
      </c>
    </row>
    <row r="8" spans="1:12">
      <c r="A8" s="246">
        <v>6</v>
      </c>
      <c r="B8" t="s">
        <v>391</v>
      </c>
      <c r="C8" t="s">
        <v>136</v>
      </c>
      <c r="D8" t="s">
        <v>432</v>
      </c>
      <c r="E8" s="247" t="s">
        <v>423</v>
      </c>
      <c r="H8" s="246">
        <v>6</v>
      </c>
      <c r="I8" t="s">
        <v>434</v>
      </c>
      <c r="J8" t="s">
        <v>136</v>
      </c>
      <c r="K8" t="s">
        <v>432</v>
      </c>
      <c r="L8" s="261" t="s">
        <v>425</v>
      </c>
    </row>
    <row r="9" spans="1:12">
      <c r="A9" s="246">
        <v>7</v>
      </c>
      <c r="B9" s="275" t="s">
        <v>435</v>
      </c>
      <c r="C9" t="s">
        <v>136</v>
      </c>
      <c r="D9" t="s">
        <v>436</v>
      </c>
      <c r="E9" s="247" t="s">
        <v>423</v>
      </c>
      <c r="H9" s="246">
        <v>7</v>
      </c>
      <c r="I9" t="s">
        <v>437</v>
      </c>
      <c r="J9" t="s">
        <v>136</v>
      </c>
      <c r="K9" t="s">
        <v>436</v>
      </c>
      <c r="L9" s="261" t="s">
        <v>425</v>
      </c>
    </row>
    <row r="10" spans="1:12">
      <c r="A10" s="246">
        <v>8</v>
      </c>
      <c r="B10" t="s">
        <v>171</v>
      </c>
      <c r="C10" t="s">
        <v>136</v>
      </c>
      <c r="D10" t="s">
        <v>436</v>
      </c>
      <c r="E10" s="247" t="s">
        <v>423</v>
      </c>
      <c r="H10" s="246">
        <v>8</v>
      </c>
      <c r="I10" t="s">
        <v>438</v>
      </c>
      <c r="J10" t="s">
        <v>136</v>
      </c>
      <c r="K10" t="s">
        <v>436</v>
      </c>
      <c r="L10" s="261" t="s">
        <v>425</v>
      </c>
    </row>
    <row r="11" spans="1:12">
      <c r="A11" s="246">
        <v>9</v>
      </c>
      <c r="B11" s="275" t="s">
        <v>279</v>
      </c>
      <c r="C11" t="s">
        <v>136</v>
      </c>
      <c r="D11" t="s">
        <v>439</v>
      </c>
      <c r="E11" s="247" t="s">
        <v>423</v>
      </c>
      <c r="H11" s="246">
        <v>9</v>
      </c>
      <c r="I11" t="s">
        <v>440</v>
      </c>
      <c r="J11" t="s">
        <v>136</v>
      </c>
      <c r="K11" t="s">
        <v>436</v>
      </c>
      <c r="L11" s="261" t="s">
        <v>425</v>
      </c>
    </row>
    <row r="12" spans="1:12">
      <c r="A12" s="246">
        <v>10</v>
      </c>
      <c r="C12" t="s">
        <v>270</v>
      </c>
      <c r="D12" t="s">
        <v>439</v>
      </c>
      <c r="E12" s="261">
        <v>44439</v>
      </c>
      <c r="H12" s="246">
        <v>10</v>
      </c>
      <c r="I12" t="s">
        <v>441</v>
      </c>
      <c r="J12" t="s">
        <v>187</v>
      </c>
      <c r="K12" t="s">
        <v>436</v>
      </c>
      <c r="L12" s="261" t="s">
        <v>425</v>
      </c>
    </row>
    <row r="13" spans="1:12">
      <c r="A13" s="246">
        <v>11</v>
      </c>
      <c r="C13" t="s">
        <v>136</v>
      </c>
      <c r="D13" t="s">
        <v>442</v>
      </c>
      <c r="E13" s="247" t="s">
        <v>423</v>
      </c>
      <c r="H13" s="246">
        <v>11</v>
      </c>
      <c r="I13" t="s">
        <v>443</v>
      </c>
      <c r="J13" t="s">
        <v>136</v>
      </c>
      <c r="K13" t="s">
        <v>444</v>
      </c>
      <c r="L13" s="261" t="s">
        <v>425</v>
      </c>
    </row>
    <row r="14" spans="1:12">
      <c r="A14" s="248">
        <v>12</v>
      </c>
      <c r="B14" s="283" t="s">
        <v>288</v>
      </c>
      <c r="C14" s="249" t="s">
        <v>136</v>
      </c>
      <c r="D14" s="249" t="s">
        <v>442</v>
      </c>
      <c r="E14" s="250" t="s">
        <v>423</v>
      </c>
      <c r="H14" s="248">
        <v>12</v>
      </c>
      <c r="I14" s="249" t="s">
        <v>445</v>
      </c>
      <c r="J14" s="249" t="s">
        <v>136</v>
      </c>
      <c r="K14" s="249" t="s">
        <v>444</v>
      </c>
      <c r="L14" s="250" t="s">
        <v>425</v>
      </c>
    </row>
    <row r="17" spans="1:12">
      <c r="C17" s="349"/>
    </row>
    <row r="18" spans="1:12">
      <c r="C18" s="349" t="s">
        <v>446</v>
      </c>
    </row>
    <row r="19" spans="1:12">
      <c r="A19" s="263" t="s">
        <v>417</v>
      </c>
      <c r="B19" s="264" t="s">
        <v>418</v>
      </c>
      <c r="C19" s="264" t="s">
        <v>120</v>
      </c>
      <c r="D19" s="264" t="s">
        <v>419</v>
      </c>
      <c r="E19" s="265" t="s">
        <v>420</v>
      </c>
      <c r="H19" s="263"/>
      <c r="I19" s="264"/>
      <c r="J19" s="264"/>
      <c r="K19" s="264"/>
      <c r="L19" s="265"/>
    </row>
    <row r="20" spans="1:12">
      <c r="A20" s="246">
        <v>1</v>
      </c>
      <c r="B20" s="275" t="s">
        <v>447</v>
      </c>
      <c r="C20" t="s">
        <v>140</v>
      </c>
      <c r="D20" t="s">
        <v>422</v>
      </c>
      <c r="E20" s="247" t="s">
        <v>423</v>
      </c>
      <c r="H20" s="246"/>
      <c r="L20" s="247"/>
    </row>
    <row r="21" spans="1:12">
      <c r="A21" s="246">
        <v>2</v>
      </c>
      <c r="B21" t="s">
        <v>448</v>
      </c>
      <c r="C21" t="s">
        <v>136</v>
      </c>
      <c r="D21" t="s">
        <v>422</v>
      </c>
      <c r="E21" s="247" t="s">
        <v>423</v>
      </c>
      <c r="H21" s="246"/>
      <c r="L21" s="247"/>
    </row>
    <row r="22" spans="1:12">
      <c r="A22" s="246">
        <v>3</v>
      </c>
      <c r="B22" t="s">
        <v>240</v>
      </c>
      <c r="C22" t="s">
        <v>424</v>
      </c>
      <c r="D22" t="s">
        <v>429</v>
      </c>
      <c r="E22" s="247" t="s">
        <v>423</v>
      </c>
      <c r="H22" s="246"/>
      <c r="L22" s="247"/>
    </row>
    <row r="23" spans="1:12">
      <c r="A23" s="246">
        <v>4</v>
      </c>
      <c r="B23" t="s">
        <v>449</v>
      </c>
      <c r="C23" t="s">
        <v>136</v>
      </c>
      <c r="D23" t="s">
        <v>429</v>
      </c>
      <c r="E23" s="247" t="s">
        <v>423</v>
      </c>
      <c r="H23" s="246"/>
      <c r="L23" s="247"/>
    </row>
    <row r="24" spans="1:12">
      <c r="A24" s="246">
        <v>5</v>
      </c>
      <c r="B24" s="275" t="s">
        <v>450</v>
      </c>
      <c r="C24" t="s">
        <v>136</v>
      </c>
      <c r="D24" t="s">
        <v>432</v>
      </c>
      <c r="E24" s="247" t="s">
        <v>423</v>
      </c>
      <c r="H24" s="246"/>
      <c r="L24" s="247"/>
    </row>
    <row r="25" spans="1:12">
      <c r="A25" s="246">
        <v>6</v>
      </c>
      <c r="B25" t="s">
        <v>451</v>
      </c>
      <c r="C25" t="s">
        <v>136</v>
      </c>
      <c r="D25" t="s">
        <v>432</v>
      </c>
      <c r="E25" s="247" t="s">
        <v>423</v>
      </c>
      <c r="H25" s="246"/>
      <c r="L25" s="247"/>
    </row>
    <row r="26" spans="1:12">
      <c r="A26" s="246">
        <v>7</v>
      </c>
      <c r="B26" t="s">
        <v>452</v>
      </c>
      <c r="C26" t="s">
        <v>136</v>
      </c>
      <c r="D26" t="s">
        <v>436</v>
      </c>
      <c r="E26" s="247" t="s">
        <v>423</v>
      </c>
      <c r="H26" s="246"/>
      <c r="L26" s="247"/>
    </row>
    <row r="27" spans="1:12">
      <c r="A27" s="246">
        <v>8</v>
      </c>
      <c r="B27" t="s">
        <v>453</v>
      </c>
      <c r="C27" t="s">
        <v>136</v>
      </c>
      <c r="D27" t="s">
        <v>436</v>
      </c>
      <c r="E27" s="247" t="s">
        <v>423</v>
      </c>
      <c r="H27" s="246"/>
      <c r="L27" s="247"/>
    </row>
    <row r="28" spans="1:12">
      <c r="A28" s="246">
        <v>9</v>
      </c>
      <c r="B28" t="s">
        <v>433</v>
      </c>
      <c r="C28" t="s">
        <v>136</v>
      </c>
      <c r="D28" t="s">
        <v>436</v>
      </c>
      <c r="E28" s="247" t="s">
        <v>423</v>
      </c>
      <c r="H28" s="246"/>
      <c r="L28" s="247"/>
    </row>
    <row r="29" spans="1:12">
      <c r="A29" s="246">
        <v>10</v>
      </c>
      <c r="B29" t="s">
        <v>288</v>
      </c>
      <c r="C29" t="s">
        <v>136</v>
      </c>
      <c r="D29" t="s">
        <v>436</v>
      </c>
      <c r="E29" s="247" t="s">
        <v>423</v>
      </c>
      <c r="H29" s="246"/>
      <c r="L29" s="247"/>
    </row>
    <row r="30" spans="1:12">
      <c r="A30" s="248"/>
      <c r="B30" s="249"/>
      <c r="C30" s="249"/>
      <c r="D30" s="249"/>
      <c r="E30" s="250"/>
      <c r="H30" s="248"/>
      <c r="I30" s="249"/>
      <c r="J30" s="249"/>
      <c r="K30" s="249"/>
      <c r="L30" s="250"/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84FE-A59E-8B48-BE96-4EE1E1780E04}">
  <dimension ref="A2:J26"/>
  <sheetViews>
    <sheetView topLeftCell="A16" workbookViewId="0">
      <selection activeCell="G30" sqref="G30"/>
    </sheetView>
  </sheetViews>
  <sheetFormatPr defaultColWidth="8.85546875" defaultRowHeight="15"/>
  <cols>
    <col min="1" max="1" width="17.28515625" customWidth="1"/>
    <col min="2" max="2" width="11.85546875" customWidth="1"/>
    <col min="3" max="3" width="14.7109375" customWidth="1"/>
    <col min="4" max="4" width="19" customWidth="1"/>
    <col min="5" max="5" width="21.42578125" customWidth="1"/>
    <col min="6" max="6" width="48.140625" customWidth="1"/>
    <col min="7" max="7" width="26.42578125" customWidth="1"/>
    <col min="9" max="9" width="47" customWidth="1"/>
    <col min="10" max="10" width="17" customWidth="1"/>
  </cols>
  <sheetData>
    <row r="2" spans="1:10" ht="24">
      <c r="A2" s="252" t="s">
        <v>454</v>
      </c>
    </row>
    <row r="4" spans="1:10" ht="21">
      <c r="A4" s="251" t="s">
        <v>224</v>
      </c>
      <c r="B4" s="251" t="s">
        <v>353</v>
      </c>
      <c r="C4" s="251" t="s">
        <v>455</v>
      </c>
      <c r="D4" s="251" t="s">
        <v>456</v>
      </c>
      <c r="E4" s="251" t="s">
        <v>457</v>
      </c>
      <c r="F4" s="251" t="s">
        <v>458</v>
      </c>
      <c r="G4" s="251" t="s">
        <v>459</v>
      </c>
      <c r="H4" s="251" t="s">
        <v>460</v>
      </c>
      <c r="I4" s="251" t="s">
        <v>461</v>
      </c>
      <c r="J4" s="251" t="s">
        <v>354</v>
      </c>
    </row>
    <row r="5" spans="1:10" ht="90.95" customHeight="1">
      <c r="A5" s="257">
        <v>44416</v>
      </c>
      <c r="B5" s="254" t="s">
        <v>462</v>
      </c>
      <c r="C5" s="254" t="s">
        <v>463</v>
      </c>
      <c r="D5" s="254" t="s">
        <v>464</v>
      </c>
      <c r="E5" s="254" t="s">
        <v>465</v>
      </c>
      <c r="F5" s="255" t="s">
        <v>466</v>
      </c>
      <c r="G5" s="258">
        <v>44703</v>
      </c>
      <c r="H5" s="254" t="s">
        <v>133</v>
      </c>
      <c r="I5" s="256" t="s">
        <v>467</v>
      </c>
      <c r="J5" s="253"/>
    </row>
    <row r="6" spans="1:10" ht="60">
      <c r="A6" s="257">
        <v>44414</v>
      </c>
      <c r="B6" s="254" t="s">
        <v>462</v>
      </c>
      <c r="C6" s="254" t="s">
        <v>463</v>
      </c>
      <c r="D6" s="254" t="s">
        <v>464</v>
      </c>
      <c r="E6" s="254" t="s">
        <v>465</v>
      </c>
      <c r="F6" s="255" t="s">
        <v>468</v>
      </c>
      <c r="G6" s="259"/>
      <c r="H6" s="254" t="s">
        <v>133</v>
      </c>
      <c r="I6" s="255" t="s">
        <v>469</v>
      </c>
      <c r="J6" s="253"/>
    </row>
    <row r="7" spans="1:10" ht="39.950000000000003">
      <c r="A7" s="257">
        <v>44418</v>
      </c>
      <c r="B7" s="254" t="s">
        <v>462</v>
      </c>
      <c r="C7" s="254" t="s">
        <v>470</v>
      </c>
      <c r="D7" s="254" t="s">
        <v>471</v>
      </c>
      <c r="E7" s="254" t="s">
        <v>472</v>
      </c>
      <c r="F7" s="255" t="s">
        <v>473</v>
      </c>
      <c r="G7" s="258">
        <v>44752</v>
      </c>
      <c r="H7" s="254" t="s">
        <v>133</v>
      </c>
      <c r="I7" s="254" t="s">
        <v>474</v>
      </c>
      <c r="J7" s="253"/>
    </row>
    <row r="8" spans="1:10" ht="20.100000000000001">
      <c r="A8" s="257">
        <v>44418</v>
      </c>
      <c r="B8" s="254" t="s">
        <v>462</v>
      </c>
      <c r="C8" s="254" t="s">
        <v>463</v>
      </c>
      <c r="D8" s="254" t="s">
        <v>475</v>
      </c>
      <c r="E8" s="254" t="s">
        <v>476</v>
      </c>
      <c r="F8" s="255" t="s">
        <v>477</v>
      </c>
      <c r="G8" s="260">
        <v>44755</v>
      </c>
      <c r="H8" s="254" t="s">
        <v>191</v>
      </c>
      <c r="I8" s="254" t="s">
        <v>478</v>
      </c>
      <c r="J8" s="253"/>
    </row>
    <row r="9" spans="1:10" ht="20.100000000000001">
      <c r="A9" s="257">
        <v>44419</v>
      </c>
      <c r="B9" s="254" t="s">
        <v>479</v>
      </c>
      <c r="C9" s="254" t="s">
        <v>463</v>
      </c>
      <c r="D9" s="254" t="s">
        <v>475</v>
      </c>
      <c r="E9" s="254" t="s">
        <v>476</v>
      </c>
      <c r="F9" s="255" t="s">
        <v>480</v>
      </c>
      <c r="G9" s="258">
        <v>44761</v>
      </c>
      <c r="H9" s="254" t="s">
        <v>191</v>
      </c>
      <c r="I9" s="254" t="s">
        <v>481</v>
      </c>
      <c r="J9" s="253"/>
    </row>
    <row r="10" spans="1:10" ht="39.950000000000003">
      <c r="A10" s="257">
        <v>44419</v>
      </c>
      <c r="B10" s="254" t="s">
        <v>479</v>
      </c>
      <c r="C10" s="254" t="s">
        <v>470</v>
      </c>
      <c r="D10" s="254" t="s">
        <v>471</v>
      </c>
      <c r="E10" s="254" t="s">
        <v>476</v>
      </c>
      <c r="F10" s="255" t="s">
        <v>482</v>
      </c>
      <c r="G10" s="260">
        <v>44760</v>
      </c>
      <c r="H10" s="254" t="s">
        <v>133</v>
      </c>
      <c r="I10" s="254" t="s">
        <v>483</v>
      </c>
      <c r="J10" s="253"/>
    </row>
    <row r="11" spans="1:10" ht="39.950000000000003">
      <c r="A11" s="257">
        <v>44419</v>
      </c>
      <c r="B11" s="254" t="s">
        <v>484</v>
      </c>
      <c r="C11" s="254" t="s">
        <v>485</v>
      </c>
      <c r="D11" s="254" t="s">
        <v>486</v>
      </c>
      <c r="E11" s="254" t="s">
        <v>476</v>
      </c>
      <c r="F11" s="255" t="s">
        <v>487</v>
      </c>
      <c r="G11" s="258"/>
      <c r="H11" s="254" t="s">
        <v>183</v>
      </c>
      <c r="I11" s="254" t="s">
        <v>488</v>
      </c>
      <c r="J11" s="253"/>
    </row>
    <row r="12" spans="1:10" ht="39.950000000000003">
      <c r="A12" s="257">
        <v>44420</v>
      </c>
      <c r="B12" s="254" t="s">
        <v>479</v>
      </c>
      <c r="C12" s="254" t="s">
        <v>489</v>
      </c>
      <c r="D12" s="254" t="s">
        <v>490</v>
      </c>
      <c r="E12" s="254" t="s">
        <v>476</v>
      </c>
      <c r="F12" s="255" t="s">
        <v>491</v>
      </c>
      <c r="G12" s="260">
        <v>44804</v>
      </c>
      <c r="H12" s="254" t="s">
        <v>183</v>
      </c>
      <c r="I12" s="254" t="s">
        <v>492</v>
      </c>
      <c r="J12" s="253"/>
    </row>
    <row r="13" spans="1:10" ht="39.950000000000003">
      <c r="A13" s="257">
        <v>44423</v>
      </c>
      <c r="B13" s="254" t="s">
        <v>493</v>
      </c>
      <c r="C13" s="254" t="s">
        <v>494</v>
      </c>
      <c r="D13" s="254" t="s">
        <v>495</v>
      </c>
      <c r="E13" s="254" t="s">
        <v>496</v>
      </c>
      <c r="F13" s="255" t="s">
        <v>497</v>
      </c>
      <c r="G13" s="258">
        <v>44854</v>
      </c>
      <c r="H13" s="254" t="s">
        <v>133</v>
      </c>
      <c r="I13" s="254" t="s">
        <v>498</v>
      </c>
      <c r="J13" s="253"/>
    </row>
    <row r="14" spans="1:10" ht="39.950000000000003">
      <c r="A14" s="257">
        <v>44424</v>
      </c>
      <c r="B14" s="254" t="s">
        <v>479</v>
      </c>
      <c r="C14" s="254" t="s">
        <v>463</v>
      </c>
      <c r="D14" s="254" t="s">
        <v>499</v>
      </c>
      <c r="E14" s="254" t="s">
        <v>476</v>
      </c>
      <c r="F14" s="255" t="s">
        <v>500</v>
      </c>
      <c r="G14" s="260">
        <v>44856</v>
      </c>
      <c r="H14" s="254" t="s">
        <v>191</v>
      </c>
      <c r="I14" s="254" t="s">
        <v>481</v>
      </c>
      <c r="J14" s="253"/>
    </row>
    <row r="15" spans="1:10" ht="39.950000000000003">
      <c r="A15" s="257">
        <v>44424</v>
      </c>
      <c r="B15" s="254" t="s">
        <v>479</v>
      </c>
      <c r="C15" s="254" t="s">
        <v>463</v>
      </c>
      <c r="D15" s="254" t="s">
        <v>501</v>
      </c>
      <c r="E15" s="254" t="s">
        <v>502</v>
      </c>
      <c r="F15" s="255" t="s">
        <v>503</v>
      </c>
      <c r="G15" s="258">
        <v>44857</v>
      </c>
      <c r="H15" s="254" t="s">
        <v>133</v>
      </c>
      <c r="I15" s="254" t="s">
        <v>504</v>
      </c>
      <c r="J15" s="253"/>
    </row>
    <row r="16" spans="1:10" ht="39.950000000000003">
      <c r="A16" s="257">
        <v>44425</v>
      </c>
      <c r="B16" s="254" t="s">
        <v>479</v>
      </c>
      <c r="C16" s="254" t="s">
        <v>505</v>
      </c>
      <c r="D16" s="254" t="s">
        <v>501</v>
      </c>
      <c r="E16" s="254" t="s">
        <v>476</v>
      </c>
      <c r="F16" s="255" t="s">
        <v>506</v>
      </c>
      <c r="G16" s="260">
        <v>44866</v>
      </c>
      <c r="H16" s="254" t="s">
        <v>133</v>
      </c>
      <c r="I16" s="254" t="s">
        <v>507</v>
      </c>
      <c r="J16" s="253"/>
    </row>
    <row r="17" spans="1:10" ht="39.950000000000003">
      <c r="A17" s="257">
        <v>44427</v>
      </c>
      <c r="B17" s="254" t="s">
        <v>479</v>
      </c>
      <c r="C17" s="254" t="s">
        <v>508</v>
      </c>
      <c r="D17" s="254" t="s">
        <v>490</v>
      </c>
      <c r="E17" s="254" t="s">
        <v>476</v>
      </c>
      <c r="F17" s="255" t="s">
        <v>509</v>
      </c>
      <c r="G17" s="254"/>
      <c r="H17" s="254" t="s">
        <v>183</v>
      </c>
      <c r="I17" s="254" t="s">
        <v>510</v>
      </c>
      <c r="J17" s="253"/>
    </row>
    <row r="18" spans="1:10" ht="39.950000000000003">
      <c r="A18" s="257">
        <v>44431</v>
      </c>
      <c r="B18" s="254" t="s">
        <v>479</v>
      </c>
      <c r="C18" s="254" t="s">
        <v>463</v>
      </c>
      <c r="D18" s="254" t="s">
        <v>499</v>
      </c>
      <c r="E18" s="254" t="s">
        <v>476</v>
      </c>
      <c r="F18" s="255" t="s">
        <v>511</v>
      </c>
      <c r="G18" s="254">
        <v>45000</v>
      </c>
      <c r="H18" s="254" t="s">
        <v>191</v>
      </c>
      <c r="I18" s="254" t="s">
        <v>481</v>
      </c>
      <c r="J18" s="253"/>
    </row>
    <row r="19" spans="1:10" ht="39.950000000000003">
      <c r="A19" s="257">
        <v>44433</v>
      </c>
      <c r="B19" s="254" t="s">
        <v>479</v>
      </c>
      <c r="C19" s="254" t="s">
        <v>463</v>
      </c>
      <c r="D19" s="254" t="s">
        <v>499</v>
      </c>
      <c r="E19" s="254" t="s">
        <v>476</v>
      </c>
      <c r="F19" s="255" t="s">
        <v>512</v>
      </c>
      <c r="G19" s="254">
        <v>45039</v>
      </c>
      <c r="H19" s="254" t="s">
        <v>191</v>
      </c>
      <c r="I19" s="254" t="s">
        <v>513</v>
      </c>
      <c r="J19" s="253"/>
    </row>
    <row r="20" spans="1:10" ht="39.950000000000003">
      <c r="A20" s="257">
        <v>44434</v>
      </c>
      <c r="B20" s="254" t="s">
        <v>514</v>
      </c>
      <c r="C20" s="254" t="s">
        <v>494</v>
      </c>
      <c r="D20" s="254" t="s">
        <v>515</v>
      </c>
      <c r="E20" s="254" t="s">
        <v>502</v>
      </c>
      <c r="F20" s="255" t="s">
        <v>516</v>
      </c>
      <c r="G20" s="254" t="s">
        <v>517</v>
      </c>
      <c r="H20" s="254" t="s">
        <v>133</v>
      </c>
      <c r="I20" s="254" t="s">
        <v>518</v>
      </c>
      <c r="J20" s="253"/>
    </row>
    <row r="21" spans="1:10" ht="39.950000000000003">
      <c r="A21" s="257">
        <v>44435</v>
      </c>
      <c r="B21" s="254" t="s">
        <v>514</v>
      </c>
      <c r="C21" s="254" t="s">
        <v>494</v>
      </c>
      <c r="D21" s="254" t="s">
        <v>519</v>
      </c>
      <c r="E21" s="254" t="s">
        <v>476</v>
      </c>
      <c r="F21" s="255" t="s">
        <v>520</v>
      </c>
      <c r="G21" s="254">
        <v>45073</v>
      </c>
      <c r="H21" s="254" t="s">
        <v>133</v>
      </c>
      <c r="I21" s="254" t="s">
        <v>481</v>
      </c>
      <c r="J21" s="253"/>
    </row>
    <row r="22" spans="1:10" ht="39.950000000000003">
      <c r="A22" s="257">
        <v>44436</v>
      </c>
      <c r="B22" s="254" t="s">
        <v>521</v>
      </c>
      <c r="C22" s="254" t="s">
        <v>522</v>
      </c>
      <c r="D22" s="254" t="s">
        <v>523</v>
      </c>
      <c r="E22" s="254" t="s">
        <v>465</v>
      </c>
      <c r="F22" s="255" t="s">
        <v>524</v>
      </c>
      <c r="G22" s="254">
        <v>45108</v>
      </c>
      <c r="H22" s="254" t="s">
        <v>133</v>
      </c>
      <c r="I22" s="254" t="s">
        <v>525</v>
      </c>
      <c r="J22" s="253"/>
    </row>
    <row r="23" spans="1:10" ht="39.950000000000003">
      <c r="A23" s="257">
        <v>44437</v>
      </c>
      <c r="B23" s="254" t="s">
        <v>514</v>
      </c>
      <c r="C23" s="254" t="s">
        <v>494</v>
      </c>
      <c r="D23" s="254" t="s">
        <v>519</v>
      </c>
      <c r="E23" s="254" t="s">
        <v>465</v>
      </c>
      <c r="F23" s="255" t="s">
        <v>526</v>
      </c>
      <c r="G23" s="254">
        <v>45113</v>
      </c>
      <c r="H23" s="254" t="s">
        <v>133</v>
      </c>
      <c r="I23" s="254" t="s">
        <v>527</v>
      </c>
      <c r="J23" s="253"/>
    </row>
    <row r="24" spans="1:10" ht="39.950000000000003">
      <c r="A24" s="192" t="s">
        <v>528</v>
      </c>
      <c r="B24" s="254" t="s">
        <v>529</v>
      </c>
      <c r="C24" s="254" t="s">
        <v>530</v>
      </c>
      <c r="D24" s="254" t="s">
        <v>495</v>
      </c>
      <c r="E24" s="254" t="s">
        <v>465</v>
      </c>
      <c r="F24" s="255" t="s">
        <v>531</v>
      </c>
      <c r="G24" s="254">
        <v>45133</v>
      </c>
      <c r="H24" s="254" t="s">
        <v>133</v>
      </c>
      <c r="I24" s="254" t="s">
        <v>532</v>
      </c>
      <c r="J24" s="253"/>
    </row>
    <row r="25" spans="1:10" ht="39.950000000000003">
      <c r="A25" s="257">
        <v>44439</v>
      </c>
      <c r="B25" s="254" t="s">
        <v>533</v>
      </c>
      <c r="C25" s="254" t="s">
        <v>522</v>
      </c>
      <c r="D25" s="254" t="s">
        <v>534</v>
      </c>
      <c r="E25" s="254" t="s">
        <v>535</v>
      </c>
      <c r="F25" s="255" t="s">
        <v>536</v>
      </c>
      <c r="G25" s="254" t="s">
        <v>537</v>
      </c>
      <c r="H25" s="254" t="s">
        <v>133</v>
      </c>
      <c r="I25" s="254" t="s">
        <v>525</v>
      </c>
      <c r="J25" s="253"/>
    </row>
    <row r="26" spans="1:10" ht="20.100000000000001">
      <c r="A26" s="192" t="s">
        <v>538</v>
      </c>
      <c r="B26" s="254" t="s">
        <v>514</v>
      </c>
      <c r="C26" s="254" t="s">
        <v>494</v>
      </c>
      <c r="D26" s="254" t="s">
        <v>539</v>
      </c>
      <c r="E26" s="254" t="s">
        <v>476</v>
      </c>
      <c r="F26" s="255" t="s">
        <v>540</v>
      </c>
      <c r="G26" s="266" t="s">
        <v>541</v>
      </c>
      <c r="H26" s="254" t="s">
        <v>133</v>
      </c>
      <c r="I26" s="254" t="s">
        <v>542</v>
      </c>
      <c r="J26" s="253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52DB-D5A5-714B-90C3-74B691A4DF53}">
  <dimension ref="A1:J26"/>
  <sheetViews>
    <sheetView workbookViewId="0">
      <selection activeCell="F8" sqref="F8"/>
    </sheetView>
  </sheetViews>
  <sheetFormatPr defaultColWidth="8.85546875" defaultRowHeight="15"/>
  <cols>
    <col min="1" max="1" width="17.28515625" style="282" customWidth="1"/>
    <col min="2" max="2" width="15.5703125" customWidth="1"/>
    <col min="3" max="3" width="16.5703125" customWidth="1"/>
    <col min="4" max="4" width="19" customWidth="1"/>
    <col min="5" max="5" width="21.42578125" customWidth="1"/>
    <col min="6" max="6" width="49.140625" customWidth="1"/>
    <col min="7" max="7" width="20.28515625" customWidth="1"/>
    <col min="9" max="9" width="47" customWidth="1"/>
    <col min="10" max="10" width="17" customWidth="1"/>
  </cols>
  <sheetData>
    <row r="1" spans="1:10" ht="15.75">
      <c r="A1" s="279" t="s">
        <v>454</v>
      </c>
    </row>
    <row r="3" spans="1:10" ht="21">
      <c r="A3" s="279" t="s">
        <v>224</v>
      </c>
      <c r="B3" s="251" t="s">
        <v>353</v>
      </c>
      <c r="C3" s="251" t="s">
        <v>455</v>
      </c>
      <c r="D3" s="251" t="s">
        <v>456</v>
      </c>
      <c r="E3" s="251" t="s">
        <v>457</v>
      </c>
      <c r="F3" s="251" t="s">
        <v>458</v>
      </c>
      <c r="G3" s="251" t="s">
        <v>459</v>
      </c>
      <c r="H3" s="251" t="s">
        <v>460</v>
      </c>
      <c r="I3" s="251" t="s">
        <v>461</v>
      </c>
      <c r="J3" s="251" t="s">
        <v>354</v>
      </c>
    </row>
    <row r="4" spans="1:10" ht="90.95" customHeight="1">
      <c r="A4" s="280">
        <v>44475</v>
      </c>
      <c r="B4" s="254" t="s">
        <v>514</v>
      </c>
      <c r="C4" s="254" t="s">
        <v>494</v>
      </c>
      <c r="D4" s="254" t="s">
        <v>519</v>
      </c>
      <c r="E4" s="254" t="s">
        <v>543</v>
      </c>
      <c r="F4" s="255" t="s">
        <v>544</v>
      </c>
      <c r="G4" s="269">
        <v>45948</v>
      </c>
      <c r="H4" s="254" t="s">
        <v>133</v>
      </c>
      <c r="I4" s="256" t="s">
        <v>545</v>
      </c>
      <c r="J4" s="253"/>
    </row>
    <row r="5" spans="1:10" ht="37.5">
      <c r="A5" s="280">
        <v>44480</v>
      </c>
      <c r="B5" s="254" t="s">
        <v>484</v>
      </c>
      <c r="C5" s="254" t="s">
        <v>546</v>
      </c>
      <c r="D5" s="254" t="s">
        <v>547</v>
      </c>
      <c r="E5" s="254" t="s">
        <v>543</v>
      </c>
      <c r="F5" s="255" t="s">
        <v>548</v>
      </c>
      <c r="G5" s="259">
        <v>46064</v>
      </c>
      <c r="H5" s="254" t="s">
        <v>183</v>
      </c>
      <c r="I5" s="255" t="s">
        <v>549</v>
      </c>
      <c r="J5" s="253"/>
    </row>
    <row r="6" spans="1:10" ht="37.5">
      <c r="A6" s="280">
        <v>44481</v>
      </c>
      <c r="B6" s="254" t="s">
        <v>484</v>
      </c>
      <c r="C6" s="254" t="s">
        <v>546</v>
      </c>
      <c r="D6" s="254" t="s">
        <v>547</v>
      </c>
      <c r="E6" s="254" t="s">
        <v>550</v>
      </c>
      <c r="F6" s="255" t="s">
        <v>551</v>
      </c>
      <c r="G6" s="258">
        <v>46082</v>
      </c>
      <c r="H6" s="254" t="s">
        <v>183</v>
      </c>
      <c r="I6" s="254" t="s">
        <v>552</v>
      </c>
      <c r="J6" s="253"/>
    </row>
    <row r="7" spans="1:10" ht="37.5">
      <c r="A7" s="280">
        <v>44484</v>
      </c>
      <c r="B7" s="254" t="s">
        <v>514</v>
      </c>
      <c r="C7" s="254" t="s">
        <v>494</v>
      </c>
      <c r="D7" s="254" t="s">
        <v>553</v>
      </c>
      <c r="E7" s="254" t="s">
        <v>543</v>
      </c>
      <c r="F7" s="255" t="s">
        <v>554</v>
      </c>
      <c r="G7" s="260">
        <v>46128</v>
      </c>
      <c r="H7" s="254" t="s">
        <v>133</v>
      </c>
      <c r="I7" s="254" t="s">
        <v>545</v>
      </c>
      <c r="J7" s="253"/>
    </row>
    <row r="8" spans="1:10" ht="37.5">
      <c r="A8" s="280">
        <v>44485</v>
      </c>
      <c r="B8" s="254" t="s">
        <v>484</v>
      </c>
      <c r="C8" s="254" t="s">
        <v>555</v>
      </c>
      <c r="D8" s="254" t="s">
        <v>556</v>
      </c>
      <c r="E8" s="254" t="s">
        <v>550</v>
      </c>
      <c r="F8" s="255" t="s">
        <v>557</v>
      </c>
      <c r="G8" s="258">
        <v>46196</v>
      </c>
      <c r="H8" s="254" t="s">
        <v>183</v>
      </c>
      <c r="I8" s="254" t="s">
        <v>558</v>
      </c>
      <c r="J8" s="253"/>
    </row>
    <row r="9" spans="1:10" ht="56.25">
      <c r="A9" s="280">
        <v>44489</v>
      </c>
      <c r="B9" s="254" t="s">
        <v>559</v>
      </c>
      <c r="C9" s="254"/>
      <c r="D9" s="254"/>
      <c r="E9" s="254" t="s">
        <v>543</v>
      </c>
      <c r="F9" s="255" t="s">
        <v>560</v>
      </c>
      <c r="G9" s="260">
        <v>46252</v>
      </c>
      <c r="H9" s="254" t="s">
        <v>133</v>
      </c>
      <c r="I9" s="254" t="s">
        <v>504</v>
      </c>
      <c r="J9" s="253"/>
    </row>
    <row r="10" spans="1:10" ht="18.75">
      <c r="A10" s="280"/>
      <c r="B10" s="254"/>
      <c r="C10" s="254"/>
      <c r="D10" s="254"/>
      <c r="E10" s="254"/>
      <c r="F10" s="255"/>
      <c r="G10" s="258"/>
      <c r="H10" s="254"/>
      <c r="I10" s="254"/>
      <c r="J10" s="253"/>
    </row>
    <row r="11" spans="1:10" ht="18.75">
      <c r="A11" s="280"/>
      <c r="B11" s="254"/>
      <c r="C11" s="254"/>
      <c r="D11" s="254"/>
      <c r="E11" s="254"/>
      <c r="F11" s="255"/>
      <c r="G11" s="260"/>
      <c r="H11" s="254"/>
      <c r="I11" s="254"/>
      <c r="J11" s="253"/>
    </row>
    <row r="12" spans="1:10" ht="18.75">
      <c r="A12" s="280"/>
      <c r="B12" s="254"/>
      <c r="C12" s="254"/>
      <c r="D12" s="254"/>
      <c r="E12" s="254"/>
      <c r="F12" s="255"/>
      <c r="G12" s="258"/>
      <c r="H12" s="254"/>
      <c r="I12" s="254"/>
      <c r="J12" s="253"/>
    </row>
    <row r="13" spans="1:10" ht="18.75">
      <c r="A13" s="280"/>
      <c r="B13" s="254"/>
      <c r="C13" s="254"/>
      <c r="D13" s="254"/>
      <c r="E13" s="254"/>
      <c r="F13" s="255"/>
      <c r="G13" s="260"/>
      <c r="H13" s="254"/>
      <c r="I13" s="254"/>
      <c r="J13" s="253"/>
    </row>
    <row r="14" spans="1:10" ht="18.75">
      <c r="A14" s="280"/>
      <c r="B14" s="254"/>
      <c r="C14" s="254"/>
      <c r="D14" s="254"/>
      <c r="E14" s="254"/>
      <c r="F14" s="255"/>
      <c r="G14" s="258"/>
      <c r="H14" s="254"/>
      <c r="I14" s="254"/>
      <c r="J14" s="253"/>
    </row>
    <row r="15" spans="1:10" ht="18.75">
      <c r="A15" s="280"/>
      <c r="B15" s="254"/>
      <c r="C15" s="254"/>
      <c r="D15" s="254"/>
      <c r="E15" s="254"/>
      <c r="F15" s="255"/>
      <c r="G15" s="259"/>
      <c r="H15" s="254"/>
      <c r="I15" s="254"/>
      <c r="J15" s="253"/>
    </row>
    <row r="16" spans="1:10" ht="18.75">
      <c r="A16" s="280"/>
      <c r="B16" s="254"/>
      <c r="C16" s="254"/>
      <c r="D16" s="254"/>
      <c r="E16" s="254"/>
      <c r="F16" s="255"/>
      <c r="G16" s="254"/>
      <c r="H16" s="254"/>
      <c r="I16" s="254"/>
      <c r="J16" s="253"/>
    </row>
    <row r="17" spans="1:10" ht="18.75">
      <c r="A17" s="280"/>
      <c r="B17" s="254"/>
      <c r="C17" s="254"/>
      <c r="D17" s="254"/>
      <c r="E17" s="254"/>
      <c r="F17" s="255"/>
      <c r="G17" s="254"/>
      <c r="H17" s="254"/>
      <c r="I17" s="254"/>
      <c r="J17" s="253"/>
    </row>
    <row r="18" spans="1:10" ht="18.75">
      <c r="A18" s="280"/>
      <c r="B18" s="254"/>
      <c r="C18" s="254"/>
      <c r="D18" s="254"/>
      <c r="E18" s="254"/>
      <c r="F18" s="255"/>
      <c r="G18" s="254"/>
      <c r="H18" s="254"/>
      <c r="I18" s="254"/>
      <c r="J18" s="253"/>
    </row>
    <row r="19" spans="1:10" ht="18.75">
      <c r="A19" s="280"/>
      <c r="B19" s="254"/>
      <c r="C19" s="254"/>
      <c r="D19" s="254"/>
      <c r="E19" s="254"/>
      <c r="F19" s="255"/>
      <c r="G19" s="254"/>
      <c r="H19" s="254"/>
      <c r="I19" s="254"/>
      <c r="J19" s="253"/>
    </row>
    <row r="20" spans="1:10" ht="18.75">
      <c r="A20" s="280"/>
      <c r="B20" s="254"/>
      <c r="C20" s="254"/>
      <c r="D20" s="254"/>
      <c r="E20" s="254"/>
      <c r="F20" s="255"/>
      <c r="G20" s="254"/>
      <c r="H20" s="254"/>
      <c r="I20" s="254"/>
      <c r="J20" s="253"/>
    </row>
    <row r="21" spans="1:10" ht="18.75">
      <c r="A21" s="280"/>
      <c r="B21" s="254"/>
      <c r="C21" s="254"/>
      <c r="D21" s="254"/>
      <c r="E21" s="254"/>
      <c r="F21" s="255"/>
      <c r="G21" s="254"/>
      <c r="H21" s="254"/>
      <c r="I21" s="254"/>
      <c r="J21" s="253"/>
    </row>
    <row r="22" spans="1:10" ht="18.75">
      <c r="A22" s="280"/>
      <c r="B22" s="254"/>
      <c r="C22" s="254"/>
      <c r="D22" s="254"/>
      <c r="E22" s="254"/>
      <c r="F22" s="255"/>
      <c r="G22" s="254"/>
      <c r="H22" s="254"/>
      <c r="I22" s="254"/>
      <c r="J22" s="253"/>
    </row>
    <row r="23" spans="1:10" ht="18.75">
      <c r="A23" s="281"/>
      <c r="B23" s="254"/>
      <c r="C23" s="254"/>
      <c r="D23" s="254"/>
      <c r="E23" s="254"/>
      <c r="F23" s="255"/>
      <c r="G23" s="254"/>
      <c r="H23" s="254"/>
      <c r="I23" s="254"/>
      <c r="J23" s="253"/>
    </row>
    <row r="24" spans="1:10" ht="18.75">
      <c r="A24" s="280"/>
      <c r="B24" s="254"/>
      <c r="C24" s="254"/>
      <c r="D24" s="254"/>
      <c r="E24" s="254"/>
      <c r="F24" s="255"/>
      <c r="G24" s="254"/>
      <c r="H24" s="254"/>
      <c r="I24" s="254"/>
      <c r="J24" s="253"/>
    </row>
    <row r="25" spans="1:10" ht="18.75">
      <c r="A25" s="281"/>
      <c r="B25" s="254"/>
      <c r="C25" s="254"/>
      <c r="D25" s="254"/>
      <c r="E25" s="254"/>
      <c r="F25" s="255"/>
      <c r="G25" s="266"/>
      <c r="H25" s="254"/>
      <c r="I25" s="254"/>
      <c r="J25" s="253"/>
    </row>
    <row r="26" spans="1:10" ht="15.7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Props1.xml><?xml version="1.0" encoding="utf-8"?>
<ds:datastoreItem xmlns:ds="http://schemas.openxmlformats.org/officeDocument/2006/customXml" ds:itemID="{778D2B14-9358-4BFE-B41E-66D54C85747C}"/>
</file>

<file path=customXml/itemProps2.xml><?xml version="1.0" encoding="utf-8"?>
<ds:datastoreItem xmlns:ds="http://schemas.openxmlformats.org/officeDocument/2006/customXml" ds:itemID="{C0C70866-F6EA-4253-A77B-79ACF8C9F9E9}"/>
</file>

<file path=customXml/itemProps3.xml><?xml version="1.0" encoding="utf-8"?>
<ds:datastoreItem xmlns:ds="http://schemas.openxmlformats.org/officeDocument/2006/customXml" ds:itemID="{62A706E1-22BC-4361-8F54-5BF7E0EE1C60}"/>
</file>

<file path=customXml/itemProps4.xml><?xml version="1.0" encoding="utf-8"?>
<ds:datastoreItem xmlns:ds="http://schemas.openxmlformats.org/officeDocument/2006/customXml" ds:itemID="{5E4CEA1E-EA40-419F-B99F-C04C987C08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Emad Khalid</cp:lastModifiedBy>
  <cp:revision/>
  <dcterms:created xsi:type="dcterms:W3CDTF">2014-06-01T08:35:13Z</dcterms:created>
  <dcterms:modified xsi:type="dcterms:W3CDTF">2021-10-20T06:01:18Z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