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tratos Fisicos\Marzo 2017\"/>
    </mc:Choice>
  </mc:AlternateContent>
  <bookViews>
    <workbookView xWindow="10245" yWindow="-15" windowWidth="10290" windowHeight="8100" tabRatio="796"/>
  </bookViews>
  <sheets>
    <sheet name="Parrilla" sheetId="2" r:id="rId1"/>
    <sheet name="Vuela BP 29" sheetId="1" r:id="rId2"/>
    <sheet name="Vuela BP 39" sheetId="3" r:id="rId3"/>
    <sheet name="Vuela BP 49" sheetId="20" r:id="rId4"/>
    <sheet name="Vuela BP 59" sheetId="8" r:id="rId5"/>
    <sheet name="Vuela BP 79" sheetId="4" r:id="rId6"/>
    <sheet name="Vuela BP 95" sheetId="9" r:id="rId7"/>
    <sheet name="Vuela BP 139" sheetId="5" r:id="rId8"/>
    <sheet name="Vuela BP 199" sheetId="10" r:id="rId9"/>
    <sheet name="Portabilidad 15" sheetId="1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5" i="2"/>
  <c r="B2" i="20" s="1"/>
  <c r="F4" i="20" l="1"/>
  <c r="E4" i="20"/>
  <c r="H4" i="20"/>
  <c r="B5" i="20"/>
  <c r="G4" i="20"/>
  <c r="D4" i="20"/>
  <c r="G4" i="1"/>
  <c r="E4" i="1"/>
  <c r="F4" i="1"/>
  <c r="D4" i="1"/>
  <c r="H4" i="1"/>
  <c r="A9" i="2"/>
  <c r="A10" i="2" s="1"/>
  <c r="A11" i="2" s="1"/>
  <c r="A12" i="2" s="1"/>
  <c r="B2" i="3"/>
  <c r="G4" i="3" s="1"/>
  <c r="B5" i="1"/>
  <c r="B4" i="20" l="1"/>
  <c r="B2" i="9"/>
  <c r="F4" i="9" s="1"/>
  <c r="B2" i="5"/>
  <c r="G4" i="5" s="1"/>
  <c r="B2" i="4"/>
  <c r="B5" i="4" s="1"/>
  <c r="B2" i="19"/>
  <c r="H4" i="19" s="1"/>
  <c r="B2" i="8"/>
  <c r="G4" i="8" s="1"/>
  <c r="B2" i="10"/>
  <c r="G4" i="10" s="1"/>
  <c r="F4" i="3"/>
  <c r="E4" i="3"/>
  <c r="H4" i="3"/>
  <c r="D4" i="3"/>
  <c r="B5" i="3"/>
  <c r="B4" i="1"/>
  <c r="F4" i="19" l="1"/>
  <c r="B5" i="19"/>
  <c r="E4" i="10"/>
  <c r="D4" i="10"/>
  <c r="B5" i="5"/>
  <c r="H4" i="5"/>
  <c r="H4" i="9"/>
  <c r="B5" i="9"/>
  <c r="E4" i="9"/>
  <c r="G4" i="9"/>
  <c r="D4" i="9"/>
  <c r="B4" i="9" s="1"/>
  <c r="G4" i="4"/>
  <c r="D4" i="8"/>
  <c r="F4" i="8"/>
  <c r="H4" i="8"/>
  <c r="B4" i="8" s="1"/>
  <c r="E4" i="8"/>
  <c r="B5" i="8"/>
  <c r="F4" i="10"/>
  <c r="F4" i="5"/>
  <c r="E4" i="5"/>
  <c r="H4" i="10"/>
  <c r="B5" i="10"/>
  <c r="D4" i="5"/>
  <c r="B4" i="5" s="1"/>
  <c r="F4" i="4"/>
  <c r="E4" i="4"/>
  <c r="H4" i="4"/>
  <c r="D4" i="4"/>
  <c r="G4" i="19"/>
  <c r="D4" i="19"/>
  <c r="E4" i="19"/>
  <c r="B4" i="10"/>
  <c r="B4" i="3"/>
  <c r="B4" i="19" l="1"/>
  <c r="B4" i="4"/>
</calcChain>
</file>

<file path=xl/sharedStrings.xml><?xml version="1.0" encoding="utf-8"?>
<sst xmlns="http://schemas.openxmlformats.org/spreadsheetml/2006/main" count="180" uniqueCount="38">
  <si>
    <t>Plan tarifario de Telefonía Móvil</t>
  </si>
  <si>
    <t>Nombre del Plan:</t>
  </si>
  <si>
    <t xml:space="preserve">Modalidad: </t>
  </si>
  <si>
    <t>Control             Postpago</t>
  </si>
  <si>
    <t>Servicios incluidos en el cargo fijo mensual:</t>
  </si>
  <si>
    <t>Cargo fijo mensual:</t>
  </si>
  <si>
    <t>Plan tarifario de Internet Móvil</t>
  </si>
  <si>
    <t xml:space="preserve">Nombre del plan: </t>
  </si>
  <si>
    <t xml:space="preserve">GB incluidos en el plan: </t>
  </si>
  <si>
    <t xml:space="preserve">Cargo fijo mensual: </t>
  </si>
  <si>
    <t>Otras condiciones tarifarias o promociones</t>
  </si>
  <si>
    <t>Plan Tarifario</t>
  </si>
  <si>
    <t>Cargo Fijo Mensual</t>
  </si>
  <si>
    <t>SMS (1)</t>
  </si>
  <si>
    <t xml:space="preserve">Acceso (2)/ Datos (MB) </t>
  </si>
  <si>
    <t>S/. con IGV</t>
  </si>
  <si>
    <t xml:space="preserve">Todo Destino (M-M / M-F / </t>
  </si>
  <si>
    <t>M-O / M-LDI (4))</t>
  </si>
  <si>
    <t>-</t>
  </si>
  <si>
    <t>Ilimitado</t>
  </si>
  <si>
    <t>Todo destino (M-M/M-F/M-O/M-LDI):</t>
  </si>
  <si>
    <t>SMS:</t>
  </si>
  <si>
    <t>Datos (MB):</t>
  </si>
  <si>
    <t>Plan Portabilidad RPM S/15</t>
  </si>
  <si>
    <t>N°</t>
  </si>
  <si>
    <t>Minutos al 100%</t>
  </si>
  <si>
    <t xml:space="preserve">Business pack/ Datos (MB) </t>
  </si>
  <si>
    <t>Business Pack (MB):</t>
  </si>
  <si>
    <t>Plan Vuela BP S/.29</t>
  </si>
  <si>
    <t>Plan Vuela BP S/.39</t>
  </si>
  <si>
    <t>Plan Vuela BP S/.59</t>
  </si>
  <si>
    <t>Plan Vuela BP S/.79</t>
  </si>
  <si>
    <t>Plan Vuela BP S/.95</t>
  </si>
  <si>
    <t>Plan Vuela BP S/.139</t>
  </si>
  <si>
    <t>Plan Vuela BP S/.199</t>
  </si>
  <si>
    <t>Plan Vuela BP S/.49</t>
  </si>
  <si>
    <t>Comunidad (6)</t>
  </si>
  <si>
    <t>Comunidad: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</si>
</sst>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"/>
      <family val="2"/>
    </font>
    <font>
      <sz val="10"/>
      <name val="TheSansCorrespondence"/>
      <family val="2"/>
    </font>
    <font>
      <b/>
      <sz val="14"/>
      <name val="Telefonica Headline Light"/>
    </font>
    <font>
      <b/>
      <sz val="14"/>
      <color theme="1"/>
      <name val="Telefonica Headline Light"/>
    </font>
    <font>
      <b/>
      <sz val="16"/>
      <name val="Telefonica Text"/>
    </font>
    <font>
      <sz val="16"/>
      <name val="Telefonica Text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F243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1" fillId="0" borderId="4" xfId="0" applyFont="1" applyBorder="1" applyAlignment="1">
      <alignment horizontal="justify" vertical="center" wrapText="1"/>
    </xf>
    <xf numFmtId="0" fontId="2" fillId="3" borderId="5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9" fillId="6" borderId="15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2" fillId="3" borderId="1" xfId="0" applyNumberFormat="1" applyFont="1" applyFill="1" applyBorder="1" applyAlignment="1">
      <alignment horizontal="justify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13" xfId="1" applyFont="1" applyFill="1" applyBorder="1" applyAlignment="1" applyProtection="1">
      <alignment horizontal="center" vertical="center"/>
      <protection locked="0"/>
    </xf>
    <xf numFmtId="2" fontId="9" fillId="7" borderId="9" xfId="1" applyNumberFormat="1" applyFont="1" applyFill="1" applyBorder="1" applyAlignment="1">
      <alignment horizontal="center" vertical="center"/>
    </xf>
    <xf numFmtId="0" fontId="9" fillId="7" borderId="9" xfId="1" applyFont="1" applyFill="1" applyBorder="1" applyAlignment="1">
      <alignment horizontal="center" vertical="center"/>
    </xf>
    <xf numFmtId="0" fontId="9" fillId="7" borderId="15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2" fontId="9" fillId="6" borderId="9" xfId="1" applyNumberFormat="1" applyFont="1" applyFill="1" applyBorder="1" applyAlignment="1">
      <alignment horizontal="center" vertical="center"/>
    </xf>
    <xf numFmtId="0" fontId="8" fillId="6" borderId="9" xfId="1" applyFont="1" applyFill="1" applyBorder="1" applyAlignment="1">
      <alignment horizontal="left" vertical="top" wrapText="1"/>
    </xf>
    <xf numFmtId="0" fontId="6" fillId="5" borderId="15" xfId="1" applyFont="1" applyFill="1" applyBorder="1" applyAlignment="1" applyProtection="1">
      <alignment horizontal="center" vertical="center" wrapText="1"/>
      <protection locked="0"/>
    </xf>
    <xf numFmtId="0" fontId="9" fillId="6" borderId="15" xfId="1" quotePrefix="1" applyFont="1" applyFill="1" applyBorder="1" applyAlignment="1">
      <alignment horizontal="center" vertical="center"/>
    </xf>
    <xf numFmtId="0" fontId="8" fillId="7" borderId="9" xfId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6" fillId="5" borderId="9" xfId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/>
    <xf numFmtId="0" fontId="6" fillId="5" borderId="11" xfId="1" applyFont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0" fontId="6" fillId="5" borderId="14" xfId="1" applyFont="1" applyFill="1" applyBorder="1" applyAlignment="1" applyProtection="1">
      <alignment horizontal="center" vertical="center" wrapText="1"/>
      <protection locked="0"/>
    </xf>
    <xf numFmtId="0" fontId="6" fillId="5" borderId="7" xfId="1" applyFont="1" applyFill="1" applyBorder="1" applyAlignment="1" applyProtection="1">
      <alignment horizontal="center" vertical="center"/>
      <protection locked="0"/>
    </xf>
    <xf numFmtId="0" fontId="6" fillId="5" borderId="10" xfId="1" applyFont="1" applyFill="1" applyBorder="1" applyAlignment="1" applyProtection="1">
      <alignment horizontal="center" vertical="center"/>
      <protection locked="0"/>
    </xf>
    <xf numFmtId="0" fontId="6" fillId="5" borderId="12" xfId="1" applyFont="1" applyFill="1" applyBorder="1" applyAlignment="1" applyProtection="1">
      <alignment horizontal="center" vertical="center"/>
      <protection locked="0"/>
    </xf>
    <xf numFmtId="0" fontId="6" fillId="5" borderId="11" xfId="1" applyFont="1" applyFill="1" applyBorder="1" applyAlignment="1">
      <alignment horizontal="center" vertical="center"/>
    </xf>
    <xf numFmtId="0" fontId="6" fillId="5" borderId="14" xfId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2</xdr:row>
      <xdr:rowOff>66675</xdr:rowOff>
    </xdr:from>
    <xdr:to>
      <xdr:col>1</xdr:col>
      <xdr:colOff>714374</xdr:colOff>
      <xdr:row>2</xdr:row>
      <xdr:rowOff>295275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238374" y="47625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1323974</xdr:colOff>
      <xdr:row>2</xdr:row>
      <xdr:rowOff>57150</xdr:rowOff>
    </xdr:from>
    <xdr:to>
      <xdr:col>1</xdr:col>
      <xdr:colOff>1581149</xdr:colOff>
      <xdr:row>2</xdr:row>
      <xdr:rowOff>285750</xdr:rowOff>
    </xdr:to>
    <xdr:sp macro="" textlink="">
      <xdr:nvSpPr>
        <xdr:cNvPr id="4" name="Rectangle 1"/>
        <xdr:cNvSpPr>
          <a:spLocks noChangeArrowheads="1"/>
        </xdr:cNvSpPr>
      </xdr:nvSpPr>
      <xdr:spPr bwMode="auto">
        <a:xfrm>
          <a:off x="3105149" y="466725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Calibri"/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57150</xdr:rowOff>
    </xdr:from>
    <xdr:to>
      <xdr:col>1</xdr:col>
      <xdr:colOff>714375</xdr:colOff>
      <xdr:row>2</xdr:row>
      <xdr:rowOff>285750</xdr:rowOff>
    </xdr:to>
    <xdr:sp macro="" textlink="">
      <xdr:nvSpPr>
        <xdr:cNvPr id="4" name="Rectangle 1"/>
        <xdr:cNvSpPr>
          <a:spLocks noChangeArrowheads="1"/>
        </xdr:cNvSpPr>
      </xdr:nvSpPr>
      <xdr:spPr bwMode="auto">
        <a:xfrm>
          <a:off x="2238375" y="466725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1333500</xdr:colOff>
      <xdr:row>2</xdr:row>
      <xdr:rowOff>47625</xdr:rowOff>
    </xdr:from>
    <xdr:to>
      <xdr:col>1</xdr:col>
      <xdr:colOff>1590675</xdr:colOff>
      <xdr:row>2</xdr:row>
      <xdr:rowOff>276225</xdr:rowOff>
    </xdr:to>
    <xdr:sp macro="" textlink="">
      <xdr:nvSpPr>
        <xdr:cNvPr id="5" name="Rectangle 1"/>
        <xdr:cNvSpPr>
          <a:spLocks noChangeArrowheads="1"/>
        </xdr:cNvSpPr>
      </xdr:nvSpPr>
      <xdr:spPr bwMode="auto">
        <a:xfrm>
          <a:off x="3114675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Calibri"/>
            </a:rPr>
            <a:t>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57150</xdr:rowOff>
    </xdr:from>
    <xdr:to>
      <xdr:col>1</xdr:col>
      <xdr:colOff>714375</xdr:colOff>
      <xdr:row>2</xdr:row>
      <xdr:rowOff>285750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238375" y="466725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1333500</xdr:colOff>
      <xdr:row>2</xdr:row>
      <xdr:rowOff>47625</xdr:rowOff>
    </xdr:from>
    <xdr:to>
      <xdr:col>1</xdr:col>
      <xdr:colOff>1590675</xdr:colOff>
      <xdr:row>2</xdr:row>
      <xdr:rowOff>276225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3114675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Calibri"/>
            </a:rPr>
            <a:t>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57150</xdr:rowOff>
    </xdr:from>
    <xdr:to>
      <xdr:col>1</xdr:col>
      <xdr:colOff>714375</xdr:colOff>
      <xdr:row>2</xdr:row>
      <xdr:rowOff>285750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238375" y="466725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1333500</xdr:colOff>
      <xdr:row>2</xdr:row>
      <xdr:rowOff>47625</xdr:rowOff>
    </xdr:from>
    <xdr:to>
      <xdr:col>1</xdr:col>
      <xdr:colOff>1590675</xdr:colOff>
      <xdr:row>2</xdr:row>
      <xdr:rowOff>276225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3114675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Calibri"/>
            </a:rPr>
            <a:t>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57150</xdr:rowOff>
    </xdr:from>
    <xdr:to>
      <xdr:col>1</xdr:col>
      <xdr:colOff>714375</xdr:colOff>
      <xdr:row>2</xdr:row>
      <xdr:rowOff>285750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238375" y="466725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1333500</xdr:colOff>
      <xdr:row>2</xdr:row>
      <xdr:rowOff>47625</xdr:rowOff>
    </xdr:from>
    <xdr:to>
      <xdr:col>1</xdr:col>
      <xdr:colOff>1590675</xdr:colOff>
      <xdr:row>2</xdr:row>
      <xdr:rowOff>276225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3114675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Calibri"/>
            </a:rPr>
            <a:t>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57150</xdr:rowOff>
    </xdr:from>
    <xdr:to>
      <xdr:col>1</xdr:col>
      <xdr:colOff>714375</xdr:colOff>
      <xdr:row>2</xdr:row>
      <xdr:rowOff>285750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238375" y="466725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1333500</xdr:colOff>
      <xdr:row>2</xdr:row>
      <xdr:rowOff>47625</xdr:rowOff>
    </xdr:from>
    <xdr:to>
      <xdr:col>1</xdr:col>
      <xdr:colOff>1590675</xdr:colOff>
      <xdr:row>2</xdr:row>
      <xdr:rowOff>276225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3114675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Calibri"/>
            </a:rPr>
            <a:t>X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1314450</xdr:colOff>
      <xdr:row>2</xdr:row>
      <xdr:rowOff>47625</xdr:rowOff>
    </xdr:from>
    <xdr:to>
      <xdr:col>1</xdr:col>
      <xdr:colOff>1571625</xdr:colOff>
      <xdr:row>2</xdr:row>
      <xdr:rowOff>276225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095625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Calibri"/>
            </a:rPr>
            <a:t>X</a:t>
          </a:r>
        </a:p>
      </xdr:txBody>
    </xdr:sp>
    <xdr:clientData/>
  </xdr:twoCellAnchor>
  <xdr:twoCellAnchor>
    <xdr:from>
      <xdr:col>1</xdr:col>
      <xdr:colOff>438150</xdr:colOff>
      <xdr:row>2</xdr:row>
      <xdr:rowOff>47625</xdr:rowOff>
    </xdr:from>
    <xdr:to>
      <xdr:col>1</xdr:col>
      <xdr:colOff>695325</xdr:colOff>
      <xdr:row>2</xdr:row>
      <xdr:rowOff>276225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2219325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2</xdr:row>
      <xdr:rowOff>47625</xdr:rowOff>
    </xdr:from>
    <xdr:to>
      <xdr:col>1</xdr:col>
      <xdr:colOff>1581150</xdr:colOff>
      <xdr:row>2</xdr:row>
      <xdr:rowOff>276225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105150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0000"/>
              </a:solidFill>
              <a:latin typeface="Calibri"/>
            </a:rPr>
            <a:t>X</a:t>
          </a:r>
        </a:p>
      </xdr:txBody>
    </xdr:sp>
    <xdr:clientData/>
  </xdr:twoCellAnchor>
  <xdr:twoCellAnchor>
    <xdr:from>
      <xdr:col>1</xdr:col>
      <xdr:colOff>457200</xdr:colOff>
      <xdr:row>2</xdr:row>
      <xdr:rowOff>47625</xdr:rowOff>
    </xdr:from>
    <xdr:to>
      <xdr:col>1</xdr:col>
      <xdr:colOff>714375</xdr:colOff>
      <xdr:row>2</xdr:row>
      <xdr:rowOff>276225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2238375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57150</xdr:rowOff>
    </xdr:from>
    <xdr:to>
      <xdr:col>1</xdr:col>
      <xdr:colOff>714375</xdr:colOff>
      <xdr:row>2</xdr:row>
      <xdr:rowOff>285750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238375" y="466725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1333500</xdr:colOff>
      <xdr:row>2</xdr:row>
      <xdr:rowOff>47625</xdr:rowOff>
    </xdr:from>
    <xdr:to>
      <xdr:col>1</xdr:col>
      <xdr:colOff>1590675</xdr:colOff>
      <xdr:row>2</xdr:row>
      <xdr:rowOff>276225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3114675" y="457200"/>
          <a:ext cx="2571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1000" b="0" i="0" baseline="0">
              <a:effectLst/>
              <a:latin typeface="+mn-lt"/>
              <a:ea typeface="+mn-ea"/>
              <a:cs typeface="+mn-cs"/>
            </a:rPr>
            <a:t>X</a:t>
          </a:r>
          <a:endParaRPr lang="es-PE" sz="1100">
            <a:effectLst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abSelected="1" zoomScale="60" zoomScaleNormal="60" workbookViewId="0">
      <selection activeCell="F27" sqref="F27"/>
    </sheetView>
  </sheetViews>
  <sheetFormatPr baseColWidth="10" defaultRowHeight="15" x14ac:dyDescent="0.25"/>
  <cols>
    <col min="1" max="1" width="6.42578125" customWidth="1"/>
    <col min="2" max="2" width="47.7109375" customWidth="1"/>
    <col min="3" max="3" width="30" bestFit="1" customWidth="1"/>
    <col min="4" max="4" width="40.7109375" style="21" customWidth="1"/>
    <col min="5" max="5" width="19.28515625" customWidth="1"/>
    <col min="6" max="6" width="18.42578125" customWidth="1"/>
    <col min="7" max="7" width="23.7109375" customWidth="1"/>
    <col min="8" max="8" width="21" customWidth="1"/>
  </cols>
  <sheetData>
    <row r="1" spans="1:8" ht="23.25" customHeight="1" x14ac:dyDescent="0.25">
      <c r="A1" s="27" t="s">
        <v>24</v>
      </c>
      <c r="B1" s="27" t="s">
        <v>11</v>
      </c>
      <c r="C1" s="18" t="s">
        <v>12</v>
      </c>
      <c r="D1" s="22" t="s">
        <v>25</v>
      </c>
      <c r="E1" s="27" t="s">
        <v>13</v>
      </c>
      <c r="F1" s="32" t="s">
        <v>36</v>
      </c>
      <c r="G1" s="24" t="s">
        <v>14</v>
      </c>
      <c r="H1" s="24" t="s">
        <v>26</v>
      </c>
    </row>
    <row r="2" spans="1:8" ht="23.25" x14ac:dyDescent="0.25">
      <c r="A2" s="28"/>
      <c r="B2" s="28"/>
      <c r="C2" s="30" t="s">
        <v>15</v>
      </c>
      <c r="D2" s="10" t="s">
        <v>16</v>
      </c>
      <c r="E2" s="28"/>
      <c r="F2" s="33"/>
      <c r="G2" s="25"/>
      <c r="H2" s="25"/>
    </row>
    <row r="3" spans="1:8" ht="23.25" x14ac:dyDescent="0.25">
      <c r="A3" s="29"/>
      <c r="B3" s="29"/>
      <c r="C3" s="31"/>
      <c r="D3" s="11" t="s">
        <v>17</v>
      </c>
      <c r="E3" s="29"/>
      <c r="F3" s="34"/>
      <c r="G3" s="26"/>
      <c r="H3" s="26"/>
    </row>
    <row r="4" spans="1:8" ht="25.5" customHeight="1" x14ac:dyDescent="0.25">
      <c r="A4" s="17">
        <v>1</v>
      </c>
      <c r="B4" s="17" t="s">
        <v>28</v>
      </c>
      <c r="C4" s="16">
        <v>29</v>
      </c>
      <c r="D4" s="15">
        <v>200</v>
      </c>
      <c r="E4" s="7">
        <v>500</v>
      </c>
      <c r="F4" s="15" t="s">
        <v>19</v>
      </c>
      <c r="G4" s="19">
        <v>500</v>
      </c>
      <c r="H4" s="7">
        <v>500</v>
      </c>
    </row>
    <row r="5" spans="1:8" ht="25.5" customHeight="1" x14ac:dyDescent="0.25">
      <c r="A5" s="17">
        <f>+A4+1</f>
        <v>2</v>
      </c>
      <c r="B5" s="17" t="s">
        <v>29</v>
      </c>
      <c r="C5" s="16">
        <v>39</v>
      </c>
      <c r="D5" s="15">
        <v>300</v>
      </c>
      <c r="E5" s="7">
        <v>500</v>
      </c>
      <c r="F5" s="15" t="s">
        <v>19</v>
      </c>
      <c r="G5" s="19">
        <v>700</v>
      </c>
      <c r="H5" s="7">
        <v>700</v>
      </c>
    </row>
    <row r="6" spans="1:8" ht="25.5" customHeight="1" x14ac:dyDescent="0.25">
      <c r="A6" s="17">
        <v>3</v>
      </c>
      <c r="B6" s="17" t="s">
        <v>35</v>
      </c>
      <c r="C6" s="16">
        <v>49</v>
      </c>
      <c r="D6" s="15">
        <v>400</v>
      </c>
      <c r="E6" s="7">
        <v>500</v>
      </c>
      <c r="F6" s="15" t="s">
        <v>19</v>
      </c>
      <c r="G6" s="19">
        <v>1524</v>
      </c>
      <c r="H6" s="7">
        <v>1524</v>
      </c>
    </row>
    <row r="7" spans="1:8" ht="25.5" customHeight="1" x14ac:dyDescent="0.25">
      <c r="A7" s="17">
        <v>4</v>
      </c>
      <c r="B7" s="17" t="s">
        <v>30</v>
      </c>
      <c r="C7" s="16">
        <v>59</v>
      </c>
      <c r="D7" s="15">
        <v>500</v>
      </c>
      <c r="E7" s="7">
        <v>500</v>
      </c>
      <c r="F7" s="15" t="s">
        <v>19</v>
      </c>
      <c r="G7" s="19">
        <v>2048</v>
      </c>
      <c r="H7" s="7">
        <v>2048</v>
      </c>
    </row>
    <row r="8" spans="1:8" ht="25.5" customHeight="1" x14ac:dyDescent="0.25">
      <c r="A8" s="17">
        <v>5</v>
      </c>
      <c r="B8" s="17" t="s">
        <v>31</v>
      </c>
      <c r="C8" s="16">
        <v>79</v>
      </c>
      <c r="D8" s="15">
        <v>800</v>
      </c>
      <c r="E8" s="7">
        <v>500</v>
      </c>
      <c r="F8" s="15" t="s">
        <v>19</v>
      </c>
      <c r="G8" s="19">
        <v>3072</v>
      </c>
      <c r="H8" s="19">
        <v>3072</v>
      </c>
    </row>
    <row r="9" spans="1:8" ht="25.5" customHeight="1" x14ac:dyDescent="0.25">
      <c r="A9" s="17">
        <f t="shared" ref="A9:A12" si="0">+A8+1</f>
        <v>6</v>
      </c>
      <c r="B9" s="17" t="s">
        <v>32</v>
      </c>
      <c r="C9" s="16">
        <v>95</v>
      </c>
      <c r="D9" s="15" t="s">
        <v>19</v>
      </c>
      <c r="E9" s="7">
        <v>500</v>
      </c>
      <c r="F9" s="15" t="s">
        <v>19</v>
      </c>
      <c r="G9" s="7">
        <v>5120</v>
      </c>
      <c r="H9" s="7">
        <v>5120</v>
      </c>
    </row>
    <row r="10" spans="1:8" ht="25.5" customHeight="1" x14ac:dyDescent="0.25">
      <c r="A10" s="17">
        <f t="shared" si="0"/>
        <v>7</v>
      </c>
      <c r="B10" s="17" t="s">
        <v>33</v>
      </c>
      <c r="C10" s="16">
        <v>139</v>
      </c>
      <c r="D10" s="15" t="s">
        <v>19</v>
      </c>
      <c r="E10" s="7">
        <v>500</v>
      </c>
      <c r="F10" s="15" t="s">
        <v>19</v>
      </c>
      <c r="G10" s="7">
        <v>8192</v>
      </c>
      <c r="H10" s="7">
        <v>8192</v>
      </c>
    </row>
    <row r="11" spans="1:8" ht="25.5" customHeight="1" x14ac:dyDescent="0.25">
      <c r="A11" s="17">
        <f t="shared" si="0"/>
        <v>8</v>
      </c>
      <c r="B11" s="17" t="s">
        <v>34</v>
      </c>
      <c r="C11" s="16">
        <v>199</v>
      </c>
      <c r="D11" s="15" t="s">
        <v>19</v>
      </c>
      <c r="E11" s="7">
        <v>500</v>
      </c>
      <c r="F11" s="15" t="s">
        <v>19</v>
      </c>
      <c r="G11" s="7">
        <v>10240</v>
      </c>
      <c r="H11" s="7">
        <v>10240</v>
      </c>
    </row>
    <row r="12" spans="1:8" ht="25.5" x14ac:dyDescent="0.25">
      <c r="A12" s="17">
        <f t="shared" si="0"/>
        <v>9</v>
      </c>
      <c r="B12" s="20" t="s">
        <v>23</v>
      </c>
      <c r="C12" s="12">
        <v>15</v>
      </c>
      <c r="D12" s="13" t="s">
        <v>18</v>
      </c>
      <c r="E12" s="13" t="s">
        <v>19</v>
      </c>
      <c r="F12" s="13" t="s">
        <v>19</v>
      </c>
      <c r="G12" s="14" t="s">
        <v>18</v>
      </c>
      <c r="H12" s="14" t="s">
        <v>18</v>
      </c>
    </row>
    <row r="13" spans="1:8" x14ac:dyDescent="0.25">
      <c r="D13"/>
    </row>
  </sheetData>
  <mergeCells count="7">
    <mergeCell ref="H1:H3"/>
    <mergeCell ref="A1:A3"/>
    <mergeCell ref="G1:G3"/>
    <mergeCell ref="C2:C3"/>
    <mergeCell ref="B1:B3"/>
    <mergeCell ref="E1:E3"/>
    <mergeCell ref="F1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showGridLines="0" workbookViewId="0">
      <selection activeCell="I15" sqref="I15"/>
    </sheetView>
  </sheetViews>
  <sheetFormatPr baseColWidth="10" defaultRowHeight="15" x14ac:dyDescent="0.25"/>
  <cols>
    <col min="1" max="1" width="26.7109375" customWidth="1"/>
    <col min="2" max="2" width="37" customWidth="1"/>
    <col min="3" max="3" width="11.42578125" customWidth="1"/>
    <col min="4" max="8" width="11.42578125" hidden="1" customWidth="1"/>
  </cols>
  <sheetData>
    <row r="1" spans="1:8" ht="15" customHeight="1" thickBot="1" x14ac:dyDescent="0.3">
      <c r="A1" s="39" t="s">
        <v>0</v>
      </c>
      <c r="B1" s="40"/>
    </row>
    <row r="2" spans="1:8" ht="17.25" thickBot="1" x14ac:dyDescent="0.3">
      <c r="A2" s="1" t="s">
        <v>1</v>
      </c>
      <c r="B2" s="2" t="str">
        <f>+VLOOKUP(D2,Parrilla!A:B,2,0)</f>
        <v>Plan Portabilidad RPM S/15</v>
      </c>
      <c r="D2">
        <v>9</v>
      </c>
    </row>
    <row r="3" spans="1:8" ht="27.75" customHeight="1" thickBot="1" x14ac:dyDescent="0.3">
      <c r="A3" s="1" t="s">
        <v>2</v>
      </c>
      <c r="B3" s="3" t="s">
        <v>3</v>
      </c>
      <c r="D3" s="8" t="s">
        <v>20</v>
      </c>
      <c r="E3" t="s">
        <v>21</v>
      </c>
      <c r="F3" t="s">
        <v>37</v>
      </c>
      <c r="G3" t="s">
        <v>22</v>
      </c>
      <c r="H3" s="23" t="s">
        <v>27</v>
      </c>
    </row>
    <row r="4" spans="1:8" ht="66.75" customHeight="1" thickBot="1" x14ac:dyDescent="0.3">
      <c r="A4" s="1" t="s">
        <v>4</v>
      </c>
      <c r="B4" s="2" t="str">
        <f>D3&amp;" "&amp;D4&amp;" / "&amp;E3&amp;" "&amp;E4&amp;" / "&amp;F3&amp;" "&amp;F4&amp;" / "&amp;G3&amp;" "&amp;G4&amp;" / "&amp;H3&amp;" "&amp;H4&amp;""</f>
        <v>Todo destino (M-M/M-F/M-O/M-LDI): - / SMS: Ilimitado / Comunidad: Ilimitado / Datos (MB): - / Business Pack (MB): -</v>
      </c>
      <c r="D4" s="21" t="str">
        <f>+VLOOKUP($B$2,Parrilla!$B:$G,3,0)</f>
        <v>-</v>
      </c>
      <c r="E4" s="21" t="str">
        <f>+VLOOKUP($B$2,Parrilla!$B:$G,4,0)</f>
        <v>Ilimitado</v>
      </c>
      <c r="F4" s="21" t="str">
        <f>+VLOOKUP($B$2,Parrilla!$B:$G,5,0)</f>
        <v>Ilimitado</v>
      </c>
      <c r="G4" s="21" t="str">
        <f>+VLOOKUP($B$2,Parrilla!$B:$G,6,0)</f>
        <v>-</v>
      </c>
      <c r="H4" s="21" t="str">
        <f>+VLOOKUP($B$2,Parrilla!$B:$H,7,0)</f>
        <v>-</v>
      </c>
    </row>
    <row r="5" spans="1:8" ht="17.25" thickBot="1" x14ac:dyDescent="0.3">
      <c r="A5" s="4" t="s">
        <v>5</v>
      </c>
      <c r="B5" s="9">
        <f>+VLOOKUP(B2,Parrilla!B:C,2,0)</f>
        <v>15</v>
      </c>
    </row>
    <row r="6" spans="1:8" ht="17.25" customHeight="1" thickBot="1" x14ac:dyDescent="0.3">
      <c r="A6" s="41" t="s">
        <v>6</v>
      </c>
      <c r="B6" s="42"/>
    </row>
    <row r="7" spans="1:8" ht="17.25" thickBot="1" x14ac:dyDescent="0.3">
      <c r="A7" s="1" t="s">
        <v>7</v>
      </c>
      <c r="B7" s="5"/>
    </row>
    <row r="8" spans="1:8" ht="17.25" thickBot="1" x14ac:dyDescent="0.3">
      <c r="A8" s="1" t="s">
        <v>8</v>
      </c>
      <c r="B8" s="6"/>
    </row>
    <row r="9" spans="1:8" ht="17.25" thickBot="1" x14ac:dyDescent="0.3">
      <c r="A9" s="1" t="s">
        <v>9</v>
      </c>
      <c r="B9" s="6"/>
    </row>
    <row r="10" spans="1:8" ht="17.25" customHeight="1" thickBot="1" x14ac:dyDescent="0.3">
      <c r="A10" s="35" t="s">
        <v>10</v>
      </c>
      <c r="B10" s="36"/>
    </row>
    <row r="11" spans="1:8" ht="45" customHeight="1" thickBot="1" x14ac:dyDescent="0.3">
      <c r="A11" s="37"/>
      <c r="B11" s="38"/>
    </row>
  </sheetData>
  <mergeCells count="4">
    <mergeCell ref="A1:B1"/>
    <mergeCell ref="A6:B6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B18" sqref="B18"/>
    </sheetView>
  </sheetViews>
  <sheetFormatPr baseColWidth="10" defaultRowHeight="15" x14ac:dyDescent="0.25"/>
  <cols>
    <col min="1" max="1" width="26.7109375" customWidth="1"/>
    <col min="2" max="2" width="37" customWidth="1"/>
    <col min="4" max="8" width="11.42578125" hidden="1" customWidth="1"/>
  </cols>
  <sheetData>
    <row r="1" spans="1:8" ht="15" customHeight="1" thickBot="1" x14ac:dyDescent="0.3">
      <c r="A1" s="39" t="s">
        <v>0</v>
      </c>
      <c r="B1" s="40"/>
    </row>
    <row r="2" spans="1:8" ht="17.25" thickBot="1" x14ac:dyDescent="0.3">
      <c r="A2" s="1" t="s">
        <v>1</v>
      </c>
      <c r="B2" s="2" t="str">
        <f>+VLOOKUP(D2,Parrilla!A:B,2,0)</f>
        <v>Plan Vuela BP S/.29</v>
      </c>
      <c r="D2">
        <v>1</v>
      </c>
    </row>
    <row r="3" spans="1:8" ht="27.75" customHeight="1" thickBot="1" x14ac:dyDescent="0.3">
      <c r="A3" s="1" t="s">
        <v>2</v>
      </c>
      <c r="B3" s="3" t="s">
        <v>3</v>
      </c>
      <c r="D3" s="8" t="s">
        <v>20</v>
      </c>
      <c r="E3" t="s">
        <v>21</v>
      </c>
      <c r="F3" t="s">
        <v>37</v>
      </c>
      <c r="G3" t="s">
        <v>22</v>
      </c>
      <c r="H3" s="23" t="s">
        <v>27</v>
      </c>
    </row>
    <row r="4" spans="1:8" ht="66.75" customHeight="1" thickBot="1" x14ac:dyDescent="0.3">
      <c r="A4" s="1" t="s">
        <v>4</v>
      </c>
      <c r="B4" s="2" t="str">
        <f>D3&amp;" "&amp;D4&amp;" / "&amp;E3&amp;" "&amp;E4&amp;" / "&amp;F3&amp;" "&amp;F4&amp;" / "&amp;G3&amp;" "&amp;G4&amp;" / "&amp;H3&amp;" "&amp;H4</f>
        <v>Todo destino (M-M/M-F/M-O/M-LDI): 200 / SMS: 500 / Comunidad: Ilimitado / Datos (MB): 500 / Business Pack (MB): 500</v>
      </c>
      <c r="D4" s="21">
        <f>+VLOOKUP($B$2,Parrilla!$B:$H,3,0)</f>
        <v>200</v>
      </c>
      <c r="E4" s="21">
        <f>+VLOOKUP($B$2,Parrilla!$B:$H,4,0)</f>
        <v>500</v>
      </c>
      <c r="F4" s="21" t="str">
        <f>+VLOOKUP($B$2,Parrilla!$B:$H,5,0)</f>
        <v>Ilimitado</v>
      </c>
      <c r="G4" s="21">
        <f>+VLOOKUP($B$2,Parrilla!$B:$H,6,0)</f>
        <v>500</v>
      </c>
      <c r="H4" s="21">
        <f>+VLOOKUP($B$2,Parrilla!$B:$H,7,0)</f>
        <v>500</v>
      </c>
    </row>
    <row r="5" spans="1:8" ht="17.25" thickBot="1" x14ac:dyDescent="0.3">
      <c r="A5" s="4" t="s">
        <v>5</v>
      </c>
      <c r="B5" s="9">
        <f>+VLOOKUP(B2,Parrilla!B:C,2,0)</f>
        <v>29</v>
      </c>
    </row>
    <row r="6" spans="1:8" ht="17.25" customHeight="1" thickBot="1" x14ac:dyDescent="0.3">
      <c r="A6" s="41" t="s">
        <v>6</v>
      </c>
      <c r="B6" s="42"/>
    </row>
    <row r="7" spans="1:8" ht="17.25" thickBot="1" x14ac:dyDescent="0.3">
      <c r="A7" s="1" t="s">
        <v>7</v>
      </c>
      <c r="B7" s="5"/>
    </row>
    <row r="8" spans="1:8" ht="17.25" thickBot="1" x14ac:dyDescent="0.3">
      <c r="A8" s="1" t="s">
        <v>8</v>
      </c>
      <c r="B8" s="6"/>
    </row>
    <row r="9" spans="1:8" ht="17.25" thickBot="1" x14ac:dyDescent="0.3">
      <c r="A9" s="1" t="s">
        <v>9</v>
      </c>
      <c r="B9" s="6"/>
    </row>
    <row r="10" spans="1:8" ht="17.25" customHeight="1" thickBot="1" x14ac:dyDescent="0.3">
      <c r="A10" s="35" t="s">
        <v>10</v>
      </c>
      <c r="B10" s="36"/>
    </row>
    <row r="11" spans="1:8" ht="45" customHeight="1" thickBot="1" x14ac:dyDescent="0.3">
      <c r="A11" s="37"/>
      <c r="B11" s="38"/>
    </row>
  </sheetData>
  <mergeCells count="4">
    <mergeCell ref="A10:B10"/>
    <mergeCell ref="A11:B11"/>
    <mergeCell ref="A1:B1"/>
    <mergeCell ref="A6:B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37" customWidth="1"/>
    <col min="3" max="3" width="11.42578125" customWidth="1"/>
    <col min="4" max="8" width="11.42578125" hidden="1" customWidth="1"/>
  </cols>
  <sheetData>
    <row r="1" spans="1:8" ht="15" customHeight="1" thickBot="1" x14ac:dyDescent="0.3">
      <c r="A1" s="39" t="s">
        <v>0</v>
      </c>
      <c r="B1" s="40"/>
    </row>
    <row r="2" spans="1:8" ht="17.25" thickBot="1" x14ac:dyDescent="0.3">
      <c r="A2" s="1" t="s">
        <v>1</v>
      </c>
      <c r="B2" s="2" t="str">
        <f>+VLOOKUP(D2,Parrilla!A:B,2,0)</f>
        <v>Plan Vuela BP S/.39</v>
      </c>
      <c r="D2">
        <v>2</v>
      </c>
    </row>
    <row r="3" spans="1:8" ht="27.75" customHeight="1" thickBot="1" x14ac:dyDescent="0.3">
      <c r="A3" s="1" t="s">
        <v>2</v>
      </c>
      <c r="B3" s="3" t="s">
        <v>3</v>
      </c>
      <c r="D3" s="8" t="s">
        <v>20</v>
      </c>
      <c r="E3" t="s">
        <v>21</v>
      </c>
      <c r="F3" t="s">
        <v>37</v>
      </c>
      <c r="G3" t="s">
        <v>22</v>
      </c>
      <c r="H3" s="23" t="s">
        <v>27</v>
      </c>
    </row>
    <row r="4" spans="1:8" ht="66.75" customHeight="1" thickBot="1" x14ac:dyDescent="0.3">
      <c r="A4" s="1" t="s">
        <v>4</v>
      </c>
      <c r="B4" s="2" t="str">
        <f>D3&amp;" "&amp;D4&amp;" / "&amp;E3&amp;" "&amp;E4&amp;" / "&amp;F3&amp;" "&amp;F4&amp;" / "&amp;G3&amp;" "&amp;G4&amp;" / "&amp;H3&amp;" "&amp;H4&amp;""</f>
        <v>Todo destino (M-M/M-F/M-O/M-LDI): 300 / SMS: 500 / Comunidad: Ilimitado / Datos (MB): 700 / Business Pack (MB): 700</v>
      </c>
      <c r="D4" s="21">
        <f>+VLOOKUP($B$2,Parrilla!$B:$H,3,0)</f>
        <v>300</v>
      </c>
      <c r="E4" s="21">
        <f>+VLOOKUP($B$2,Parrilla!$B:$H,4,0)</f>
        <v>500</v>
      </c>
      <c r="F4" s="21" t="str">
        <f>+VLOOKUP($B$2,Parrilla!$B:$H,5,0)</f>
        <v>Ilimitado</v>
      </c>
      <c r="G4" s="21">
        <f>+VLOOKUP($B$2,Parrilla!$B:$H,6,0)</f>
        <v>700</v>
      </c>
      <c r="H4" s="21">
        <f>+VLOOKUP($B$2,Parrilla!$B:$H,7,0)</f>
        <v>700</v>
      </c>
    </row>
    <row r="5" spans="1:8" ht="17.25" thickBot="1" x14ac:dyDescent="0.3">
      <c r="A5" s="4" t="s">
        <v>5</v>
      </c>
      <c r="B5" s="9">
        <f>+VLOOKUP(B2,Parrilla!B:C,2,0)</f>
        <v>39</v>
      </c>
    </row>
    <row r="6" spans="1:8" ht="17.25" customHeight="1" thickBot="1" x14ac:dyDescent="0.3">
      <c r="A6" s="41" t="s">
        <v>6</v>
      </c>
      <c r="B6" s="42"/>
    </row>
    <row r="7" spans="1:8" ht="17.25" thickBot="1" x14ac:dyDescent="0.3">
      <c r="A7" s="1" t="s">
        <v>7</v>
      </c>
      <c r="B7" s="5"/>
    </row>
    <row r="8" spans="1:8" ht="17.25" thickBot="1" x14ac:dyDescent="0.3">
      <c r="A8" s="1" t="s">
        <v>8</v>
      </c>
      <c r="B8" s="6"/>
    </row>
    <row r="9" spans="1:8" ht="17.25" thickBot="1" x14ac:dyDescent="0.3">
      <c r="A9" s="1" t="s">
        <v>9</v>
      </c>
      <c r="B9" s="6"/>
    </row>
    <row r="10" spans="1:8" ht="17.25" customHeight="1" thickBot="1" x14ac:dyDescent="0.3">
      <c r="A10" s="35" t="s">
        <v>10</v>
      </c>
      <c r="B10" s="36"/>
    </row>
    <row r="11" spans="1:8" ht="42.75" customHeight="1" thickBot="1" x14ac:dyDescent="0.3">
      <c r="A11" s="37"/>
      <c r="B11" s="38"/>
    </row>
  </sheetData>
  <mergeCells count="4">
    <mergeCell ref="A1:B1"/>
    <mergeCell ref="A6:B6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A13" sqref="A13"/>
    </sheetView>
  </sheetViews>
  <sheetFormatPr baseColWidth="10" defaultRowHeight="15" x14ac:dyDescent="0.25"/>
  <cols>
    <col min="1" max="1" width="26.7109375" customWidth="1"/>
    <col min="2" max="2" width="37" customWidth="1"/>
    <col min="3" max="3" width="11.42578125" customWidth="1"/>
    <col min="4" max="8" width="11.42578125" hidden="1" customWidth="1"/>
  </cols>
  <sheetData>
    <row r="1" spans="1:8" ht="15" customHeight="1" thickBot="1" x14ac:dyDescent="0.3">
      <c r="A1" s="39" t="s">
        <v>0</v>
      </c>
      <c r="B1" s="40"/>
    </row>
    <row r="2" spans="1:8" ht="17.25" thickBot="1" x14ac:dyDescent="0.3">
      <c r="A2" s="1" t="s">
        <v>1</v>
      </c>
      <c r="B2" s="2" t="str">
        <f>+VLOOKUP(D2,Parrilla!A:B,2,0)</f>
        <v>Plan Vuela BP S/.49</v>
      </c>
      <c r="D2">
        <v>3</v>
      </c>
    </row>
    <row r="3" spans="1:8" ht="27.75" customHeight="1" thickBot="1" x14ac:dyDescent="0.3">
      <c r="A3" s="1" t="s">
        <v>2</v>
      </c>
      <c r="B3" s="3" t="s">
        <v>3</v>
      </c>
      <c r="D3" s="8" t="s">
        <v>20</v>
      </c>
      <c r="E3" t="s">
        <v>21</v>
      </c>
      <c r="F3" t="s">
        <v>37</v>
      </c>
      <c r="G3" t="s">
        <v>22</v>
      </c>
      <c r="H3" s="23" t="s">
        <v>27</v>
      </c>
    </row>
    <row r="4" spans="1:8" ht="66.75" customHeight="1" thickBot="1" x14ac:dyDescent="0.3">
      <c r="A4" s="1" t="s">
        <v>4</v>
      </c>
      <c r="B4" s="2" t="str">
        <f>D3&amp;" "&amp;D4&amp;" / "&amp;E3&amp;" "&amp;E4&amp;" / "&amp;F3&amp;" "&amp;F4&amp;" / "&amp;G3&amp;" "&amp;G4&amp;" / "&amp;H3&amp;" "&amp;H4&amp;""</f>
        <v>Todo destino (M-M/M-F/M-O/M-LDI): 400 / SMS: 500 / Comunidad: Ilimitado / Datos (MB): 1524 / Business Pack (MB): 1524</v>
      </c>
      <c r="D4" s="21">
        <f>+VLOOKUP($B$2,Parrilla!$B:$H,3,0)</f>
        <v>400</v>
      </c>
      <c r="E4" s="21">
        <f>+VLOOKUP($B$2,Parrilla!$B:$H,4,0)</f>
        <v>500</v>
      </c>
      <c r="F4" s="21" t="str">
        <f>+VLOOKUP($B$2,Parrilla!$B:$H,5,0)</f>
        <v>Ilimitado</v>
      </c>
      <c r="G4" s="21">
        <f>+VLOOKUP($B$2,Parrilla!$B:$H,6,0)</f>
        <v>1524</v>
      </c>
      <c r="H4" s="21">
        <f>+VLOOKUP($B$2,Parrilla!$B:$H,7,0)</f>
        <v>1524</v>
      </c>
    </row>
    <row r="5" spans="1:8" ht="17.25" thickBot="1" x14ac:dyDescent="0.3">
      <c r="A5" s="4" t="s">
        <v>5</v>
      </c>
      <c r="B5" s="9">
        <f>+VLOOKUP(B2,Parrilla!B:C,2,0)</f>
        <v>49</v>
      </c>
    </row>
    <row r="6" spans="1:8" ht="17.25" customHeight="1" thickBot="1" x14ac:dyDescent="0.3">
      <c r="A6" s="41" t="s">
        <v>6</v>
      </c>
      <c r="B6" s="42"/>
    </row>
    <row r="7" spans="1:8" ht="17.25" thickBot="1" x14ac:dyDescent="0.3">
      <c r="A7" s="1" t="s">
        <v>7</v>
      </c>
      <c r="B7" s="5"/>
    </row>
    <row r="8" spans="1:8" ht="17.25" thickBot="1" x14ac:dyDescent="0.3">
      <c r="A8" s="1" t="s">
        <v>8</v>
      </c>
      <c r="B8" s="6"/>
    </row>
    <row r="9" spans="1:8" ht="17.25" thickBot="1" x14ac:dyDescent="0.3">
      <c r="A9" s="1" t="s">
        <v>9</v>
      </c>
      <c r="B9" s="6"/>
    </row>
    <row r="10" spans="1:8" ht="17.25" customHeight="1" thickBot="1" x14ac:dyDescent="0.3">
      <c r="A10" s="35" t="s">
        <v>10</v>
      </c>
      <c r="B10" s="36"/>
    </row>
    <row r="11" spans="1:8" ht="45" customHeight="1" thickBot="1" x14ac:dyDescent="0.3">
      <c r="A11" s="37"/>
      <c r="B11" s="38"/>
    </row>
  </sheetData>
  <mergeCells count="4">
    <mergeCell ref="A1:B1"/>
    <mergeCell ref="A6:B6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37" customWidth="1"/>
    <col min="4" max="8" width="11.42578125" hidden="1" customWidth="1"/>
  </cols>
  <sheetData>
    <row r="1" spans="1:8" ht="15" customHeight="1" thickBot="1" x14ac:dyDescent="0.3">
      <c r="A1" s="39" t="s">
        <v>0</v>
      </c>
      <c r="B1" s="40"/>
    </row>
    <row r="2" spans="1:8" ht="17.25" thickBot="1" x14ac:dyDescent="0.3">
      <c r="A2" s="1" t="s">
        <v>1</v>
      </c>
      <c r="B2" s="2" t="str">
        <f>+VLOOKUP(D2,Parrilla!A:B,2,0)</f>
        <v>Plan Vuela BP S/.59</v>
      </c>
      <c r="D2">
        <v>4</v>
      </c>
    </row>
    <row r="3" spans="1:8" ht="27.75" customHeight="1" thickBot="1" x14ac:dyDescent="0.3">
      <c r="A3" s="1" t="s">
        <v>2</v>
      </c>
      <c r="B3" s="3" t="s">
        <v>3</v>
      </c>
      <c r="D3" s="8" t="s">
        <v>20</v>
      </c>
      <c r="E3" t="s">
        <v>21</v>
      </c>
      <c r="F3" t="s">
        <v>37</v>
      </c>
      <c r="G3" t="s">
        <v>22</v>
      </c>
      <c r="H3" s="23" t="s">
        <v>27</v>
      </c>
    </row>
    <row r="4" spans="1:8" ht="66.75" customHeight="1" thickBot="1" x14ac:dyDescent="0.3">
      <c r="A4" s="1" t="s">
        <v>4</v>
      </c>
      <c r="B4" s="2" t="str">
        <f>D3&amp;" "&amp;D4&amp;" / "&amp;E3&amp;" "&amp;E4&amp;" / "&amp;F3&amp;" "&amp;F4&amp;" / "&amp;G3&amp;" "&amp;G4&amp;" / "&amp;H3&amp;" "&amp;H4&amp;""</f>
        <v>Todo destino (M-M/M-F/M-O/M-LDI): 500 / SMS: 500 / Comunidad: Ilimitado / Datos (MB): 2048 / Business Pack (MB): 2048</v>
      </c>
      <c r="D4" s="21">
        <f>+VLOOKUP($B$2,Parrilla!$B:$H,3,0)</f>
        <v>500</v>
      </c>
      <c r="E4" s="21">
        <f>+VLOOKUP($B$2,Parrilla!$B:$H,4,0)</f>
        <v>500</v>
      </c>
      <c r="F4" s="21" t="str">
        <f>+VLOOKUP($B$2,Parrilla!$B:$H,5,0)</f>
        <v>Ilimitado</v>
      </c>
      <c r="G4" s="21">
        <f>+VLOOKUP($B$2,Parrilla!$B:$H,6,0)</f>
        <v>2048</v>
      </c>
      <c r="H4" s="21">
        <f>+VLOOKUP($B$2,Parrilla!$B:$H,7,0)</f>
        <v>2048</v>
      </c>
    </row>
    <row r="5" spans="1:8" ht="17.25" thickBot="1" x14ac:dyDescent="0.3">
      <c r="A5" s="4" t="s">
        <v>5</v>
      </c>
      <c r="B5" s="9">
        <f>+VLOOKUP(B2,Parrilla!B:C,2,0)</f>
        <v>59</v>
      </c>
    </row>
    <row r="6" spans="1:8" ht="17.25" customHeight="1" thickBot="1" x14ac:dyDescent="0.3">
      <c r="A6" s="41" t="s">
        <v>6</v>
      </c>
      <c r="B6" s="42"/>
    </row>
    <row r="7" spans="1:8" ht="17.25" thickBot="1" x14ac:dyDescent="0.3">
      <c r="A7" s="1" t="s">
        <v>7</v>
      </c>
      <c r="B7" s="5"/>
    </row>
    <row r="8" spans="1:8" ht="17.25" thickBot="1" x14ac:dyDescent="0.3">
      <c r="A8" s="1" t="s">
        <v>8</v>
      </c>
      <c r="B8" s="6"/>
    </row>
    <row r="9" spans="1:8" ht="17.25" thickBot="1" x14ac:dyDescent="0.3">
      <c r="A9" s="1" t="s">
        <v>9</v>
      </c>
      <c r="B9" s="6"/>
    </row>
    <row r="10" spans="1:8" ht="17.25" customHeight="1" thickBot="1" x14ac:dyDescent="0.3">
      <c r="A10" s="35" t="s">
        <v>10</v>
      </c>
      <c r="B10" s="36"/>
    </row>
    <row r="11" spans="1:8" ht="44.25" customHeight="1" thickBot="1" x14ac:dyDescent="0.3">
      <c r="A11" s="37"/>
      <c r="B11" s="38"/>
    </row>
  </sheetData>
  <mergeCells count="4">
    <mergeCell ref="A1:B1"/>
    <mergeCell ref="A6:B6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B4" sqref="B4"/>
    </sheetView>
  </sheetViews>
  <sheetFormatPr baseColWidth="10" defaultRowHeight="15" x14ac:dyDescent="0.25"/>
  <cols>
    <col min="1" max="1" width="26.7109375" customWidth="1"/>
    <col min="2" max="2" width="37" customWidth="1"/>
    <col min="3" max="3" width="11.5703125" customWidth="1"/>
    <col min="4" max="8" width="11.42578125" hidden="1" customWidth="1"/>
  </cols>
  <sheetData>
    <row r="1" spans="1:8" ht="15" customHeight="1" thickBot="1" x14ac:dyDescent="0.3">
      <c r="A1" s="39" t="s">
        <v>0</v>
      </c>
      <c r="B1" s="40"/>
    </row>
    <row r="2" spans="1:8" ht="17.25" thickBot="1" x14ac:dyDescent="0.3">
      <c r="A2" s="1" t="s">
        <v>1</v>
      </c>
      <c r="B2" s="2" t="str">
        <f>+VLOOKUP(D2,Parrilla!A:B,2,0)</f>
        <v>Plan Vuela BP S/.79</v>
      </c>
      <c r="D2">
        <v>5</v>
      </c>
    </row>
    <row r="3" spans="1:8" ht="27.75" customHeight="1" thickBot="1" x14ac:dyDescent="0.3">
      <c r="A3" s="1" t="s">
        <v>2</v>
      </c>
      <c r="B3" s="3" t="s">
        <v>3</v>
      </c>
      <c r="D3" s="8" t="s">
        <v>20</v>
      </c>
      <c r="E3" t="s">
        <v>21</v>
      </c>
      <c r="F3" t="s">
        <v>37</v>
      </c>
      <c r="G3" t="s">
        <v>22</v>
      </c>
      <c r="H3" s="23" t="s">
        <v>27</v>
      </c>
    </row>
    <row r="4" spans="1:8" ht="66.75" customHeight="1" thickBot="1" x14ac:dyDescent="0.3">
      <c r="A4" s="1" t="s">
        <v>4</v>
      </c>
      <c r="B4" s="2" t="str">
        <f>D3&amp;" "&amp;D4&amp;" / "&amp;E3&amp;" "&amp;E4&amp;" / "&amp;F3&amp;" "&amp;F4&amp;" / "&amp;G3&amp;" "&amp;G4&amp;" / "&amp;H3&amp;" "&amp;H4&amp;""</f>
        <v>Todo destino (M-M/M-F/M-O/M-LDI): 800 / SMS: 500 / Comunidad: Ilimitado / Datos (MB): 3072 / Business Pack (MB): 3072</v>
      </c>
      <c r="D4" s="21">
        <f>+VLOOKUP($B$2,Parrilla!$B:$H,3,0)</f>
        <v>800</v>
      </c>
      <c r="E4" s="21">
        <f>+VLOOKUP($B$2,Parrilla!$B:$H,4,0)</f>
        <v>500</v>
      </c>
      <c r="F4" s="21" t="str">
        <f>+VLOOKUP($B$2,Parrilla!$B:$H,5,0)</f>
        <v>Ilimitado</v>
      </c>
      <c r="G4" s="21">
        <f>+VLOOKUP($B$2,Parrilla!$B:$H,6,0)</f>
        <v>3072</v>
      </c>
      <c r="H4" s="21">
        <f>+VLOOKUP($B$2,Parrilla!$B:$H,7,0)</f>
        <v>3072</v>
      </c>
    </row>
    <row r="5" spans="1:8" ht="17.25" thickBot="1" x14ac:dyDescent="0.3">
      <c r="A5" s="4" t="s">
        <v>5</v>
      </c>
      <c r="B5" s="9">
        <f>+VLOOKUP(B2,Parrilla!B:C,2,0)</f>
        <v>79</v>
      </c>
    </row>
    <row r="6" spans="1:8" ht="17.25" customHeight="1" thickBot="1" x14ac:dyDescent="0.3">
      <c r="A6" s="41" t="s">
        <v>6</v>
      </c>
      <c r="B6" s="42"/>
    </row>
    <row r="7" spans="1:8" ht="17.25" thickBot="1" x14ac:dyDescent="0.3">
      <c r="A7" s="1" t="s">
        <v>7</v>
      </c>
      <c r="B7" s="5"/>
    </row>
    <row r="8" spans="1:8" ht="17.25" thickBot="1" x14ac:dyDescent="0.3">
      <c r="A8" s="1" t="s">
        <v>8</v>
      </c>
      <c r="B8" s="6"/>
    </row>
    <row r="9" spans="1:8" ht="17.25" thickBot="1" x14ac:dyDescent="0.3">
      <c r="A9" s="1" t="s">
        <v>9</v>
      </c>
      <c r="B9" s="6"/>
    </row>
    <row r="10" spans="1:8" ht="17.25" customHeight="1" thickBot="1" x14ac:dyDescent="0.3">
      <c r="A10" s="35" t="s">
        <v>10</v>
      </c>
      <c r="B10" s="36"/>
    </row>
    <row r="11" spans="1:8" ht="43.5" customHeight="1" thickBot="1" x14ac:dyDescent="0.3">
      <c r="A11" s="37"/>
      <c r="B11" s="38"/>
    </row>
  </sheetData>
  <mergeCells count="4">
    <mergeCell ref="A1:B1"/>
    <mergeCell ref="A6:B6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workbookViewId="0">
      <selection activeCell="A14" sqref="A14"/>
    </sheetView>
  </sheetViews>
  <sheetFormatPr baseColWidth="10" defaultRowHeight="15" x14ac:dyDescent="0.25"/>
  <cols>
    <col min="1" max="1" width="26.7109375" customWidth="1"/>
    <col min="2" max="2" width="37" customWidth="1"/>
    <col min="4" max="8" width="11.42578125" hidden="1" customWidth="1"/>
  </cols>
  <sheetData>
    <row r="1" spans="1:10" ht="15" customHeight="1" thickBot="1" x14ac:dyDescent="0.3">
      <c r="A1" s="39" t="s">
        <v>0</v>
      </c>
      <c r="B1" s="40"/>
    </row>
    <row r="2" spans="1:10" ht="17.25" thickBot="1" x14ac:dyDescent="0.3">
      <c r="A2" s="1" t="s">
        <v>1</v>
      </c>
      <c r="B2" s="2" t="str">
        <f>+VLOOKUP(D2,Parrilla!A:B,2,0)</f>
        <v>Plan Vuela BP S/.95</v>
      </c>
      <c r="D2">
        <v>6</v>
      </c>
    </row>
    <row r="3" spans="1:10" ht="27.75" customHeight="1" thickBot="1" x14ac:dyDescent="0.3">
      <c r="A3" s="1" t="s">
        <v>2</v>
      </c>
      <c r="B3" s="3" t="s">
        <v>3</v>
      </c>
      <c r="D3" s="8" t="s">
        <v>20</v>
      </c>
      <c r="E3" t="s">
        <v>21</v>
      </c>
      <c r="F3" t="s">
        <v>37</v>
      </c>
      <c r="G3" t="s">
        <v>22</v>
      </c>
      <c r="H3" s="23" t="s">
        <v>27</v>
      </c>
    </row>
    <row r="4" spans="1:10" ht="66.75" customHeight="1" thickBot="1" x14ac:dyDescent="0.3">
      <c r="A4" s="1" t="s">
        <v>4</v>
      </c>
      <c r="B4" s="2" t="str">
        <f>D3&amp;" "&amp;D4&amp;" / "&amp;E3&amp;" "&amp;E4&amp;" / "&amp;F3&amp;" "&amp;F4&amp;" / "&amp;G3&amp;" "&amp;G4&amp;" / "&amp;H3&amp;" "&amp;H4&amp;""</f>
        <v>Todo destino (M-M/M-F/M-O/M-LDI): Ilimitado / SMS: 500 / Comunidad: Ilimitado / Datos (MB): 5120 / Business Pack (MB): 5120</v>
      </c>
      <c r="D4" s="21" t="str">
        <f>+VLOOKUP($B$2,Parrilla!$B:$H,3,0)</f>
        <v>Ilimitado</v>
      </c>
      <c r="E4" s="21">
        <f>+VLOOKUP($B$2,Parrilla!$B:$H,4,0)</f>
        <v>500</v>
      </c>
      <c r="F4" s="21" t="str">
        <f>+VLOOKUP($B$2,Parrilla!$B:$H,5,0)</f>
        <v>Ilimitado</v>
      </c>
      <c r="G4" s="21">
        <f>+VLOOKUP($B$2,Parrilla!$B:$H,6,0)</f>
        <v>5120</v>
      </c>
      <c r="H4" s="21">
        <f>+VLOOKUP($B$2,Parrilla!$B:$H,7,0)</f>
        <v>5120</v>
      </c>
    </row>
    <row r="5" spans="1:10" ht="17.25" thickBot="1" x14ac:dyDescent="0.3">
      <c r="A5" s="4" t="s">
        <v>5</v>
      </c>
      <c r="B5" s="9">
        <f>+VLOOKUP(B2,Parrilla!B:C,2,0)</f>
        <v>95</v>
      </c>
    </row>
    <row r="6" spans="1:10" ht="17.25" customHeight="1" thickBot="1" x14ac:dyDescent="0.3">
      <c r="A6" s="41" t="s">
        <v>6</v>
      </c>
      <c r="B6" s="42"/>
    </row>
    <row r="7" spans="1:10" ht="17.25" thickBot="1" x14ac:dyDescent="0.3">
      <c r="A7" s="1" t="s">
        <v>7</v>
      </c>
      <c r="B7" s="5"/>
    </row>
    <row r="8" spans="1:10" ht="17.25" thickBot="1" x14ac:dyDescent="0.3">
      <c r="A8" s="1" t="s">
        <v>8</v>
      </c>
      <c r="B8" s="6"/>
    </row>
    <row r="9" spans="1:10" ht="17.25" thickBot="1" x14ac:dyDescent="0.3">
      <c r="A9" s="1" t="s">
        <v>9</v>
      </c>
      <c r="B9" s="6"/>
    </row>
    <row r="10" spans="1:10" ht="17.25" customHeight="1" thickBot="1" x14ac:dyDescent="0.3">
      <c r="A10" s="35" t="s">
        <v>10</v>
      </c>
      <c r="B10" s="36"/>
    </row>
    <row r="11" spans="1:10" ht="45.75" customHeight="1" thickBot="1" x14ac:dyDescent="0.3">
      <c r="A11" s="37"/>
      <c r="B11" s="38"/>
      <c r="I11" s="43"/>
      <c r="J11" s="43"/>
    </row>
  </sheetData>
  <mergeCells count="5">
    <mergeCell ref="A1:B1"/>
    <mergeCell ref="A6:B6"/>
    <mergeCell ref="A10:B10"/>
    <mergeCell ref="A11:B11"/>
    <mergeCell ref="I11:J1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37" customWidth="1"/>
    <col min="3" max="3" width="11.42578125" customWidth="1"/>
    <col min="4" max="8" width="11.42578125" hidden="1" customWidth="1"/>
  </cols>
  <sheetData>
    <row r="1" spans="1:8" ht="15" customHeight="1" thickBot="1" x14ac:dyDescent="0.3">
      <c r="A1" s="39" t="s">
        <v>0</v>
      </c>
      <c r="B1" s="40"/>
    </row>
    <row r="2" spans="1:8" ht="17.25" thickBot="1" x14ac:dyDescent="0.3">
      <c r="A2" s="1" t="s">
        <v>1</v>
      </c>
      <c r="B2" s="2" t="str">
        <f>+VLOOKUP(D2,Parrilla!A:B,2,0)</f>
        <v>Plan Vuela BP S/.139</v>
      </c>
      <c r="D2">
        <v>7</v>
      </c>
    </row>
    <row r="3" spans="1:8" ht="27.75" customHeight="1" thickBot="1" x14ac:dyDescent="0.3">
      <c r="A3" s="1" t="s">
        <v>2</v>
      </c>
      <c r="B3" s="3" t="s">
        <v>3</v>
      </c>
      <c r="D3" s="8" t="s">
        <v>20</v>
      </c>
      <c r="E3" t="s">
        <v>21</v>
      </c>
      <c r="F3" t="s">
        <v>37</v>
      </c>
      <c r="G3" t="s">
        <v>22</v>
      </c>
      <c r="H3" s="23" t="s">
        <v>27</v>
      </c>
    </row>
    <row r="4" spans="1:8" ht="66.75" customHeight="1" thickBot="1" x14ac:dyDescent="0.3">
      <c r="A4" s="1" t="s">
        <v>4</v>
      </c>
      <c r="B4" s="2" t="str">
        <f>D3&amp;" "&amp;D4&amp;" / "&amp;E3&amp;" "&amp;E4&amp;" / "&amp;F3&amp;" "&amp;F4&amp;" / "&amp;G3&amp;" "&amp;G4&amp;" / "&amp;H3&amp;" "&amp;H4&amp;""</f>
        <v>Todo destino (M-M/M-F/M-O/M-LDI): Ilimitado / SMS: 500 / Comunidad: Ilimitado / Datos (MB): 8192 / Business Pack (MB): 8192</v>
      </c>
      <c r="D4" s="21" t="str">
        <f>+VLOOKUP($B$2,Parrilla!$B:$H,3,0)</f>
        <v>Ilimitado</v>
      </c>
      <c r="E4" s="21">
        <f>+VLOOKUP($B$2,Parrilla!$B:$H,4,0)</f>
        <v>500</v>
      </c>
      <c r="F4" s="21" t="str">
        <f>+VLOOKUP($B$2,Parrilla!$B:$H,5,0)</f>
        <v>Ilimitado</v>
      </c>
      <c r="G4" s="21">
        <f>+VLOOKUP($B$2,Parrilla!$B:$H,6,0)</f>
        <v>8192</v>
      </c>
      <c r="H4" s="21">
        <f>+VLOOKUP($B$2,Parrilla!$B:$H,7,0)</f>
        <v>8192</v>
      </c>
    </row>
    <row r="5" spans="1:8" ht="17.25" thickBot="1" x14ac:dyDescent="0.3">
      <c r="A5" s="4" t="s">
        <v>5</v>
      </c>
      <c r="B5" s="9">
        <f>+VLOOKUP(B2,Parrilla!B:C,2,0)</f>
        <v>139</v>
      </c>
    </row>
    <row r="6" spans="1:8" ht="17.25" customHeight="1" thickBot="1" x14ac:dyDescent="0.3">
      <c r="A6" s="41" t="s">
        <v>6</v>
      </c>
      <c r="B6" s="42"/>
    </row>
    <row r="7" spans="1:8" ht="17.25" thickBot="1" x14ac:dyDescent="0.3">
      <c r="A7" s="1" t="s">
        <v>7</v>
      </c>
      <c r="B7" s="5"/>
    </row>
    <row r="8" spans="1:8" ht="17.25" thickBot="1" x14ac:dyDescent="0.3">
      <c r="A8" s="1" t="s">
        <v>8</v>
      </c>
      <c r="B8" s="6"/>
    </row>
    <row r="9" spans="1:8" ht="17.25" thickBot="1" x14ac:dyDescent="0.3">
      <c r="A9" s="1" t="s">
        <v>9</v>
      </c>
      <c r="B9" s="6"/>
    </row>
    <row r="10" spans="1:8" ht="17.25" customHeight="1" thickBot="1" x14ac:dyDescent="0.3">
      <c r="A10" s="35" t="s">
        <v>10</v>
      </c>
      <c r="B10" s="36"/>
    </row>
    <row r="11" spans="1:8" ht="45" customHeight="1" thickBot="1" x14ac:dyDescent="0.3">
      <c r="A11" s="37"/>
      <c r="B11" s="38"/>
    </row>
  </sheetData>
  <mergeCells count="4">
    <mergeCell ref="A1:B1"/>
    <mergeCell ref="A6:B6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37" customWidth="1"/>
    <col min="4" max="8" width="11.42578125" hidden="1" customWidth="1"/>
  </cols>
  <sheetData>
    <row r="1" spans="1:8" ht="15" customHeight="1" thickBot="1" x14ac:dyDescent="0.3">
      <c r="A1" s="39" t="s">
        <v>0</v>
      </c>
      <c r="B1" s="40"/>
    </row>
    <row r="2" spans="1:8" ht="17.25" thickBot="1" x14ac:dyDescent="0.3">
      <c r="A2" s="1" t="s">
        <v>1</v>
      </c>
      <c r="B2" s="2" t="str">
        <f>+VLOOKUP(D2,Parrilla!A:B,2,0)</f>
        <v>Plan Vuela BP S/.199</v>
      </c>
      <c r="D2">
        <v>8</v>
      </c>
    </row>
    <row r="3" spans="1:8" ht="27.75" customHeight="1" thickBot="1" x14ac:dyDescent="0.3">
      <c r="A3" s="1" t="s">
        <v>2</v>
      </c>
      <c r="B3" s="3" t="s">
        <v>3</v>
      </c>
      <c r="D3" s="8" t="s">
        <v>20</v>
      </c>
      <c r="E3" t="s">
        <v>21</v>
      </c>
      <c r="F3" t="s">
        <v>37</v>
      </c>
      <c r="G3" t="s">
        <v>22</v>
      </c>
      <c r="H3" s="23" t="s">
        <v>27</v>
      </c>
    </row>
    <row r="4" spans="1:8" ht="66.75" customHeight="1" thickBot="1" x14ac:dyDescent="0.3">
      <c r="A4" s="1" t="s">
        <v>4</v>
      </c>
      <c r="B4" s="2" t="str">
        <f>D3&amp;" "&amp;D4&amp;" / "&amp;E3&amp;" "&amp;E4&amp;" / "&amp;F3&amp;" "&amp;F4&amp;" / "&amp;G3&amp;" "&amp;G4&amp;" / "&amp;H3&amp;" "&amp;H4&amp;""</f>
        <v>Todo destino (M-M/M-F/M-O/M-LDI): Ilimitado / SMS: 500 / Comunidad: Ilimitado / Datos (MB): 10240 / Business Pack (MB): 10240</v>
      </c>
      <c r="D4" s="21" t="str">
        <f>+VLOOKUP($B$2,Parrilla!$B:$H,3,0)</f>
        <v>Ilimitado</v>
      </c>
      <c r="E4" s="21">
        <f>+VLOOKUP($B$2,Parrilla!$B:$H,4,0)</f>
        <v>500</v>
      </c>
      <c r="F4" s="21" t="str">
        <f>+VLOOKUP($B$2,Parrilla!$B:$H,5,0)</f>
        <v>Ilimitado</v>
      </c>
      <c r="G4" s="21">
        <f>+VLOOKUP($B$2,Parrilla!$B:$H,6,0)</f>
        <v>10240</v>
      </c>
      <c r="H4" s="21">
        <f>+VLOOKUP($B$2,Parrilla!$B:$H,7,0)</f>
        <v>10240</v>
      </c>
    </row>
    <row r="5" spans="1:8" ht="17.25" thickBot="1" x14ac:dyDescent="0.3">
      <c r="A5" s="4" t="s">
        <v>5</v>
      </c>
      <c r="B5" s="9">
        <f>+VLOOKUP(B2,Parrilla!B:C,2,0)</f>
        <v>199</v>
      </c>
    </row>
    <row r="6" spans="1:8" ht="17.25" customHeight="1" thickBot="1" x14ac:dyDescent="0.3">
      <c r="A6" s="41" t="s">
        <v>6</v>
      </c>
      <c r="B6" s="42"/>
    </row>
    <row r="7" spans="1:8" ht="17.25" thickBot="1" x14ac:dyDescent="0.3">
      <c r="A7" s="1" t="s">
        <v>7</v>
      </c>
      <c r="B7" s="5"/>
    </row>
    <row r="8" spans="1:8" ht="17.25" thickBot="1" x14ac:dyDescent="0.3">
      <c r="A8" s="1" t="s">
        <v>8</v>
      </c>
      <c r="B8" s="6"/>
    </row>
    <row r="9" spans="1:8" ht="17.25" thickBot="1" x14ac:dyDescent="0.3">
      <c r="A9" s="1" t="s">
        <v>9</v>
      </c>
      <c r="B9" s="6"/>
    </row>
    <row r="10" spans="1:8" ht="17.25" customHeight="1" thickBot="1" x14ac:dyDescent="0.3">
      <c r="A10" s="35" t="s">
        <v>10</v>
      </c>
      <c r="B10" s="36"/>
    </row>
    <row r="11" spans="1:8" ht="45" customHeight="1" thickBot="1" x14ac:dyDescent="0.3">
      <c r="A11" s="37"/>
      <c r="B11" s="38"/>
    </row>
  </sheetData>
  <mergeCells count="4">
    <mergeCell ref="A1:B1"/>
    <mergeCell ref="A6:B6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Parrilla</vt:lpstr>
      <vt:lpstr>Vuela BP 29</vt:lpstr>
      <vt:lpstr>Vuela BP 39</vt:lpstr>
      <vt:lpstr>Vuela BP 49</vt:lpstr>
      <vt:lpstr>Vuela BP 59</vt:lpstr>
      <vt:lpstr>Vuela BP 79</vt:lpstr>
      <vt:lpstr>Vuela BP 95</vt:lpstr>
      <vt:lpstr>Vuela BP 139</vt:lpstr>
      <vt:lpstr>Vuela BP 199</vt:lpstr>
      <vt:lpstr>Portabilidad 15</vt:lpstr>
    </vt:vector>
  </TitlesOfParts>
  <Company>Grupo Telefónica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Santos Flores</dc:creator>
  <cp:lastModifiedBy>Ingrid Dominguez Cossio</cp:lastModifiedBy>
  <dcterms:created xsi:type="dcterms:W3CDTF">2016-05-04T20:39:33Z</dcterms:created>
  <dcterms:modified xsi:type="dcterms:W3CDTF">2017-03-15T20:35:11Z</dcterms:modified>
</cp:coreProperties>
</file>