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san_000\Dropbox\MeusDocs\4 - Conhecimento\NetBeansProjects\MVC02\"/>
    </mc:Choice>
  </mc:AlternateContent>
  <bookViews>
    <workbookView xWindow="0" yWindow="0" windowWidth="20280" windowHeight="6375"/>
  </bookViews>
  <sheets>
    <sheet name="Planilha1" sheetId="1" r:id="rId1"/>
  </sheets>
  <definedNames>
    <definedName name="k_x">Planilha1!$C$2</definedName>
    <definedName name="k_y">Planilha1!$D$2</definedName>
    <definedName name="l_x">Planilha1!$C$3</definedName>
    <definedName name="l_y">Planilha1!$D$3</definedName>
    <definedName name="m_x">Planilha1!$C$4</definedName>
    <definedName name="m_y">Planilha1!$D$4</definedName>
    <definedName name="n_x">Planilha1!$C$5</definedName>
    <definedName name="n_y">Planilha1!$D$5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/>
  <c r="L36" i="1"/>
  <c r="M36" i="1" s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L14" i="1"/>
  <c r="K14" i="1"/>
  <c r="I13" i="1"/>
  <c r="I16" i="1" s="1"/>
  <c r="N14" i="1" l="1"/>
  <c r="P14" i="1"/>
  <c r="N15" i="1"/>
  <c r="P15" i="1"/>
  <c r="Q15" i="1"/>
  <c r="Q14" i="1"/>
  <c r="Q37" i="1"/>
  <c r="M14" i="1"/>
  <c r="O14" i="1" s="1"/>
  <c r="M15" i="1"/>
  <c r="Q36" i="1"/>
  <c r="O36" i="1"/>
  <c r="M37" i="1"/>
  <c r="O37" i="1" s="1"/>
  <c r="N36" i="1"/>
  <c r="N37" i="1"/>
  <c r="P36" i="1"/>
  <c r="P37" i="1"/>
  <c r="M17" i="1"/>
  <c r="O17" i="1" s="1"/>
  <c r="Q17" i="1"/>
  <c r="N17" i="1"/>
  <c r="P17" i="1"/>
  <c r="M16" i="1"/>
  <c r="O16" i="1" s="1"/>
  <c r="P16" i="1"/>
  <c r="N16" i="1"/>
  <c r="Q16" i="1"/>
  <c r="O15" i="1"/>
  <c r="C6" i="1"/>
  <c r="C8" i="1" s="1"/>
  <c r="Q18" i="1" l="1"/>
  <c r="N18" i="1"/>
  <c r="P18" i="1"/>
  <c r="M18" i="1"/>
  <c r="O18" i="1" s="1"/>
  <c r="C7" i="1"/>
  <c r="M19" i="1" l="1"/>
  <c r="O19" i="1" s="1"/>
  <c r="Q19" i="1"/>
  <c r="N19" i="1"/>
  <c r="P19" i="1"/>
  <c r="C11" i="1"/>
  <c r="C10" i="1"/>
  <c r="Q20" i="1" l="1"/>
  <c r="N20" i="1"/>
  <c r="P20" i="1"/>
  <c r="M20" i="1"/>
  <c r="O20" i="1" s="1"/>
  <c r="M21" i="1" l="1"/>
  <c r="O21" i="1" s="1"/>
  <c r="Q21" i="1"/>
  <c r="N21" i="1"/>
  <c r="P21" i="1"/>
  <c r="Q22" i="1" l="1"/>
  <c r="N22" i="1"/>
  <c r="P22" i="1"/>
  <c r="M22" i="1"/>
  <c r="O22" i="1" s="1"/>
  <c r="P23" i="1" l="1"/>
  <c r="N23" i="1"/>
  <c r="Q23" i="1"/>
  <c r="M23" i="1"/>
  <c r="O23" i="1" s="1"/>
  <c r="N24" i="1" l="1"/>
  <c r="Q24" i="1"/>
  <c r="M24" i="1"/>
  <c r="O24" i="1" s="1"/>
  <c r="P24" i="1"/>
  <c r="M25" i="1" l="1"/>
  <c r="O25" i="1" s="1"/>
  <c r="N25" i="1"/>
  <c r="Q25" i="1"/>
  <c r="P25" i="1"/>
  <c r="M26" i="1" l="1"/>
  <c r="O26" i="1" s="1"/>
  <c r="N26" i="1"/>
  <c r="Q26" i="1"/>
  <c r="P26" i="1"/>
  <c r="Q27" i="1" l="1"/>
  <c r="M27" i="1"/>
  <c r="O27" i="1" s="1"/>
  <c r="N27" i="1"/>
  <c r="P27" i="1"/>
  <c r="P28" i="1" l="1"/>
  <c r="Q28" i="1"/>
  <c r="M28" i="1"/>
  <c r="O28" i="1" s="1"/>
  <c r="N28" i="1"/>
  <c r="P29" i="1" l="1"/>
  <c r="Q29" i="1"/>
  <c r="N29" i="1"/>
  <c r="M29" i="1"/>
  <c r="O29" i="1" s="1"/>
  <c r="P30" i="1" l="1"/>
  <c r="Q30" i="1"/>
  <c r="N30" i="1"/>
  <c r="M30" i="1"/>
  <c r="O30" i="1" s="1"/>
  <c r="P31" i="1" l="1"/>
  <c r="N31" i="1"/>
  <c r="Q31" i="1"/>
  <c r="M31" i="1"/>
  <c r="O31" i="1" s="1"/>
  <c r="N32" i="1" l="1"/>
  <c r="Q32" i="1"/>
  <c r="M32" i="1"/>
  <c r="O32" i="1" s="1"/>
  <c r="P32" i="1"/>
  <c r="M33" i="1" l="1"/>
  <c r="O33" i="1" s="1"/>
  <c r="N33" i="1"/>
  <c r="Q33" i="1"/>
  <c r="P33" i="1"/>
  <c r="M34" i="1" l="1"/>
  <c r="O34" i="1" s="1"/>
  <c r="N34" i="1"/>
  <c r="Q34" i="1"/>
  <c r="P34" i="1"/>
  <c r="Q35" i="1" l="1"/>
  <c r="M35" i="1"/>
  <c r="O35" i="1" s="1"/>
  <c r="N35" i="1"/>
  <c r="P35" i="1"/>
</calcChain>
</file>

<file path=xl/sharedStrings.xml><?xml version="1.0" encoding="utf-8"?>
<sst xmlns="http://schemas.openxmlformats.org/spreadsheetml/2006/main" count="27" uniqueCount="25">
  <si>
    <t>k</t>
  </si>
  <si>
    <t>l</t>
  </si>
  <si>
    <t>m</t>
  </si>
  <si>
    <t>n</t>
  </si>
  <si>
    <t>s</t>
  </si>
  <si>
    <t>t</t>
  </si>
  <si>
    <t>x</t>
  </si>
  <si>
    <t>y</t>
  </si>
  <si>
    <t>det</t>
  </si>
  <si>
    <t xml:space="preserve"> det = (n.x - m.x) * (l.y - k.y)  -  (n.y - m.y) * (l.x - k.x);</t>
  </si>
  <si>
    <t xml:space="preserve"> s = ((n.x - m.x) * (m.y - k.y) - (n.y - m.y) * (m.x - k.x))/ det ;</t>
  </si>
  <si>
    <t xml:space="preserve"> t = ((l.x - k.x) * (m.y - k.y) - (l.y - k.y) * (m.x - k.x))/ det ;</t>
  </si>
  <si>
    <t xml:space="preserve"> Pi.x = K.x + (L.x-K.x)*s;</t>
  </si>
  <si>
    <t>Pi.y = K.y + (L.y-K.y)*s;</t>
  </si>
  <si>
    <t>Pi.x</t>
  </si>
  <si>
    <t>Pi.y</t>
  </si>
  <si>
    <t>Coef Ang(m)</t>
  </si>
  <si>
    <t xml:space="preserve">y – y0 = m (x – x0) </t>
  </si>
  <si>
    <t>Teste</t>
  </si>
  <si>
    <t>Teste2</t>
  </si>
  <si>
    <t>teste2</t>
  </si>
  <si>
    <t>Coef P1</t>
  </si>
  <si>
    <t>Coef P2</t>
  </si>
  <si>
    <t>Arred</t>
  </si>
  <si>
    <t>Orientação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</si>
</sst>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quotePrefix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Planilha1!$C$10</c:f>
              <c:numCache>
                <c:formatCode>General</c:formatCode>
                <c:ptCount val="1"/>
                <c:pt idx="0">
                  <c:v>790.63636363636351</c:v>
                </c:pt>
              </c:numCache>
            </c:numRef>
          </c:xVal>
          <c:yVal>
            <c:numRef>
              <c:f>Planilha1!$C$11</c:f>
              <c:numCache>
                <c:formatCode>General</c:formatCode>
                <c:ptCount val="1"/>
                <c:pt idx="0">
                  <c:v>2045.4545454545455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43-499F-AAEB-4ECF6232AB66}"/>
            </c:ext>
          </c:extLst>
        </c:ser>
        <c:ser>
          <c:idx val="1"/>
          <c:order val="1"/>
          <c:tx>
            <c:strRef>
              <c:f>Planilha1!$B$2</c:f>
              <c:strCache>
                <c:ptCount val="1"/>
                <c:pt idx="0">
                  <c:v>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Planilha1!$C$2</c:f>
              <c:numCache>
                <c:formatCode>General</c:formatCode>
                <c:ptCount val="1"/>
                <c:pt idx="0">
                  <c:v>55</c:v>
                </c:pt>
              </c:numCache>
            </c:numRef>
          </c:xVal>
          <c:yVal>
            <c:numRef>
              <c:f>Planilha1!$D$2</c:f>
              <c:numCache>
                <c:formatCode>General</c:formatCode>
                <c:ptCount val="1"/>
                <c:pt idx="0">
                  <c:v>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43-499F-AAEB-4ECF6232AB66}"/>
            </c:ext>
          </c:extLst>
        </c:ser>
        <c:ser>
          <c:idx val="2"/>
          <c:order val="2"/>
          <c:tx>
            <c:strRef>
              <c:f>Planilha1!$B$3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Planilha1!$C$3</c:f>
              <c:numCache>
                <c:formatCode>General</c:formatCode>
                <c:ptCount val="1"/>
                <c:pt idx="0">
                  <c:v>1500</c:v>
                </c:pt>
              </c:numCache>
            </c:numRef>
          </c:xVal>
          <c:yVal>
            <c:numRef>
              <c:f>Planilha1!$D$3</c:f>
              <c:numCache>
                <c:formatCode>General</c:formatCode>
                <c:ptCount val="1"/>
                <c:pt idx="0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43-499F-AAEB-4ECF6232AB66}"/>
            </c:ext>
          </c:extLst>
        </c:ser>
        <c:ser>
          <c:idx val="3"/>
          <c:order val="3"/>
          <c:tx>
            <c:strRef>
              <c:f>Planilha1!$B$4</c:f>
              <c:strCache>
                <c:ptCount val="1"/>
                <c:pt idx="0">
                  <c:v>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Planilha1!$C$4</c:f>
              <c:numCache>
                <c:formatCode>General</c:formatCode>
                <c:ptCount val="1"/>
                <c:pt idx="0">
                  <c:v>801</c:v>
                </c:pt>
              </c:numCache>
            </c:numRef>
          </c:xVal>
          <c:yVal>
            <c:numRef>
              <c:f>Planilha1!$D$4</c:f>
              <c:numCache>
                <c:formatCode>General</c:formatCode>
                <c:ptCount val="1"/>
                <c:pt idx="0">
                  <c:v>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43-499F-AAEB-4ECF6232AB66}"/>
            </c:ext>
          </c:extLst>
        </c:ser>
        <c:ser>
          <c:idx val="4"/>
          <c:order val="4"/>
          <c:tx>
            <c:strRef>
              <c:f>Planilha1!$B$5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Planilha1!$C$5</c:f>
              <c:numCache>
                <c:formatCode>General</c:formatCode>
                <c:ptCount val="1"/>
                <c:pt idx="0">
                  <c:v>804</c:v>
                </c:pt>
              </c:numCache>
            </c:numRef>
          </c:xVal>
          <c:yVal>
            <c:numRef>
              <c:f>Planilha1!$D$5</c:f>
              <c:numCache>
                <c:formatCode>General</c:formatCode>
                <c:ptCount val="1"/>
                <c:pt idx="0">
                  <c:v>2041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43-499F-AAEB-4ECF6232A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049304"/>
        <c:axId val="425050944"/>
      </c:scatterChart>
      <c:valAx>
        <c:axId val="425049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5050944"/>
        <c:crosses val="autoZero"/>
        <c:crossBetween val="midCat"/>
      </c:valAx>
      <c:valAx>
        <c:axId val="4250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5049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134711</xdr:colOff>
      <xdr:row>1</xdr:row>
      <xdr:rowOff>162604</xdr:rowOff>
    </xdr:from>
    <xdr:to>
      <xdr:col>28</xdr:col>
      <xdr:colOff>176892</xdr:colOff>
      <xdr:row>25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30D715-DDCD-433D-A7FA-504F80203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zoomScale="70" zoomScaleNormal="70" workbookViewId="0">
      <selection activeCell="D5" sqref="D5"/>
    </sheetView>
  </sheetViews>
  <sheetFormatPr defaultRowHeight="15" x14ac:dyDescent="0.25"/>
  <cols>
    <col min="5" max="7" width="2.42578125" customWidth="1"/>
    <col min="8" max="8" width="19" customWidth="1"/>
    <col min="9" max="9" width="10.28515625" bestFit="1" customWidth="1"/>
    <col min="10" max="10" width="1.85546875" customWidth="1"/>
    <col min="11" max="11" width="11.42578125" bestFit="1" customWidth="1"/>
    <col min="12" max="12" width="13" bestFit="1" customWidth="1"/>
    <col min="13" max="14" width="10.28515625" bestFit="1" customWidth="1"/>
  </cols>
  <sheetData>
    <row r="1" spans="2:17" x14ac:dyDescent="0.25">
      <c r="C1" s="3" t="s">
        <v>6</v>
      </c>
      <c r="D1" s="3" t="s">
        <v>7</v>
      </c>
    </row>
    <row r="2" spans="2:17" x14ac:dyDescent="0.25">
      <c r="B2" t="s">
        <v>0</v>
      </c>
      <c r="C2" s="9">
        <v>55</v>
      </c>
      <c r="D2" s="10">
        <v>2300</v>
      </c>
    </row>
    <row r="3" spans="2:17" x14ac:dyDescent="0.25">
      <c r="B3" t="s">
        <v>1</v>
      </c>
      <c r="C3" s="6">
        <v>1500</v>
      </c>
      <c r="D3" s="7">
        <v>1800</v>
      </c>
    </row>
    <row r="4" spans="2:17" x14ac:dyDescent="0.25">
      <c r="B4" t="s">
        <v>2</v>
      </c>
      <c r="C4">
        <v>801</v>
      </c>
      <c r="D4">
        <v>2042</v>
      </c>
    </row>
    <row r="5" spans="2:17" x14ac:dyDescent="0.25">
      <c r="B5" t="s">
        <v>3</v>
      </c>
      <c r="C5">
        <v>804</v>
      </c>
      <c r="D5">
        <v>2041</v>
      </c>
    </row>
    <row r="6" spans="2:17" x14ac:dyDescent="0.25">
      <c r="B6" t="s">
        <v>8</v>
      </c>
      <c r="C6">
        <f>(n_x-m_x)*(l_y-k_y)-(n_y-m_y)*(l_x-k_x)</f>
        <v>-55</v>
      </c>
      <c r="H6" s="1" t="s">
        <v>9</v>
      </c>
    </row>
    <row r="7" spans="2:17" x14ac:dyDescent="0.25">
      <c r="B7" t="s">
        <v>4</v>
      </c>
      <c r="C7">
        <f>((n_x-m_x)*(m_y-k_y)-(n_y-m_y)*(m_x-k_x))/C6</f>
        <v>0.50909090909090904</v>
      </c>
      <c r="H7" s="1" t="s">
        <v>10</v>
      </c>
    </row>
    <row r="8" spans="2:17" x14ac:dyDescent="0.25">
      <c r="B8" t="s">
        <v>5</v>
      </c>
      <c r="C8">
        <f>((l_x-k_x)*(m_y-k_y)-(l_y-k_y)*(m_x-k_x))/C6</f>
        <v>-3.4545454545454546</v>
      </c>
      <c r="H8" s="1" t="s">
        <v>11</v>
      </c>
    </row>
    <row r="10" spans="2:17" x14ac:dyDescent="0.25">
      <c r="B10" t="s">
        <v>14</v>
      </c>
      <c r="C10">
        <f>k_x+(l_x-k_x)*C7</f>
        <v>790.63636363636351</v>
      </c>
      <c r="H10" s="1" t="s">
        <v>12</v>
      </c>
    </row>
    <row r="11" spans="2:17" x14ac:dyDescent="0.25">
      <c r="B11" t="s">
        <v>15</v>
      </c>
      <c r="C11">
        <f>k_y+(l_y-k_y)*C7</f>
        <v>2045.4545454545455</v>
      </c>
      <c r="H11" s="1" t="s">
        <v>13</v>
      </c>
    </row>
    <row r="12" spans="2:17" x14ac:dyDescent="0.25">
      <c r="H12" t="s">
        <v>23</v>
      </c>
      <c r="I12">
        <v>3</v>
      </c>
      <c r="K12" s="6">
        <v>800</v>
      </c>
      <c r="L12" s="7">
        <v>2040</v>
      </c>
    </row>
    <row r="13" spans="2:17" x14ac:dyDescent="0.25">
      <c r="H13" t="s">
        <v>16</v>
      </c>
      <c r="I13" s="15">
        <f>ROUND((l_y-k_y)/(l_x-k_x),$I$12)</f>
        <v>-0.34599999999999997</v>
      </c>
      <c r="J13" s="8"/>
      <c r="K13" s="2" t="s">
        <v>6</v>
      </c>
      <c r="L13" s="2" t="s">
        <v>7</v>
      </c>
      <c r="M13" s="2" t="s">
        <v>21</v>
      </c>
      <c r="N13" s="2" t="s">
        <v>22</v>
      </c>
      <c r="O13" s="11" t="s">
        <v>18</v>
      </c>
      <c r="P13" s="11" t="s">
        <v>19</v>
      </c>
      <c r="Q13" s="11" t="s">
        <v>20</v>
      </c>
    </row>
    <row r="14" spans="2:17" x14ac:dyDescent="0.25">
      <c r="H14" s="1" t="s">
        <v>17</v>
      </c>
      <c r="K14" s="5">
        <f>K$12+1</f>
        <v>801</v>
      </c>
      <c r="L14" s="5">
        <f>L$12+1</f>
        <v>2041</v>
      </c>
      <c r="M14" s="13">
        <f>ROUND((L14-k_y)/(K14-k_x),$I$12)</f>
        <v>-0.34699999999999998</v>
      </c>
      <c r="N14" s="13">
        <f>ROUND((k_y-L14)/(k_x-K14),$I$12)</f>
        <v>-0.34699999999999998</v>
      </c>
      <c r="O14" s="12" t="str">
        <f t="shared" ref="O14:O37" si="0">IF(M14=$I$13,"X","")</f>
        <v/>
      </c>
      <c r="P14" t="str">
        <f>IF(AND(k_x=l_x,K14=k_x,L14&lt;=LARGE(l_y:k_y,1),L14&gt;=SMALL(k_y:l_y,1)),"&lt;-",".")</f>
        <v>.</v>
      </c>
      <c r="Q14" t="str">
        <f>IF(AND(k_y=l_y,L14=k_y,K14&lt;=LARGE(l_x:k_x,1),K14&gt;=SMALL(l_x:k_x,1)),"|",".")</f>
        <v>.</v>
      </c>
    </row>
    <row r="15" spans="2:17" x14ac:dyDescent="0.25">
      <c r="I15" s="3"/>
      <c r="J15" s="3"/>
      <c r="K15" s="5">
        <f>K$12+1</f>
        <v>801</v>
      </c>
      <c r="L15" s="5">
        <f>L$12+2</f>
        <v>2042</v>
      </c>
      <c r="M15" s="13">
        <f>ROUND((L15-k_y)/(K15-k_x),$I$12)</f>
        <v>-0.34599999999999997</v>
      </c>
      <c r="N15" s="13">
        <f>ROUND((k_y-L15)/(k_x-K15),$I$12)</f>
        <v>-0.34599999999999997</v>
      </c>
      <c r="O15" s="12" t="str">
        <f t="shared" si="0"/>
        <v>X</v>
      </c>
      <c r="P15" t="str">
        <f>IF(AND(k_x=l_x,K15=k_x,L15&lt;=LARGE(l_y:k_y,1),L15&gt;=SMALL(k_y:l_y,1)),"&lt;-",".")</f>
        <v>.</v>
      </c>
      <c r="Q15" t="str">
        <f>IF(AND(k_y=l_y,L15=k_y,K15&lt;=LARGE(l_x:k_x,1),K15&gt;=SMALL(l_x:k_x,1)),"|",".")</f>
        <v>.</v>
      </c>
    </row>
    <row r="16" spans="2:17" x14ac:dyDescent="0.25">
      <c r="H16" s="14" t="s">
        <v>24</v>
      </c>
      <c r="I16" s="7" t="str">
        <f>IF(I13&lt;0,"/","\")</f>
        <v>/</v>
      </c>
      <c r="J16" s="4"/>
      <c r="K16" s="5">
        <f>K$12+1</f>
        <v>801</v>
      </c>
      <c r="L16" s="5">
        <f>L$12+3</f>
        <v>2043</v>
      </c>
      <c r="M16" s="13">
        <f>ROUND((L16-k_y)/(K16-k_x),$I$12)</f>
        <v>-0.34499999999999997</v>
      </c>
      <c r="N16" s="13">
        <f>ROUND((k_y-L16)/(k_x-K16),$I$12)</f>
        <v>-0.34499999999999997</v>
      </c>
      <c r="O16" s="12" t="str">
        <f t="shared" si="0"/>
        <v/>
      </c>
      <c r="P16" t="str">
        <f>IF(AND(k_x=l_x,K16=k_x,L16&lt;=LARGE(l_y:k_y,1),L16&gt;=SMALL(k_y:l_y,1)),"&lt;-",".")</f>
        <v>.</v>
      </c>
      <c r="Q16" t="str">
        <f>IF(AND(k_y=l_y,L16=k_y,K16&lt;=LARGE(l_x:k_x,1),K16&gt;=SMALL(l_x:k_x,1)),"|",".")</f>
        <v>.</v>
      </c>
    </row>
    <row r="17" spans="11:17" x14ac:dyDescent="0.25">
      <c r="K17" s="5">
        <f>K$12+2</f>
        <v>802</v>
      </c>
      <c r="L17" s="5">
        <f t="shared" ref="L17:L37" si="1">L$12+1</f>
        <v>2041</v>
      </c>
      <c r="M17" s="13">
        <f>ROUND((L17-k_y)/(K17-k_x),$I$12)</f>
        <v>-0.34699999999999998</v>
      </c>
      <c r="N17" s="13">
        <f>ROUND((k_y-L17)/(k_x-K17),$I$12)</f>
        <v>-0.34699999999999998</v>
      </c>
      <c r="O17" s="12" t="str">
        <f t="shared" si="0"/>
        <v/>
      </c>
      <c r="P17" t="str">
        <f>IF(AND(k_x=l_x,K17=k_x,L17&lt;=LARGE(l_y:k_y,1),L17&gt;=SMALL(k_y:l_y,1)),"&lt;-",".")</f>
        <v>.</v>
      </c>
      <c r="Q17" t="str">
        <f>IF(AND(k_y=l_y,L17=k_y,K17&lt;=LARGE(l_x:k_x,1),K17&gt;=SMALL(l_x:k_x,1)),"|",".")</f>
        <v>.</v>
      </c>
    </row>
    <row r="18" spans="11:17" x14ac:dyDescent="0.25">
      <c r="K18" s="5">
        <f>K$12+2</f>
        <v>802</v>
      </c>
      <c r="L18" s="5">
        <f t="shared" ref="L18:L37" si="2">L$12+2</f>
        <v>2042</v>
      </c>
      <c r="M18" s="13">
        <f>ROUND((L18-k_y)/(K18-k_x),$I$12)</f>
        <v>-0.34499999999999997</v>
      </c>
      <c r="N18" s="13">
        <f>ROUND((k_y-L18)/(k_x-K18),$I$12)</f>
        <v>-0.34499999999999997</v>
      </c>
      <c r="O18" s="12" t="str">
        <f t="shared" si="0"/>
        <v/>
      </c>
      <c r="P18" t="str">
        <f>IF(AND(k_x=l_x,K18=k_x,L18&lt;=LARGE(l_y:k_y,1),L18&gt;=SMALL(k_y:l_y,1)),"&lt;-",".")</f>
        <v>.</v>
      </c>
      <c r="Q18" t="str">
        <f>IF(AND(k_y=l_y,L18=k_y,K18&lt;=LARGE(l_x:k_x,1),K18&gt;=SMALL(l_x:k_x,1)),"|",".")</f>
        <v>.</v>
      </c>
    </row>
    <row r="19" spans="11:17" x14ac:dyDescent="0.25">
      <c r="K19" s="5">
        <f>K$12+2</f>
        <v>802</v>
      </c>
      <c r="L19" s="5">
        <f t="shared" ref="L19:L37" si="3">L$12+3</f>
        <v>2043</v>
      </c>
      <c r="M19" s="13">
        <f>ROUND((L19-k_y)/(K19-k_x),$I$12)</f>
        <v>-0.34399999999999997</v>
      </c>
      <c r="N19" s="13">
        <f>ROUND((k_y-L19)/(k_x-K19),$I$12)</f>
        <v>-0.34399999999999997</v>
      </c>
      <c r="O19" s="12" t="str">
        <f t="shared" si="0"/>
        <v/>
      </c>
      <c r="P19" t="str">
        <f>IF(AND(k_x=l_x,K19=k_x,L19&lt;=LARGE(l_y:k_y,1),L19&gt;=SMALL(k_y:l_y,1)),"&lt;-",".")</f>
        <v>.</v>
      </c>
      <c r="Q19" t="str">
        <f>IF(AND(k_y=l_y,L19=k_y,K19&lt;=LARGE(l_x:k_x,1),K19&gt;=SMALL(l_x:k_x,1)),"|",".")</f>
        <v>.</v>
      </c>
    </row>
    <row r="20" spans="11:17" x14ac:dyDescent="0.25">
      <c r="K20" s="5">
        <f>K$12+3</f>
        <v>803</v>
      </c>
      <c r="L20" s="5">
        <f t="shared" ref="L20:L37" si="4">L$12+1</f>
        <v>2041</v>
      </c>
      <c r="M20" s="13">
        <f>ROUND((L20-k_y)/(K20-k_x),$I$12)</f>
        <v>-0.34599999999999997</v>
      </c>
      <c r="N20" s="13">
        <f>ROUND((k_y-L20)/(k_x-K20),$I$12)</f>
        <v>-0.34599999999999997</v>
      </c>
      <c r="O20" s="12" t="str">
        <f t="shared" si="0"/>
        <v>X</v>
      </c>
      <c r="P20" t="str">
        <f>IF(AND(k_x=l_x,K20=k_x,L20&lt;=LARGE(l_y:k_y,1),L20&gt;=SMALL(k_y:l_y,1)),"&lt;-",".")</f>
        <v>.</v>
      </c>
      <c r="Q20" t="str">
        <f>IF(AND(k_y=l_y,L20=k_y,K20&lt;=LARGE(l_x:k_x,1),K20&gt;=SMALL(l_x:k_x,1)),"|",".")</f>
        <v>.</v>
      </c>
    </row>
    <row r="21" spans="11:17" x14ac:dyDescent="0.25">
      <c r="K21" s="5">
        <f>K$12+3</f>
        <v>803</v>
      </c>
      <c r="L21" s="5">
        <f t="shared" ref="L21:L37" si="5">L$12+2</f>
        <v>2042</v>
      </c>
      <c r="M21" s="13">
        <f>ROUND((L21-k_y)/(K21-k_x),$I$12)</f>
        <v>-0.34499999999999997</v>
      </c>
      <c r="N21" s="13">
        <f>ROUND((k_y-L21)/(k_x-K21),$I$12)</f>
        <v>-0.34499999999999997</v>
      </c>
      <c r="O21" s="12" t="str">
        <f t="shared" si="0"/>
        <v/>
      </c>
      <c r="P21" t="str">
        <f>IF(AND(k_x=l_x,K21=k_x,L21&lt;=LARGE(l_y:k_y,1),L21&gt;=SMALL(k_y:l_y,1)),"&lt;-",".")</f>
        <v>.</v>
      </c>
      <c r="Q21" t="str">
        <f>IF(AND(k_y=l_y,L21=k_y,K21&lt;=LARGE(l_x:k_x,1),K21&gt;=SMALL(l_x:k_x,1)),"|",".")</f>
        <v>.</v>
      </c>
    </row>
    <row r="22" spans="11:17" x14ac:dyDescent="0.25">
      <c r="K22" s="5">
        <f>K$12+3</f>
        <v>803</v>
      </c>
      <c r="L22" s="5">
        <f t="shared" ref="L22:L37" si="6">L$12+3</f>
        <v>2043</v>
      </c>
      <c r="M22" s="13">
        <f>ROUND((L22-k_y)/(K22-k_x),$I$12)</f>
        <v>-0.34399999999999997</v>
      </c>
      <c r="N22" s="13">
        <f>ROUND((k_y-L22)/(k_x-K22),$I$12)</f>
        <v>-0.34399999999999997</v>
      </c>
      <c r="O22" s="12" t="str">
        <f t="shared" si="0"/>
        <v/>
      </c>
      <c r="P22" t="str">
        <f>IF(AND(k_x=l_x,K22=k_x,L22&lt;=LARGE(l_y:k_y,1),L22&gt;=SMALL(k_y:l_y,1)),"&lt;-",".")</f>
        <v>.</v>
      </c>
      <c r="Q22" t="str">
        <f>IF(AND(k_y=l_y,L22=k_y,K22&lt;=LARGE(l_x:k_x,1),K22&gt;=SMALL(l_x:k_x,1)),"|",".")</f>
        <v>.</v>
      </c>
    </row>
    <row r="23" spans="11:17" x14ac:dyDescent="0.25">
      <c r="K23" s="5">
        <f>K$12+4</f>
        <v>804</v>
      </c>
      <c r="L23" s="5">
        <f t="shared" ref="L23:L37" si="7">L$12+1</f>
        <v>2041</v>
      </c>
      <c r="M23" s="13">
        <f>ROUND((L23-k_y)/(K23-k_x),$I$12)</f>
        <v>-0.34599999999999997</v>
      </c>
      <c r="N23" s="13">
        <f>ROUND((k_y-L23)/(k_x-K23),$I$12)</f>
        <v>-0.34599999999999997</v>
      </c>
      <c r="O23" s="12" t="str">
        <f t="shared" si="0"/>
        <v>X</v>
      </c>
      <c r="P23" t="str">
        <f>IF(AND(k_x=l_x,K23=k_x,L23&lt;=LARGE(l_y:k_y,1),L23&gt;=SMALL(k_y:l_y,1)),"&lt;-",".")</f>
        <v>.</v>
      </c>
      <c r="Q23" t="str">
        <f>IF(AND(k_y=l_y,L23=k_y,K23&lt;=LARGE(l_x:k_x,1),K23&gt;=SMALL(l_x:k_x,1)),"|",".")</f>
        <v>.</v>
      </c>
    </row>
    <row r="24" spans="11:17" x14ac:dyDescent="0.25">
      <c r="K24" s="5">
        <f>K$12+4</f>
        <v>804</v>
      </c>
      <c r="L24" s="5">
        <f t="shared" ref="L24:L37" si="8">L$12+2</f>
        <v>2042</v>
      </c>
      <c r="M24" s="13">
        <f>ROUND((L24-k_y)/(K24-k_x),$I$12)</f>
        <v>-0.34399999999999997</v>
      </c>
      <c r="N24" s="13">
        <f>ROUND((k_y-L24)/(k_x-K24),$I$12)</f>
        <v>-0.34399999999999997</v>
      </c>
      <c r="O24" s="12" t="str">
        <f t="shared" si="0"/>
        <v/>
      </c>
      <c r="P24" t="str">
        <f>IF(AND(k_x=l_x,K24=k_x,L24&lt;=LARGE(l_y:k_y,1),L24&gt;=SMALL(k_y:l_y,1)),"&lt;-",".")</f>
        <v>.</v>
      </c>
      <c r="Q24" t="str">
        <f>IF(AND(k_y=l_y,L24=k_y,K24&lt;=LARGE(l_x:k_x,1),K24&gt;=SMALL(l_x:k_x,1)),"|",".")</f>
        <v>.</v>
      </c>
    </row>
    <row r="25" spans="11:17" x14ac:dyDescent="0.25">
      <c r="K25" s="5">
        <f>K$12+4</f>
        <v>804</v>
      </c>
      <c r="L25" s="5">
        <f t="shared" ref="L25:L37" si="9">L$12+3</f>
        <v>2043</v>
      </c>
      <c r="M25" s="13">
        <f>ROUND((L25-k_y)/(K25-k_x),$I$12)</f>
        <v>-0.34300000000000003</v>
      </c>
      <c r="N25" s="13">
        <f>ROUND((k_y-L25)/(k_x-K25),$I$12)</f>
        <v>-0.34300000000000003</v>
      </c>
      <c r="O25" s="12" t="str">
        <f t="shared" si="0"/>
        <v/>
      </c>
      <c r="P25" t="str">
        <f>IF(AND(k_x=l_x,K25=k_x,L25&lt;=LARGE(l_y:k_y,1),L25&gt;=SMALL(k_y:l_y,1)),"&lt;-",".")</f>
        <v>.</v>
      </c>
      <c r="Q25" t="str">
        <f>IF(AND(k_y=l_y,L25=k_y,K25&lt;=LARGE(l_x:k_x,1),K25&gt;=SMALL(l_x:k_x,1)),"|",".")</f>
        <v>.</v>
      </c>
    </row>
    <row r="26" spans="11:17" x14ac:dyDescent="0.25">
      <c r="K26" s="5">
        <f>K$12+5</f>
        <v>805</v>
      </c>
      <c r="L26" s="5">
        <f t="shared" ref="L26:L37" si="10">L$12+1</f>
        <v>2041</v>
      </c>
      <c r="M26" s="13">
        <f>ROUND((L26-k_y)/(K26-k_x),$I$12)</f>
        <v>-0.34499999999999997</v>
      </c>
      <c r="N26" s="13">
        <f>ROUND((k_y-L26)/(k_x-K26),$I$12)</f>
        <v>-0.34499999999999997</v>
      </c>
      <c r="O26" s="12" t="str">
        <f t="shared" si="0"/>
        <v/>
      </c>
      <c r="P26" t="str">
        <f>IF(AND(k_x=l_x,K26=k_x,L26&lt;=LARGE(l_y:k_y,1),L26&gt;=SMALL(k_y:l_y,1)),"&lt;-",".")</f>
        <v>.</v>
      </c>
      <c r="Q26" t="str">
        <f>IF(AND(k_y=l_y,L26=k_y,K26&lt;=LARGE(l_x:k_x,1),K26&gt;=SMALL(l_x:k_x,1)),"|",".")</f>
        <v>.</v>
      </c>
    </row>
    <row r="27" spans="11:17" x14ac:dyDescent="0.25">
      <c r="K27" s="5">
        <f>K$12+5</f>
        <v>805</v>
      </c>
      <c r="L27" s="5">
        <f t="shared" ref="L27:L37" si="11">L$12+2</f>
        <v>2042</v>
      </c>
      <c r="M27" s="13">
        <f>ROUND((L27-k_y)/(K27-k_x),$I$12)</f>
        <v>-0.34399999999999997</v>
      </c>
      <c r="N27" s="13">
        <f>ROUND((k_y-L27)/(k_x-K27),$I$12)</f>
        <v>-0.34399999999999997</v>
      </c>
      <c r="O27" s="12" t="str">
        <f t="shared" si="0"/>
        <v/>
      </c>
      <c r="P27" t="str">
        <f>IF(AND(k_x=l_x,K27=k_x,L27&lt;=LARGE(l_y:k_y,1),L27&gt;=SMALL(k_y:l_y,1)),"&lt;-",".")</f>
        <v>.</v>
      </c>
      <c r="Q27" t="str">
        <f>IF(AND(k_y=l_y,L27=k_y,K27&lt;=LARGE(l_x:k_x,1),K27&gt;=SMALL(l_x:k_x,1)),"|",".")</f>
        <v>.</v>
      </c>
    </row>
    <row r="28" spans="11:17" x14ac:dyDescent="0.25">
      <c r="K28" s="5">
        <f>K$12+5</f>
        <v>805</v>
      </c>
      <c r="L28" s="5">
        <f t="shared" ref="L28:L37" si="12">L$12+3</f>
        <v>2043</v>
      </c>
      <c r="M28" s="13">
        <f>ROUND((L28-k_y)/(K28-k_x),$I$12)</f>
        <v>-0.34300000000000003</v>
      </c>
      <c r="N28" s="13">
        <f>ROUND((k_y-L28)/(k_x-K28),$I$12)</f>
        <v>-0.34300000000000003</v>
      </c>
      <c r="O28" s="12" t="str">
        <f t="shared" si="0"/>
        <v/>
      </c>
      <c r="P28" t="str">
        <f>IF(AND(k_x=l_x,K28=k_x,L28&lt;=LARGE(l_y:k_y,1),L28&gt;=SMALL(k_y:l_y,1)),"&lt;-",".")</f>
        <v>.</v>
      </c>
      <c r="Q28" t="str">
        <f>IF(AND(k_y=l_y,L28=k_y,K28&lt;=LARGE(l_x:k_x,1),K28&gt;=SMALL(l_x:k_x,1)),"|",".")</f>
        <v>.</v>
      </c>
    </row>
    <row r="29" spans="11:17" x14ac:dyDescent="0.25">
      <c r="K29" s="5">
        <f>K$12+6</f>
        <v>806</v>
      </c>
      <c r="L29" s="5">
        <f t="shared" ref="L29:L37" si="13">L$12+1</f>
        <v>2041</v>
      </c>
      <c r="M29" s="13">
        <f>ROUND((L29-k_y)/(K29-k_x),$I$12)</f>
        <v>-0.34499999999999997</v>
      </c>
      <c r="N29" s="13">
        <f>ROUND((k_y-L29)/(k_x-K29),$I$12)</f>
        <v>-0.34499999999999997</v>
      </c>
      <c r="O29" s="12" t="str">
        <f t="shared" si="0"/>
        <v/>
      </c>
      <c r="P29" t="str">
        <f>IF(AND(k_x=l_x,K29=k_x,L29&lt;=LARGE(l_y:k_y,1),L29&gt;=SMALL(k_y:l_y,1)),"&lt;-",".")</f>
        <v>.</v>
      </c>
      <c r="Q29" t="str">
        <f>IF(AND(k_y=l_y,L29=k_y,K29&lt;=LARGE(l_x:k_x,1),K29&gt;=SMALL(l_x:k_x,1)),"|",".")</f>
        <v>.</v>
      </c>
    </row>
    <row r="30" spans="11:17" x14ac:dyDescent="0.25">
      <c r="K30" s="5">
        <f>K$12+6</f>
        <v>806</v>
      </c>
      <c r="L30" s="5">
        <f t="shared" ref="L30:L37" si="14">L$12+2</f>
        <v>2042</v>
      </c>
      <c r="M30" s="13">
        <f>ROUND((L30-k_y)/(K30-k_x),$I$12)</f>
        <v>-0.34399999999999997</v>
      </c>
      <c r="N30" s="13">
        <f>ROUND((k_y-L30)/(k_x-K30),$I$12)</f>
        <v>-0.34399999999999997</v>
      </c>
      <c r="O30" s="12" t="str">
        <f t="shared" si="0"/>
        <v/>
      </c>
      <c r="P30" t="str">
        <f>IF(AND(k_x=l_x,K30=k_x,L30&lt;=LARGE(l_y:k_y,1),L30&gt;=SMALL(k_y:l_y,1)),"&lt;-",".")</f>
        <v>.</v>
      </c>
      <c r="Q30" t="str">
        <f>IF(AND(k_y=l_y,L30=k_y,K30&lt;=LARGE(l_x:k_x,1),K30&gt;=SMALL(l_x:k_x,1)),"|",".")</f>
        <v>.</v>
      </c>
    </row>
    <row r="31" spans="11:17" x14ac:dyDescent="0.25">
      <c r="K31" s="5">
        <f>K$12+6</f>
        <v>806</v>
      </c>
      <c r="L31" s="5">
        <f t="shared" ref="L31:L37" si="15">L$12+3</f>
        <v>2043</v>
      </c>
      <c r="M31" s="13">
        <f>ROUND((L31-k_y)/(K31-k_x),$I$12)</f>
        <v>-0.34200000000000003</v>
      </c>
      <c r="N31" s="13">
        <f>ROUND((k_y-L31)/(k_x-K31),$I$12)</f>
        <v>-0.34200000000000003</v>
      </c>
      <c r="O31" s="12" t="str">
        <f t="shared" si="0"/>
        <v/>
      </c>
      <c r="P31" t="str">
        <f>IF(AND(k_x=l_x,K31=k_x,L31&lt;=LARGE(l_y:k_y,1),L31&gt;=SMALL(k_y:l_y,1)),"&lt;-",".")</f>
        <v>.</v>
      </c>
      <c r="Q31" t="str">
        <f>IF(AND(k_y=l_y,L31=k_y,K31&lt;=LARGE(l_x:k_x,1),K31&gt;=SMALL(l_x:k_x,1)),"|",".")</f>
        <v>.</v>
      </c>
    </row>
    <row r="32" spans="11:17" x14ac:dyDescent="0.25">
      <c r="K32" s="5">
        <f>K$12+7</f>
        <v>807</v>
      </c>
      <c r="L32" s="5">
        <f t="shared" ref="L32:L37" si="16">L$12+1</f>
        <v>2041</v>
      </c>
      <c r="M32" s="13">
        <f>ROUND((L32-k_y)/(K32-k_x),$I$12)</f>
        <v>-0.34399999999999997</v>
      </c>
      <c r="N32" s="13">
        <f>ROUND((k_y-L32)/(k_x-K32),$I$12)</f>
        <v>-0.34399999999999997</v>
      </c>
      <c r="O32" s="12" t="str">
        <f t="shared" si="0"/>
        <v/>
      </c>
      <c r="P32" t="str">
        <f>IF(AND(k_x=l_x,K32=k_x,L32&lt;=LARGE(l_y:k_y,1),L32&gt;=SMALL(k_y:l_y,1)),"&lt;-",".")</f>
        <v>.</v>
      </c>
      <c r="Q32" t="str">
        <f>IF(AND(k_y=l_y,L32=k_y,K32&lt;=LARGE(l_x:k_x,1),K32&gt;=SMALL(l_x:k_x,1)),"|",".")</f>
        <v>.</v>
      </c>
    </row>
    <row r="33" spans="11:17" x14ac:dyDescent="0.25">
      <c r="K33" s="5">
        <f>K$12+7</f>
        <v>807</v>
      </c>
      <c r="L33" s="5">
        <f t="shared" ref="L33:L37" si="17">L$12+2</f>
        <v>2042</v>
      </c>
      <c r="M33" s="13">
        <f>ROUND((L33-k_y)/(K33-k_x),$I$12)</f>
        <v>-0.34300000000000003</v>
      </c>
      <c r="N33" s="13">
        <f>ROUND((k_y-L33)/(k_x-K33),$I$12)</f>
        <v>-0.34300000000000003</v>
      </c>
      <c r="O33" s="12" t="str">
        <f t="shared" si="0"/>
        <v/>
      </c>
      <c r="P33" t="str">
        <f>IF(AND(k_x=l_x,K33=k_x,L33&lt;=LARGE(l_y:k_y,1),L33&gt;=SMALL(k_y:l_y,1)),"&lt;-",".")</f>
        <v>.</v>
      </c>
      <c r="Q33" t="str">
        <f>IF(AND(k_y=l_y,L33=k_y,K33&lt;=LARGE(l_x:k_x,1),K33&gt;=SMALL(l_x:k_x,1)),"|",".")</f>
        <v>.</v>
      </c>
    </row>
    <row r="34" spans="11:17" x14ac:dyDescent="0.25">
      <c r="K34" s="5">
        <f>K$12+7</f>
        <v>807</v>
      </c>
      <c r="L34" s="5">
        <f t="shared" ref="L34:L37" si="18">L$12+3</f>
        <v>2043</v>
      </c>
      <c r="M34" s="13">
        <f>ROUND((L34-k_y)/(K34-k_x),$I$12)</f>
        <v>-0.34200000000000003</v>
      </c>
      <c r="N34" s="13">
        <f>ROUND((k_y-L34)/(k_x-K34),$I$12)</f>
        <v>-0.34200000000000003</v>
      </c>
      <c r="O34" s="12" t="str">
        <f t="shared" si="0"/>
        <v/>
      </c>
      <c r="P34" t="str">
        <f>IF(AND(k_x=l_x,K34=k_x,L34&lt;=LARGE(l_y:k_y,1),L34&gt;=SMALL(k_y:l_y,1)),"&lt;-",".")</f>
        <v>.</v>
      </c>
      <c r="Q34" t="str">
        <f>IF(AND(k_y=l_y,L34=k_y,K34&lt;=LARGE(l_x:k_x,1),K34&gt;=SMALL(l_x:k_x,1)),"|",".")</f>
        <v>.</v>
      </c>
    </row>
    <row r="35" spans="11:17" x14ac:dyDescent="0.25">
      <c r="K35" s="5">
        <f>K$12+8</f>
        <v>808</v>
      </c>
      <c r="L35" s="5">
        <f t="shared" ref="L35:L37" si="19">L$12+1</f>
        <v>2041</v>
      </c>
      <c r="M35" s="13">
        <f>ROUND((L35-k_y)/(K35-k_x),$I$12)</f>
        <v>-0.34399999999999997</v>
      </c>
      <c r="N35" s="13">
        <f>ROUND((k_y-L35)/(k_x-K35),$I$12)</f>
        <v>-0.34399999999999997</v>
      </c>
      <c r="O35" s="12" t="str">
        <f t="shared" si="0"/>
        <v/>
      </c>
      <c r="P35" t="str">
        <f>IF(AND(k_x=l_x,K35=k_x,L35&lt;=LARGE(l_y:k_y,1),L35&gt;=SMALL(k_y:l_y,1)),"&lt;-",".")</f>
        <v>.</v>
      </c>
      <c r="Q35" t="str">
        <f>IF(AND(k_y=l_y,L35=k_y,K35&lt;=LARGE(l_x:k_x,1),K35&gt;=SMALL(l_x:k_x,1)),"|",".")</f>
        <v>.</v>
      </c>
    </row>
    <row r="36" spans="11:17" x14ac:dyDescent="0.25">
      <c r="K36" s="5">
        <f>K$12+8</f>
        <v>808</v>
      </c>
      <c r="L36" s="5">
        <f t="shared" ref="L36:L37" si="20">L$12+2</f>
        <v>2042</v>
      </c>
      <c r="M36" s="13">
        <f>ROUND((L36-k_y)/(K36-k_x),$I$12)</f>
        <v>-0.34300000000000003</v>
      </c>
      <c r="N36" s="13">
        <f>ROUND((k_y-L36)/(k_x-K36),$I$12)</f>
        <v>-0.34300000000000003</v>
      </c>
      <c r="O36" s="12" t="str">
        <f t="shared" si="0"/>
        <v/>
      </c>
      <c r="P36" t="str">
        <f>IF(AND(k_x=l_x,K36=k_x,L36&lt;=LARGE(l_y:k_y,1),L36&gt;=SMALL(k_y:l_y,1)),"&lt;-",".")</f>
        <v>.</v>
      </c>
      <c r="Q36" t="str">
        <f>IF(AND(k_y=l_y,L36=k_y,K36&lt;=LARGE(l_x:k_x,1),K36&gt;=SMALL(l_x:k_x,1)),"|",".")</f>
        <v>.</v>
      </c>
    </row>
    <row r="37" spans="11:17" x14ac:dyDescent="0.25">
      <c r="K37" s="5">
        <f>K$12+8</f>
        <v>808</v>
      </c>
      <c r="L37" s="5">
        <f t="shared" ref="L37" si="21">L$12+3</f>
        <v>2043</v>
      </c>
      <c r="M37" s="13">
        <f>ROUND((L37-k_y)/(K37-k_x),$I$12)</f>
        <v>-0.34100000000000003</v>
      </c>
      <c r="N37" s="13">
        <f>ROUND((k_y-L37)/(k_x-K37),$I$12)</f>
        <v>-0.34100000000000003</v>
      </c>
      <c r="O37" s="12" t="str">
        <f t="shared" si="0"/>
        <v/>
      </c>
      <c r="P37" t="str">
        <f>IF(AND(k_x=l_x,K37=k_x,L37&lt;=LARGE(l_y:k_y,1),L37&gt;=SMALL(k_y:l_y,1)),"&lt;-",".")</f>
        <v>.</v>
      </c>
      <c r="Q37" t="str">
        <f>IF(AND(k_y=l_y,L37=k_y,K37&lt;=LARGE(l_x:k_x,1),K37&gt;=SMALL(l_x:k_x,1)),"|",".")</f>
        <v>.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8</vt:i4>
      </vt:variant>
    </vt:vector>
  </HeadingPairs>
  <TitlesOfParts>
    <vt:vector size="9" baseType="lpstr">
      <vt:lpstr>Planilha1</vt:lpstr>
      <vt:lpstr>k_x</vt:lpstr>
      <vt:lpstr>k_y</vt:lpstr>
      <vt:lpstr>l_x</vt:lpstr>
      <vt:lpstr>l_y</vt:lpstr>
      <vt:lpstr>m_x</vt:lpstr>
      <vt:lpstr>m_y</vt:lpstr>
      <vt:lpstr>n_x</vt:lpstr>
      <vt:lpstr>n_y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Cardoso dos Santos Filho</dc:creator>
  <cp:lastModifiedBy>Walter Cardoso dos Santos Filho</cp:lastModifiedBy>
  <dcterms:created xsi:type="dcterms:W3CDTF">2016-11-07T23:30:03Z</dcterms:created>
  <dcterms:modified xsi:type="dcterms:W3CDTF">2016-11-21T22:49:44Z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ff326ac9-5fde-43e1-9307-938050bbfac8</vt:lpwstr>
  </property>
</Properties>
</file>