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A506833A-4D46-41F5-9D27-EE6BD13DA3C7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" i="2"/>
  <c r="G52" i="2" l="1"/>
  <c r="E52" i="2"/>
  <c r="E48" i="2" l="1"/>
  <c r="G48" i="2"/>
  <c r="E49" i="2"/>
  <c r="G49" i="2"/>
  <c r="E50" i="2"/>
  <c r="G50" i="2"/>
  <c r="E51" i="2"/>
  <c r="G51" i="2"/>
  <c r="E45" i="2" l="1"/>
  <c r="G45" i="2"/>
  <c r="E46" i="2"/>
  <c r="G46" i="2"/>
  <c r="E47" i="2"/>
  <c r="G47" i="2"/>
  <c r="G44" i="2" l="1"/>
  <c r="E44" i="2"/>
  <c r="G43" i="2" l="1"/>
  <c r="E43" i="2"/>
  <c r="G42" i="2" l="1"/>
  <c r="E42" i="2"/>
  <c r="G41" i="2" l="1"/>
  <c r="E41" i="2"/>
  <c r="G40" i="2" l="1"/>
  <c r="E40" i="2"/>
  <c r="G39" i="2" l="1"/>
  <c r="E39" i="2"/>
  <c r="G38" i="2" l="1"/>
  <c r="E38" i="2"/>
  <c r="G37" i="2" l="1"/>
  <c r="E37" i="2"/>
  <c r="G36" i="2" l="1"/>
  <c r="E36" i="2"/>
  <c r="P9" i="2" l="1"/>
  <c r="P8" i="2"/>
  <c r="G35" i="2" l="1"/>
  <c r="E35" i="2"/>
  <c r="P5" i="2" l="1"/>
  <c r="G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J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G33" i="2" l="1"/>
  <c r="E33" i="2"/>
  <c r="G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J8" i="2" l="1"/>
  <c r="J5" i="2"/>
  <c r="J9" i="2"/>
  <c r="J7" i="2"/>
  <c r="J6" i="2"/>
  <c r="J4" i="2"/>
  <c r="J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P10" i="2"/>
  <c r="AA21" i="2" l="1"/>
  <c r="AA20" i="2"/>
  <c r="J1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P6" i="2"/>
  <c r="P11" i="2" s="1"/>
  <c r="O16" i="2" l="1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O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K11" i="2" l="1"/>
  <c r="L11" i="2"/>
  <c r="K5" i="2"/>
  <c r="L7" i="2"/>
  <c r="K9" i="2"/>
  <c r="K10" i="2"/>
  <c r="K6" i="2"/>
  <c r="L10" i="2"/>
  <c r="L6" i="2"/>
  <c r="F2" i="4"/>
  <c r="E5" i="4" s="1"/>
  <c r="K8" i="2"/>
  <c r="K7" i="2"/>
  <c r="L8" i="2"/>
  <c r="K4" i="2"/>
  <c r="L9" i="2"/>
  <c r="L5" i="2"/>
  <c r="L4" i="2"/>
  <c r="D6" i="4"/>
  <c r="D8" i="4"/>
  <c r="D26" i="4" s="1"/>
  <c r="D10" i="4"/>
  <c r="D28" i="4" s="1"/>
  <c r="D5" i="4"/>
  <c r="D23" i="4" s="1"/>
  <c r="D7" i="4"/>
  <c r="D9" i="4"/>
  <c r="D11" i="4"/>
  <c r="K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K13" i="2"/>
  <c r="L13" i="2"/>
  <c r="L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<sst xmlns="http://schemas.openxmlformats.org/spreadsheetml/2006/main" count="156" uniqueCount="56">
  <si>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</si>
  <si>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</si>
  <si>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</si>
  <si>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</si>
  <si>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</si>
  <si>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</si>
  <si>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</si>
  <si>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</si>
  <si>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</si>
  <si>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</si>
  <si>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</si>
  <si>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</si>
  <si>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</si>
  <si>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</si>
  <si>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</si>
  <si>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</si>
  <si>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</si>
  <si>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</si>
  <si>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</si>
  <si>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</si>
  <si>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</si>
  <si>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</si>
  <si>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</si>
  <si>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</si>
  <si>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</si>
  <si>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</si>
  <si>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</si>
  <si>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</si>
  <si>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</si>
  <si>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</si>
  <si>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</si>
  <si>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</si>
  <si>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</si>
  <si>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</si>
  <si>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</si>
  <si>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</si>
  <si>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</si>
  <si>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</si>
  <si>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</si>
  <si>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</si>
  <si>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</si>
  <si>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</si>
  <si>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</si>
  <si>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</si>
  <si>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</si>
  <si>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</si>
  <si>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</si>
  <si>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</si>
  <si>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</si>
  <si>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</si>
  <si>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</si>
  <si>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</si>
  <si>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</si>
  <si>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</si>
  <si>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</si>
  <si>
    <t>Moving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</si>
</sst>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Scrobbles!$J$3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Scrobbles!$I$4:$I$11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17</c:v>
                </c:pt>
                <c:pt idx="4">
                  <c:v>5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Scrobbles!$K$3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Scrobbles!$I$4:$I$11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Scrobbles!$K$4:$K$11</c:f>
              <c:numCache>
                <c:formatCode>0.0</c:formatCode>
                <c:ptCount val="8"/>
                <c:pt idx="0">
                  <c:v>3.5014170621026297</c:v>
                </c:pt>
                <c:pt idx="1">
                  <c:v>7.2165824830380663</c:v>
                </c:pt>
                <c:pt idx="2">
                  <c:v>10.720711386209336</c:v>
                </c:pt>
                <c:pt idx="3">
                  <c:v>11.480829689875018</c:v>
                </c:pt>
                <c:pt idx="4">
                  <c:v>8.8631875740252966</c:v>
                </c:pt>
                <c:pt idx="5">
                  <c:v>4.932174800846675</c:v>
                </c:pt>
                <c:pt idx="6">
                  <c:v>1.9780670779275942</c:v>
                </c:pt>
                <c:pt idx="7">
                  <c:v>0.57158526887492966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79</c:v>
                </c:pt>
                <c:pt idx="1">
                  <c:v>76.5</c:v>
                </c:pt>
                <c:pt idx="2">
                  <c:v>78.333333333333329</c:v>
                </c:pt>
                <c:pt idx="3">
                  <c:v>63.25</c:v>
                </c:pt>
                <c:pt idx="4">
                  <c:v>54.4</c:v>
                </c:pt>
                <c:pt idx="5">
                  <c:v>52.666666666666664</c:v>
                </c:pt>
                <c:pt idx="6">
                  <c:v>47.285714285714285</c:v>
                </c:pt>
                <c:pt idx="7">
                  <c:v>51.5</c:v>
                </c:pt>
                <c:pt idx="8">
                  <c:v>54.222222222222221</c:v>
                </c:pt>
                <c:pt idx="9">
                  <c:v>49.9</c:v>
                </c:pt>
                <c:pt idx="10">
                  <c:v>52.272727272727273</c:v>
                </c:pt>
                <c:pt idx="11">
                  <c:v>50.083333333333336</c:v>
                </c:pt>
                <c:pt idx="12">
                  <c:v>49.615384615384613</c:v>
                </c:pt>
                <c:pt idx="13">
                  <c:v>51</c:v>
                </c:pt>
                <c:pt idx="14">
                  <c:v>51.8</c:v>
                </c:pt>
                <c:pt idx="15">
                  <c:v>55.5625</c:v>
                </c:pt>
                <c:pt idx="16">
                  <c:v>52.352941176470587</c:v>
                </c:pt>
                <c:pt idx="17">
                  <c:v>52.833333333333336</c:v>
                </c:pt>
                <c:pt idx="18">
                  <c:v>51.736842105263158</c:v>
                </c:pt>
                <c:pt idx="19">
                  <c:v>52.7</c:v>
                </c:pt>
                <c:pt idx="20">
                  <c:v>51.80952380952381</c:v>
                </c:pt>
                <c:pt idx="21">
                  <c:v>51</c:v>
                </c:pt>
                <c:pt idx="22">
                  <c:v>50.478260869565219</c:v>
                </c:pt>
                <c:pt idx="23">
                  <c:v>51.666666666666664</c:v>
                </c:pt>
                <c:pt idx="24">
                  <c:v>55.04</c:v>
                </c:pt>
                <c:pt idx="25">
                  <c:v>55.653846153846153</c:v>
                </c:pt>
                <c:pt idx="26">
                  <c:v>57.444444444444443</c:v>
                </c:pt>
                <c:pt idx="27">
                  <c:v>57.392857142857146</c:v>
                </c:pt>
                <c:pt idx="28">
                  <c:v>57.724137931034484</c:v>
                </c:pt>
                <c:pt idx="29">
                  <c:v>57.4</c:v>
                </c:pt>
                <c:pt idx="30">
                  <c:v>56.806451612903224</c:v>
                </c:pt>
                <c:pt idx="31">
                  <c:v>55.9375</c:v>
                </c:pt>
                <c:pt idx="32">
                  <c:v>56.363636363636367</c:v>
                </c:pt>
                <c:pt idx="33">
                  <c:v>56.941176470588232</c:v>
                </c:pt>
                <c:pt idx="34">
                  <c:v>56.542857142857144</c:v>
                </c:pt>
                <c:pt idx="35">
                  <c:v>58.361111111111114</c:v>
                </c:pt>
                <c:pt idx="36">
                  <c:v>60.378378378378379</c:v>
                </c:pt>
                <c:pt idx="37">
                  <c:v>61.5</c:v>
                </c:pt>
                <c:pt idx="38">
                  <c:v>61.487179487179489</c:v>
                </c:pt>
                <c:pt idx="39">
                  <c:v>60.5</c:v>
                </c:pt>
                <c:pt idx="40">
                  <c:v>60.195121951219512</c:v>
                </c:pt>
                <c:pt idx="41">
                  <c:v>59.142857142857146</c:v>
                </c:pt>
                <c:pt idx="42">
                  <c:v>59.348837209302324</c:v>
                </c:pt>
                <c:pt idx="43">
                  <c:v>59.886363636363633</c:v>
                </c:pt>
                <c:pt idx="44">
                  <c:v>60.711111111111109</c:v>
                </c:pt>
                <c:pt idx="45">
                  <c:v>60.913043478260867</c:v>
                </c:pt>
                <c:pt idx="46">
                  <c:v>59.914893617021278</c:v>
                </c:pt>
                <c:pt idx="47">
                  <c:v>60.291666666666664</c:v>
                </c:pt>
                <c:pt idx="48">
                  <c:v>61.591836734693878</c:v>
                </c:pt>
                <c:pt idx="49">
                  <c:v>62.18</c:v>
                </c:pt>
                <c:pt idx="50">
                  <c:v>63.686274509803923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ser>
          <c:idx val="1"/>
          <c:order val="1"/>
          <c:tx>
            <c:strRef>
              <c:f>Scrobbles!$F$1</c:f>
              <c:strCache>
                <c:ptCount val="1"/>
                <c:pt idx="0">
                  <c:v>Moving Deviation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Scrobbles!$F$2:$F$63</c:f>
              <c:numCache>
                <c:formatCode>0.0</c:formatCode>
                <c:ptCount val="62"/>
                <c:pt idx="0">
                  <c:v>0</c:v>
                </c:pt>
                <c:pt idx="1">
                  <c:v>2.5</c:v>
                </c:pt>
                <c:pt idx="2">
                  <c:v>3.2998316455372216</c:v>
                </c:pt>
                <c:pt idx="3">
                  <c:v>26.280934153869037</c:v>
                </c:pt>
                <c:pt idx="4">
                  <c:v>29.425159302882289</c:v>
                </c:pt>
                <c:pt idx="5">
                  <c:v>27.139557025779833</c:v>
                </c:pt>
                <c:pt idx="6">
                  <c:v>28.373600837570756</c:v>
                </c:pt>
                <c:pt idx="7">
                  <c:v>28.788018340969565</c:v>
                </c:pt>
                <c:pt idx="8">
                  <c:v>28.212596783776402</c:v>
                </c:pt>
                <c:pt idx="9">
                  <c:v>29.74037659479113</c:v>
                </c:pt>
                <c:pt idx="10">
                  <c:v>29.332237645451738</c:v>
                </c:pt>
                <c:pt idx="11">
                  <c:v>29.007063316065317</c:v>
                </c:pt>
                <c:pt idx="12">
                  <c:v>27.916189021201582</c:v>
                </c:pt>
                <c:pt idx="13">
                  <c:v>27.360033416855114</c:v>
                </c:pt>
                <c:pt idx="14">
                  <c:v>26.601253103315766</c:v>
                </c:pt>
                <c:pt idx="15">
                  <c:v>29.593007514445031</c:v>
                </c:pt>
                <c:pt idx="16">
                  <c:v>31.449195587712364</c:v>
                </c:pt>
                <c:pt idx="17">
                  <c:v>30.627239147167312</c:v>
                </c:pt>
                <c:pt idx="18">
                  <c:v>30.171164527990452</c:v>
                </c:pt>
                <c:pt idx="19">
                  <c:v>29.705386716890253</c:v>
                </c:pt>
                <c:pt idx="20">
                  <c:v>29.2617400902027</c:v>
                </c:pt>
                <c:pt idx="21">
                  <c:v>28.828647368388776</c:v>
                </c:pt>
                <c:pt idx="22">
                  <c:v>28.300974887521473</c:v>
                </c:pt>
                <c:pt idx="23">
                  <c:v>28.285253323163918</c:v>
                </c:pt>
                <c:pt idx="24">
                  <c:v>32.266986224312923</c:v>
                </c:pt>
                <c:pt idx="25">
                  <c:v>31.788897805187254</c:v>
                </c:pt>
                <c:pt idx="26">
                  <c:v>32.503371145197676</c:v>
                </c:pt>
                <c:pt idx="27">
                  <c:v>31.918802436488619</c:v>
                </c:pt>
                <c:pt idx="28">
                  <c:v>31.41260075711342</c:v>
                </c:pt>
                <c:pt idx="29">
                  <c:v>30.933908040638297</c:v>
                </c:pt>
                <c:pt idx="30">
                  <c:v>30.604047123087739</c:v>
                </c:pt>
                <c:pt idx="31">
                  <c:v>30.508131600443839</c:v>
                </c:pt>
                <c:pt idx="32">
                  <c:v>30.138888783096995</c:v>
                </c:pt>
                <c:pt idx="33">
                  <c:v>29.877141741068822</c:v>
                </c:pt>
                <c:pt idx="34">
                  <c:v>29.538684424852445</c:v>
                </c:pt>
                <c:pt idx="35">
                  <c:v>31.048486076688523</c:v>
                </c:pt>
                <c:pt idx="36">
                  <c:v>32.931010072534527</c:v>
                </c:pt>
                <c:pt idx="37">
                  <c:v>33.20332101335331</c:v>
                </c:pt>
                <c:pt idx="38">
                  <c:v>32.774968399422889</c:v>
                </c:pt>
                <c:pt idx="39">
                  <c:v>32.944650552100256</c:v>
                </c:pt>
                <c:pt idx="40">
                  <c:v>32.597485696992273</c:v>
                </c:pt>
                <c:pt idx="41">
                  <c:v>32.90431396566445</c:v>
                </c:pt>
                <c:pt idx="42">
                  <c:v>32.54684189368561</c:v>
                </c:pt>
                <c:pt idx="43">
                  <c:v>32.367362847256345</c:v>
                </c:pt>
                <c:pt idx="44">
                  <c:v>32.469898690751322</c:v>
                </c:pt>
                <c:pt idx="45">
                  <c:v>32.143581472320022</c:v>
                </c:pt>
                <c:pt idx="46">
                  <c:v>32.512406657933063</c:v>
                </c:pt>
                <c:pt idx="47">
                  <c:v>32.275479813973675</c:v>
                </c:pt>
                <c:pt idx="48">
                  <c:v>33.190186874883224</c:v>
                </c:pt>
                <c:pt idx="49">
                  <c:v>33.113556136422439</c:v>
                </c:pt>
                <c:pt idx="50">
                  <c:v>34.473911816395955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C-4E32-BA32-51C74F919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Scrobbles!$G$1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Scrobbles!$G$2:$G$64</c:f>
              <c:numCache>
                <c:formatCode>General</c:formatCode>
                <c:ptCount val="63"/>
                <c:pt idx="0">
                  <c:v>79</c:v>
                </c:pt>
                <c:pt idx="1">
                  <c:v>153</c:v>
                </c:pt>
                <c:pt idx="2">
                  <c:v>235</c:v>
                </c:pt>
                <c:pt idx="3">
                  <c:v>253</c:v>
                </c:pt>
                <c:pt idx="4">
                  <c:v>272</c:v>
                </c:pt>
                <c:pt idx="5">
                  <c:v>316</c:v>
                </c:pt>
                <c:pt idx="6">
                  <c:v>331</c:v>
                </c:pt>
                <c:pt idx="7">
                  <c:v>412</c:v>
                </c:pt>
                <c:pt idx="8">
                  <c:v>488</c:v>
                </c:pt>
                <c:pt idx="9">
                  <c:v>499</c:v>
                </c:pt>
                <c:pt idx="10">
                  <c:v>575</c:v>
                </c:pt>
                <c:pt idx="11">
                  <c:v>601</c:v>
                </c:pt>
                <c:pt idx="12">
                  <c:v>645</c:v>
                </c:pt>
                <c:pt idx="13">
                  <c:v>714</c:v>
                </c:pt>
                <c:pt idx="14">
                  <c:v>777</c:v>
                </c:pt>
                <c:pt idx="15">
                  <c:v>889</c:v>
                </c:pt>
                <c:pt idx="16">
                  <c:v>890</c:v>
                </c:pt>
                <c:pt idx="17">
                  <c:v>951</c:v>
                </c:pt>
                <c:pt idx="18">
                  <c:v>983</c:v>
                </c:pt>
                <c:pt idx="19">
                  <c:v>1054</c:v>
                </c:pt>
                <c:pt idx="20">
                  <c:v>1088</c:v>
                </c:pt>
                <c:pt idx="21">
                  <c:v>1122</c:v>
                </c:pt>
                <c:pt idx="22">
                  <c:v>1161</c:v>
                </c:pt>
                <c:pt idx="23">
                  <c:v>1240</c:v>
                </c:pt>
                <c:pt idx="24">
                  <c:v>1376</c:v>
                </c:pt>
                <c:pt idx="25">
                  <c:v>1447</c:v>
                </c:pt>
                <c:pt idx="26">
                  <c:v>1551</c:v>
                </c:pt>
                <c:pt idx="27">
                  <c:v>1607</c:v>
                </c:pt>
                <c:pt idx="28">
                  <c:v>1674</c:v>
                </c:pt>
                <c:pt idx="29">
                  <c:v>1722</c:v>
                </c:pt>
                <c:pt idx="30">
                  <c:v>1761</c:v>
                </c:pt>
                <c:pt idx="31">
                  <c:v>1790</c:v>
                </c:pt>
                <c:pt idx="32">
                  <c:v>1860</c:v>
                </c:pt>
                <c:pt idx="33">
                  <c:v>1936</c:v>
                </c:pt>
                <c:pt idx="34">
                  <c:v>1979</c:v>
                </c:pt>
                <c:pt idx="35">
                  <c:v>2101</c:v>
                </c:pt>
                <c:pt idx="36">
                  <c:v>2234</c:v>
                </c:pt>
                <c:pt idx="37">
                  <c:v>2337</c:v>
                </c:pt>
                <c:pt idx="38">
                  <c:v>2398</c:v>
                </c:pt>
                <c:pt idx="39">
                  <c:v>2420</c:v>
                </c:pt>
                <c:pt idx="40">
                  <c:v>2468</c:v>
                </c:pt>
                <c:pt idx="41">
                  <c:v>2484</c:v>
                </c:pt>
                <c:pt idx="42">
                  <c:v>2552</c:v>
                </c:pt>
                <c:pt idx="43">
                  <c:v>2635</c:v>
                </c:pt>
                <c:pt idx="44">
                  <c:v>2732</c:v>
                </c:pt>
                <c:pt idx="45">
                  <c:v>2802</c:v>
                </c:pt>
                <c:pt idx="46">
                  <c:v>2816</c:v>
                </c:pt>
                <c:pt idx="47">
                  <c:v>2894</c:v>
                </c:pt>
                <c:pt idx="48">
                  <c:v>3018</c:v>
                </c:pt>
                <c:pt idx="49">
                  <c:v>3109</c:v>
                </c:pt>
                <c:pt idx="50">
                  <c:v>3248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2.1005831458846724E-3</c:v>
                </c:pt>
                <c:pt idx="1">
                  <c:v>2.2152869171126535E-3</c:v>
                </c:pt>
                <c:pt idx="2">
                  <c:v>2.3342891942819658E-3</c:v>
                </c:pt>
                <c:pt idx="3">
                  <c:v>2.4576153303785186E-3</c:v>
                </c:pt>
                <c:pt idx="4">
                  <c:v>2.5852808314231973E-3</c:v>
                </c:pt>
                <c:pt idx="5">
                  <c:v>2.7172907828609321E-3</c:v>
                </c:pt>
                <c:pt idx="6">
                  <c:v>2.8536392908539137E-3</c:v>
                </c:pt>
                <c:pt idx="7">
                  <c:v>2.9943089421435101E-3</c:v>
                </c:pt>
                <c:pt idx="8">
                  <c:v>3.1392702862220265E-3</c:v>
                </c:pt>
                <c:pt idx="9">
                  <c:v>3.2884813436101943E-3</c:v>
                </c:pt>
                <c:pt idx="10">
                  <c:v>3.4418871440675572E-3</c:v>
                </c:pt>
                <c:pt idx="11">
                  <c:v>3.5994192985694452E-3</c:v>
                </c:pt>
                <c:pt idx="12">
                  <c:v>3.7609956088645955E-3</c:v>
                </c:pt>
                <c:pt idx="13">
                  <c:v>3.9265197183807731E-3</c:v>
                </c:pt>
                <c:pt idx="14">
                  <c:v>4.0958808081708086E-3</c:v>
                </c:pt>
                <c:pt idx="15">
                  <c:v>4.2689533414878586E-3</c:v>
                </c:pt>
                <c:pt idx="16">
                  <c:v>4.4455968604456466E-3</c:v>
                </c:pt>
                <c:pt idx="17">
                  <c:v>4.6256558380569114E-3</c:v>
                </c:pt>
                <c:pt idx="18">
                  <c:v>4.8089595887510061E-3</c:v>
                </c:pt>
                <c:pt idx="19">
                  <c:v>4.9953222402500594E-3</c:v>
                </c:pt>
                <c:pt idx="20">
                  <c:v>5.1845427694325076E-3</c:v>
                </c:pt>
                <c:pt idx="21">
                  <c:v>5.3764051045341208E-3</c:v>
                </c:pt>
                <c:pt idx="22">
                  <c:v>5.5706782957308121E-3</c:v>
                </c:pt>
                <c:pt idx="23">
                  <c:v>5.7671167558157616E-3</c:v>
                </c:pt>
                <c:pt idx="24">
                  <c:v>5.9654605723274204E-3</c:v>
                </c:pt>
                <c:pt idx="25">
                  <c:v>6.1654358921064793E-3</c:v>
                </c:pt>
                <c:pt idx="26">
                  <c:v>6.3667553788610875E-3</c:v>
                </c:pt>
                <c:pt idx="27">
                  <c:v>6.569118743902749E-3</c:v>
                </c:pt>
                <c:pt idx="28">
                  <c:v>6.772213349783068E-3</c:v>
                </c:pt>
                <c:pt idx="29">
                  <c:v>6.9757148861165725E-3</c:v>
                </c:pt>
                <c:pt idx="30">
                  <c:v>7.1792881164203385E-3</c:v>
                </c:pt>
                <c:pt idx="31">
                  <c:v>7.382587694340091E-3</c:v>
                </c:pt>
                <c:pt idx="32">
                  <c:v>7.5852590471683461E-3</c:v>
                </c:pt>
                <c:pt idx="33">
                  <c:v>7.7869393240964395E-3</c:v>
                </c:pt>
                <c:pt idx="34">
                  <c:v>7.9872584061823661E-3</c:v>
                </c:pt>
                <c:pt idx="35">
                  <c:v>8.1858399745641519E-3</c:v>
                </c:pt>
                <c:pt idx="36">
                  <c:v>8.3823026330074029E-3</c:v>
                </c:pt>
                <c:pt idx="37">
                  <c:v>8.5762610804495515E-3</c:v>
                </c:pt>
                <c:pt idx="38">
                  <c:v>8.7673273287958535E-3</c:v>
                </c:pt>
                <c:pt idx="39">
                  <c:v>8.9551119608367469E-3</c:v>
                </c:pt>
                <c:pt idx="40">
                  <c:v>9.1392254227965434E-3</c:v>
                </c:pt>
                <c:pt idx="41">
                  <c:v>9.3192793456927363E-3</c:v>
                </c:pt>
                <c:pt idx="42">
                  <c:v>9.4948878893867106E-3</c:v>
                </c:pt>
                <c:pt idx="43">
                  <c:v>9.6656691029433795E-3</c:v>
                </c:pt>
                <c:pt idx="44">
                  <c:v>9.8312462946919688E-3</c:v>
                </c:pt>
                <c:pt idx="45">
                  <c:v>9.9912494051951576E-3</c:v>
                </c:pt>
                <c:pt idx="46">
                  <c:v>1.014531637619159E-2</c:v>
                </c:pt>
                <c:pt idx="47">
                  <c:v>1.0293094508478944E-2</c:v>
                </c:pt>
                <c:pt idx="48">
                  <c:v>1.0434241801652868E-2</c:v>
                </c:pt>
                <c:pt idx="49">
                  <c:v>1.0568428268612609E-2</c:v>
                </c:pt>
                <c:pt idx="50">
                  <c:v>1.0695337217787369E-2</c:v>
                </c:pt>
                <c:pt idx="51">
                  <c:v>1.0814666496129227E-2</c:v>
                </c:pt>
                <c:pt idx="52">
                  <c:v>1.0926129686058375E-2</c:v>
                </c:pt>
                <c:pt idx="53">
                  <c:v>1.1029457249734458E-2</c:v>
                </c:pt>
                <c:pt idx="54">
                  <c:v>1.1124397614262748E-2</c:v>
                </c:pt>
                <c:pt idx="55">
                  <c:v>1.1210718191724662E-2</c:v>
                </c:pt>
                <c:pt idx="56">
                  <c:v>1.1288206328247324E-2</c:v>
                </c:pt>
                <c:pt idx="57">
                  <c:v>1.1356670176693858E-2</c:v>
                </c:pt>
                <c:pt idx="58">
                  <c:v>1.1415939487963139E-2</c:v>
                </c:pt>
                <c:pt idx="59">
                  <c:v>1.1465866316331558E-2</c:v>
                </c:pt>
                <c:pt idx="60">
                  <c:v>1.1506325634747228E-2</c:v>
                </c:pt>
                <c:pt idx="61">
                  <c:v>1.1537215856495175E-2</c:v>
                </c:pt>
                <c:pt idx="62">
                  <c:v>1.155845926018724E-2</c:v>
                </c:pt>
                <c:pt idx="63">
                  <c:v>1.1570002315588272E-2</c:v>
                </c:pt>
                <c:pt idx="64">
                  <c:v>1.1571815908366799E-2</c:v>
                </c:pt>
                <c:pt idx="65">
                  <c:v>1.1563895462449517E-2</c:v>
                </c:pt>
                <c:pt idx="66">
                  <c:v>1.154626095925986E-2</c:v>
                </c:pt>
                <c:pt idx="67">
                  <c:v>1.1518956853727506E-2</c:v>
                </c:pt>
                <c:pt idx="68">
                  <c:v>1.1482051887562905E-2</c:v>
                </c:pt>
                <c:pt idx="69">
                  <c:v>1.1435638800894554E-2</c:v>
                </c:pt>
                <c:pt idx="70">
                  <c:v>1.1379833943962088E-2</c:v>
                </c:pt>
                <c:pt idx="71">
                  <c:v>1.1314776791140688E-2</c:v>
                </c:pt>
                <c:pt idx="72">
                  <c:v>1.1240629360137764E-2</c:v>
                </c:pt>
                <c:pt idx="73">
                  <c:v>1.1157575539746872E-2</c:v>
                </c:pt>
                <c:pt idx="74">
                  <c:v>1.1065820330062554E-2</c:v>
                </c:pt>
                <c:pt idx="75">
                  <c:v>1.0965588999549249E-2</c:v>
                </c:pt>
                <c:pt idx="76">
                  <c:v>1.0857126163814413E-2</c:v>
                </c:pt>
                <c:pt idx="77">
                  <c:v>1.0740694791356989E-2</c:v>
                </c:pt>
                <c:pt idx="78">
                  <c:v>1.0616575141944603E-2</c:v>
                </c:pt>
                <c:pt idx="79">
                  <c:v>1.0485063643613962E-2</c:v>
                </c:pt>
                <c:pt idx="80">
                  <c:v>1.0346471714586287E-2</c:v>
                </c:pt>
                <c:pt idx="81">
                  <c:v>1.0201124536642009E-2</c:v>
                </c:pt>
                <c:pt idx="82">
                  <c:v>1.004935978670443E-2</c:v>
                </c:pt>
                <c:pt idx="83">
                  <c:v>9.891526333540037E-3</c:v>
                </c:pt>
                <c:pt idx="84">
                  <c:v>9.7279829065929115E-3</c:v>
                </c:pt>
                <c:pt idx="85">
                  <c:v>9.559096744031912E-3</c:v>
                </c:pt>
                <c:pt idx="86">
                  <c:v>9.38524222710258E-3</c:v>
                </c:pt>
                <c:pt idx="87">
                  <c:v>9.2067995078413383E-3</c:v>
                </c:pt>
                <c:pt idx="88">
                  <c:v>9.0241531371287424E-3</c:v>
                </c:pt>
                <c:pt idx="89">
                  <c:v>8.837690699932569E-3</c:v>
                </c:pt>
                <c:pt idx="90">
                  <c:v>8.6478014644223757E-3</c:v>
                </c:pt>
                <c:pt idx="91">
                  <c:v>8.454875051426447E-3</c:v>
                </c:pt>
                <c:pt idx="92">
                  <c:v>8.2593001304527326E-3</c:v>
                </c:pt>
                <c:pt idx="93">
                  <c:v>8.0614631482096039E-3</c:v>
                </c:pt>
                <c:pt idx="94">
                  <c:v>7.8617470952432288E-3</c:v>
                </c:pt>
                <c:pt idx="95">
                  <c:v>7.6605303159591274E-3</c:v>
                </c:pt>
                <c:pt idx="96">
                  <c:v>7.4581853669192007E-3</c:v>
                </c:pt>
                <c:pt idx="97">
                  <c:v>7.255077927905927E-3</c:v>
                </c:pt>
                <c:pt idx="98">
                  <c:v>7.0515657698257267E-3</c:v>
                </c:pt>
                <c:pt idx="99">
                  <c:v>6.8479977830876492E-3</c:v>
                </c:pt>
                <c:pt idx="100">
                  <c:v>6.6447130696449695E-3</c:v>
                </c:pt>
                <c:pt idx="101">
                  <c:v>6.4420401014298684E-3</c:v>
                </c:pt>
                <c:pt idx="102">
                  <c:v>6.240295947448616E-3</c:v>
                </c:pt>
                <c:pt idx="103">
                  <c:v>6.0397855713402908E-3</c:v>
                </c:pt>
                <c:pt idx="104">
                  <c:v>5.8408012007395184E-3</c:v>
                </c:pt>
                <c:pt idx="105">
                  <c:v>5.6436217693263523E-3</c:v>
                </c:pt>
                <c:pt idx="106">
                  <c:v>5.4485124319975618E-3</c:v>
                </c:pt>
                <c:pt idx="107">
                  <c:v>5.2557241531562991E-3</c:v>
                </c:pt>
                <c:pt idx="108">
                  <c:v>5.0654933676941632E-3</c:v>
                </c:pt>
                <c:pt idx="109">
                  <c:v>4.8780417138339065E-3</c:v>
                </c:pt>
                <c:pt idx="110">
                  <c:v>4.6935758366146857E-3</c:v>
                </c:pt>
                <c:pt idx="111">
                  <c:v>4.5122872604372146E-3</c:v>
                </c:pt>
                <c:pt idx="112">
                  <c:v>4.3343523287451618E-3</c:v>
                </c:pt>
                <c:pt idx="113">
                  <c:v>4.1599322086035111E-3</c:v>
                </c:pt>
                <c:pt idx="114">
                  <c:v>3.9891729576456494E-3</c:v>
                </c:pt>
                <c:pt idx="115">
                  <c:v>3.8222056505997988E-3</c:v>
                </c:pt>
                <c:pt idx="116">
                  <c:v>3.6591465623729354E-3</c:v>
                </c:pt>
                <c:pt idx="117">
                  <c:v>3.5000974044671839E-3</c:v>
                </c:pt>
                <c:pt idx="118">
                  <c:v>3.345145611329987E-3</c:v>
                </c:pt>
                <c:pt idx="119">
                  <c:v>3.1943646730953797E-3</c:v>
                </c:pt>
                <c:pt idx="120">
                  <c:v>3.0478145110591453E-3</c:v>
                </c:pt>
                <c:pt idx="121">
                  <c:v>2.9055418921450902E-3</c:v>
                </c:pt>
                <c:pt idx="122">
                  <c:v>2.7675808785625547E-3</c:v>
                </c:pt>
                <c:pt idx="123">
                  <c:v>2.6339533088256665E-3</c:v>
                </c:pt>
                <c:pt idx="124">
                  <c:v>2.5046693063017706E-3</c:v>
                </c:pt>
                <c:pt idx="125">
                  <c:v>2.3797278114786788E-3</c:v>
                </c:pt>
                <c:pt idx="126">
                  <c:v>2.2591171341865648E-3</c:v>
                </c:pt>
                <c:pt idx="127">
                  <c:v>2.1428155220789519E-3</c:v>
                </c:pt>
                <c:pt idx="128">
                  <c:v>2.030791741766767E-3</c:v>
                </c:pt>
                <c:pt idx="129">
                  <c:v>1.9230056691080756E-3</c:v>
                </c:pt>
                <c:pt idx="130">
                  <c:v>1.8194088852822247E-3</c:v>
                </c:pt>
                <c:pt idx="131">
                  <c:v>1.7199452754187799E-3</c:v>
                </c:pt>
                <c:pt idx="132">
                  <c:v>1.624551626707067E-3</c:v>
                </c:pt>
                <c:pt idx="133">
                  <c:v>1.5331582230793943E-3</c:v>
                </c:pt>
                <c:pt idx="134">
                  <c:v>1.4456894337383478E-3</c:v>
                </c:pt>
                <c:pt idx="135">
                  <c:v>1.3620642929839898E-3</c:v>
                </c:pt>
                <c:pt idx="136">
                  <c:v>1.2821970689885836E-3</c:v>
                </c:pt>
                <c:pt idx="137">
                  <c:v>1.2059978193628598E-3</c:v>
                </c:pt>
                <c:pt idx="138">
                  <c:v>1.1333729315571007E-3</c:v>
                </c:pt>
                <c:pt idx="139">
                  <c:v>1.064225646340816E-3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2.1948376802694254E-28</c:v>
                </c:pt>
                <c:pt idx="1">
                  <c:v>1.3978103501009985E-26</c:v>
                </c:pt>
                <c:pt idx="2">
                  <c:v>4.4510666834588592E-25</c:v>
                </c:pt>
                <c:pt idx="3">
                  <c:v>9.4490618221401385E-24</c:v>
                </c:pt>
                <c:pt idx="4">
                  <c:v>1.5044388626623149E-22</c:v>
                </c:pt>
                <c:pt idx="5">
                  <c:v>1.9162421278145862E-21</c:v>
                </c:pt>
                <c:pt idx="6">
                  <c:v>2.0339720363208443E-20</c:v>
                </c:pt>
                <c:pt idx="7">
                  <c:v>1.8505157350056146E-19</c:v>
                </c:pt>
                <c:pt idx="8">
                  <c:v>1.473155663553503E-18</c:v>
                </c:pt>
                <c:pt idx="9">
                  <c:v>1.0424421776082251E-17</c:v>
                </c:pt>
                <c:pt idx="10">
                  <c:v>6.6389258683755359E-17</c:v>
                </c:pt>
                <c:pt idx="11">
                  <c:v>3.8437132300327352E-16</c:v>
                </c:pt>
                <c:pt idx="12">
                  <c:v>2.0399314658735843E-15</c:v>
                </c:pt>
                <c:pt idx="13">
                  <c:v>9.9935104089855415E-15</c:v>
                </c:pt>
                <c:pt idx="14">
                  <c:v>4.5460674801659752E-14</c:v>
                </c:pt>
                <c:pt idx="15">
                  <c:v>1.9301473432129534E-13</c:v>
                </c:pt>
                <c:pt idx="16">
                  <c:v>7.682743346514321E-13</c:v>
                </c:pt>
                <c:pt idx="17">
                  <c:v>2.8781488338498886E-12</c:v>
                </c:pt>
                <c:pt idx="18">
                  <c:v>1.0183254261813101E-11</c:v>
                </c:pt>
                <c:pt idx="19">
                  <c:v>3.4133343490576698E-11</c:v>
                </c:pt>
                <c:pt idx="20">
                  <c:v>1.0869127417391541E-10</c:v>
                </c:pt>
                <c:pt idx="21">
                  <c:v>3.2962582494572908E-10</c:v>
                </c:pt>
                <c:pt idx="22">
                  <c:v>9.5421094422792236E-10</c:v>
                </c:pt>
                <c:pt idx="23">
                  <c:v>2.6421800058416819E-9</c:v>
                </c:pt>
                <c:pt idx="24">
                  <c:v>7.0112750481812018E-9</c:v>
                </c:pt>
                <c:pt idx="25">
                  <c:v>1.78608794952883E-8</c:v>
                </c:pt>
                <c:pt idx="26">
                  <c:v>4.3749725943209905E-8</c:v>
                </c:pt>
                <c:pt idx="27">
                  <c:v>1.0319470578325745E-7</c:v>
                </c:pt>
                <c:pt idx="28">
                  <c:v>2.3471737001682037E-7</c:v>
                </c:pt>
                <c:pt idx="29">
                  <c:v>5.1545775376243049E-7</c:v>
                </c:pt>
                <c:pt idx="30">
                  <c:v>1.0942528001440347E-6</c:v>
                </c:pt>
                <c:pt idx="31">
                  <c:v>2.2480285230030516E-6</c:v>
                </c:pt>
                <c:pt idx="32">
                  <c:v>4.4740175506825588E-6</c:v>
                </c:pt>
                <c:pt idx="33">
                  <c:v>8.6343487846803017E-6</c:v>
                </c:pt>
                <c:pt idx="34">
                  <c:v>1.6173220791604169E-5</c:v>
                </c:pt>
                <c:pt idx="35">
                  <c:v>2.9428919401193406E-5</c:v>
                </c:pt>
                <c:pt idx="36">
                  <c:v>5.2061617764202743E-5</c:v>
                </c:pt>
                <c:pt idx="37">
                  <c:v>8.9611094063662139E-5</c:v>
                </c:pt>
                <c:pt idx="38">
                  <c:v>1.5018412462269114E-4</c:v>
                </c:pt>
                <c:pt idx="39">
                  <c:v>2.4524788173680199E-4</c:v>
                </c:pt>
                <c:pt idx="40">
                  <c:v>3.904730979809484E-4</c:v>
                </c:pt>
                <c:pt idx="41">
                  <c:v>6.0653114406605498E-4</c:v>
                </c:pt>
                <c:pt idx="42">
                  <c:v>9.1970735570800447E-4</c:v>
                </c:pt>
                <c:pt idx="43">
                  <c:v>1.3621566307978029E-3</c:v>
                </c:pt>
                <c:pt idx="44">
                  <c:v>1.9716063889622481E-3</c:v>
                </c:pt>
                <c:pt idx="45">
                  <c:v>2.7903170158385024E-3</c:v>
                </c:pt>
                <c:pt idx="46">
                  <c:v>3.8631499008710368E-3</c:v>
                </c:pt>
                <c:pt idx="47">
                  <c:v>5.2346728736041431E-3</c:v>
                </c:pt>
                <c:pt idx="48">
                  <c:v>6.9453502832787038E-3</c:v>
                </c:pt>
                <c:pt idx="49">
                  <c:v>9.0270098919924945E-3</c:v>
                </c:pt>
                <c:pt idx="50">
                  <c:v>1.1497932599682978E-2</c:v>
                </c:pt>
                <c:pt idx="51">
                  <c:v>1.4358048859581082E-2</c:v>
                </c:pt>
                <c:pt idx="52">
                  <c:v>1.7584820021085724E-2</c:v>
                </c:pt>
                <c:pt idx="53">
                  <c:v>2.113040896355399E-2</c:v>
                </c:pt>
                <c:pt idx="54">
                  <c:v>2.4920685662172593E-2</c:v>
                </c:pt>
                <c:pt idx="55">
                  <c:v>2.8856465964611968E-2</c:v>
                </c:pt>
                <c:pt idx="56">
                  <c:v>3.2817157371519474E-2</c:v>
                </c:pt>
                <c:pt idx="57">
                  <c:v>3.6666710403403954E-2</c:v>
                </c:pt>
                <c:pt idx="58">
                  <c:v>4.0261485933149474E-2</c:v>
                </c:pt>
                <c:pt idx="59">
                  <c:v>4.3459390598494331E-2</c:v>
                </c:pt>
                <c:pt idx="60">
                  <c:v>4.6129444661408364E-2</c:v>
                </c:pt>
                <c:pt idx="61">
                  <c:v>4.8160860257233803E-2</c:v>
                </c:pt>
                <c:pt idx="62">
                  <c:v>4.9470738176943509E-2</c:v>
                </c:pt>
                <c:pt idx="63">
                  <c:v>5.0009635106975571E-2</c:v>
                </c:pt>
                <c:pt idx="64">
                  <c:v>4.976448983684334E-2</c:v>
                </c:pt>
                <c:pt idx="65">
                  <c:v>4.8758691701377727E-2</c:v>
                </c:pt>
                <c:pt idx="66">
                  <c:v>4.7049385218679393E-2</c:v>
                </c:pt>
                <c:pt idx="67">
                  <c:v>4.4722388993348149E-2</c:v>
                </c:pt>
                <c:pt idx="68">
                  <c:v>4.1885328561244176E-2</c:v>
                </c:pt>
                <c:pt idx="69">
                  <c:v>3.865971786499605E-2</c:v>
                </c:pt>
                <c:pt idx="70">
                  <c:v>3.5172762920310151E-2</c:v>
                </c:pt>
                <c:pt idx="71">
                  <c:v>3.1549608938184856E-2</c:v>
                </c:pt>
                <c:pt idx="72">
                  <c:v>2.7906625771030601E-2</c:v>
                </c:pt>
                <c:pt idx="73">
                  <c:v>2.4346151088989382E-2</c:v>
                </c:pt>
                <c:pt idx="74">
                  <c:v>2.0952914344737009E-2</c:v>
                </c:pt>
                <c:pt idx="75">
                  <c:v>1.7792174063191068E-2</c:v>
                </c:pt>
                <c:pt idx="76">
                  <c:v>1.4909437914665803E-2</c:v>
                </c:pt>
                <c:pt idx="77">
                  <c:v>1.2331513711951736E-2</c:v>
                </c:pt>
                <c:pt idx="78">
                  <c:v>1.0068566248471408E-2</c:v>
                </c:pt>
                <c:pt idx="79">
                  <c:v>8.1168287850670491E-3</c:v>
                </c:pt>
                <c:pt idx="80">
                  <c:v>6.4616323269357226E-3</c:v>
                </c:pt>
                <c:pt idx="81">
                  <c:v>5.0804603722796387E-3</c:v>
                </c:pt>
                <c:pt idx="82">
                  <c:v>3.9457999256729687E-3</c:v>
                </c:pt>
                <c:pt idx="83">
                  <c:v>3.0276300870743533E-3</c:v>
                </c:pt>
                <c:pt idx="84">
                  <c:v>2.2954581052328483E-3</c:v>
                </c:pt>
                <c:pt idx="85">
                  <c:v>1.7198726472425082E-3</c:v>
                </c:pt>
                <c:pt idx="86">
                  <c:v>1.2736311806301188E-3</c:v>
                </c:pt>
                <c:pt idx="87">
                  <c:v>9.3233132176844858E-4</c:v>
                </c:pt>
                <c:pt idx="88">
                  <c:v>6.7473532377538257E-4</c:v>
                </c:pt>
                <c:pt idx="89">
                  <c:v>4.8282448372382502E-4</c:v>
                </c:pt>
                <c:pt idx="90">
                  <c:v>3.4165880678322253E-4</c:v>
                </c:pt>
                <c:pt idx="91">
                  <c:v>2.3910963249987221E-4</c:v>
                </c:pt>
                <c:pt idx="92">
                  <c:v>1.6552175753614264E-4</c:v>
                </c:pt>
                <c:pt idx="93">
                  <c:v>1.1334907621281781E-4</c:v>
                </c:pt>
                <c:pt idx="94">
                  <c:v>7.6795535990661305E-5</c:v>
                </c:pt>
                <c:pt idx="95">
                  <c:v>5.148233248661885E-5</c:v>
                </c:pt>
                <c:pt idx="96">
                  <c:v>3.4153312074456402E-5</c:v>
                </c:pt>
                <c:pt idx="97">
                  <c:v>2.2423682558688743E-5</c:v>
                </c:pt>
                <c:pt idx="98">
                  <c:v>1.4572253091360912E-5</c:v>
                </c:pt>
                <c:pt idx="99">
                  <c:v>9.3742677838661097E-6</c:v>
                </c:pt>
                <c:pt idx="100">
                  <c:v>5.9701219141171323E-6</c:v>
                </c:pt>
                <c:pt idx="101">
                  <c:v>3.7645031988064978E-6</c:v>
                </c:pt>
                <c:pt idx="102">
                  <c:v>2.3504625893355529E-6</c:v>
                </c:pt>
                <c:pt idx="103">
                  <c:v>1.4533223853344437E-6</c:v>
                </c:pt>
                <c:pt idx="104">
                  <c:v>8.8996815753512382E-7</c:v>
                </c:pt>
                <c:pt idx="105">
                  <c:v>5.3979767986443561E-7</c:v>
                </c:pt>
                <c:pt idx="106">
                  <c:v>3.2431795490190424E-7</c:v>
                </c:pt>
                <c:pt idx="107">
                  <c:v>1.9303366639570821E-7</c:v>
                </c:pt>
                <c:pt idx="108">
                  <c:v>1.1382958396028754E-7</c:v>
                </c:pt>
                <c:pt idx="109">
                  <c:v>6.650809294891393E-8</c:v>
                </c:pt>
                <c:pt idx="110">
                  <c:v>3.850593331516471E-8</c:v>
                </c:pt>
                <c:pt idx="111">
                  <c:v>2.2092787742034002E-8</c:v>
                </c:pt>
                <c:pt idx="112">
                  <c:v>1.256256557880374E-8</c:v>
                </c:pt>
                <c:pt idx="113">
                  <c:v>7.0802035398151045E-9</c:v>
                </c:pt>
                <c:pt idx="114">
                  <c:v>3.9553665458065664E-9</c:v>
                </c:pt>
                <c:pt idx="115">
                  <c:v>2.1904570402011405E-9</c:v>
                </c:pt>
                <c:pt idx="116">
                  <c:v>1.2026038652084724E-9</c:v>
                </c:pt>
                <c:pt idx="117">
                  <c:v>6.546099135574206E-10</c:v>
                </c:pt>
                <c:pt idx="118">
                  <c:v>3.5330225975980463E-10</c:v>
                </c:pt>
                <c:pt idx="119">
                  <c:v>1.8907987142854784E-10</c:v>
                </c:pt>
                <c:pt idx="120">
                  <c:v>1.0034827163397414E-10</c:v>
                </c:pt>
                <c:pt idx="121">
                  <c:v>5.2816591519550664E-11</c:v>
                </c:pt>
                <c:pt idx="122">
                  <c:v>2.7571245460543178E-11</c:v>
                </c:pt>
                <c:pt idx="123">
                  <c:v>1.4275690300628979E-11</c:v>
                </c:pt>
                <c:pt idx="124">
                  <c:v>7.3319800911515533E-12</c:v>
                </c:pt>
                <c:pt idx="125">
                  <c:v>3.735571974283981E-12</c:v>
                </c:pt>
                <c:pt idx="126">
                  <c:v>1.8881322397252076E-12</c:v>
                </c:pt>
                <c:pt idx="127">
                  <c:v>9.4683549708623434E-13</c:v>
                </c:pt>
                <c:pt idx="128">
                  <c:v>4.7109707330516772E-13</c:v>
                </c:pt>
                <c:pt idx="129">
                  <c:v>2.3257688008742014E-13</c:v>
                </c:pt>
                <c:pt idx="130">
                  <c:v>1.1393811561447128E-13</c:v>
                </c:pt>
                <c:pt idx="131">
                  <c:v>5.5391558077504241E-14</c:v>
                </c:pt>
                <c:pt idx="132">
                  <c:v>2.6724863433710046E-14</c:v>
                </c:pt>
                <c:pt idx="133">
                  <c:v>1.2797045029144581E-14</c:v>
                </c:pt>
                <c:pt idx="134">
                  <c:v>6.0820606167196986E-15</c:v>
                </c:pt>
                <c:pt idx="135">
                  <c:v>2.8692132001605858E-15</c:v>
                </c:pt>
                <c:pt idx="136">
                  <c:v>1.343599260974849E-15</c:v>
                </c:pt>
                <c:pt idx="137">
                  <c:v>6.2459000996797388E-16</c:v>
                </c:pt>
                <c:pt idx="138">
                  <c:v>2.882450060210282E-16</c:v>
                </c:pt>
                <c:pt idx="139">
                  <c:v>1.3206655093191043E-16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56.375</c:v>
                </c:pt>
                <c:pt idx="1">
                  <c:v>31.75</c:v>
                </c:pt>
                <c:pt idx="2">
                  <c:v>58.125</c:v>
                </c:pt>
                <c:pt idx="3">
                  <c:v>51</c:v>
                </c:pt>
                <c:pt idx="4">
                  <c:v>75.625</c:v>
                </c:pt>
                <c:pt idx="5">
                  <c:v>88</c:v>
                </c:pt>
                <c:pt idx="6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190499</xdr:rowOff>
    </xdr:from>
    <xdr:to>
      <xdr:col>13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12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18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AA64"/>
  <sheetViews>
    <sheetView tabSelected="1" zoomScale="68" zoomScaleNormal="85" workbookViewId="0">
      <selection activeCell="H19" sqref="H19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33203125" customWidth="1"/>
    <col min="7" max="7" width="11.109375" bestFit="1" customWidth="1"/>
    <col min="8" max="8" width="32.109375" bestFit="1" customWidth="1"/>
    <col min="9" max="9" width="7.88671875" bestFit="1" customWidth="1"/>
    <col min="10" max="11" width="12.33203125" bestFit="1" customWidth="1"/>
    <col min="12" max="12" width="18.109375" bestFit="1" customWidth="1"/>
    <col min="13" max="13" width="19.109375" bestFit="1" customWidth="1"/>
    <col min="14" max="14" width="25.6640625" bestFit="1" customWidth="1"/>
    <col min="15" max="15" width="19.109375" bestFit="1" customWidth="1"/>
    <col min="16" max="16" width="10.88671875" bestFit="1" customWidth="1"/>
  </cols>
  <sheetData>
    <row r="1" spans="1:16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55</v>
      </c>
      <c r="G1" t="s">
        <v>25</v>
      </c>
      <c r="H1" t="s">
        <v>44</v>
      </c>
    </row>
    <row r="2" spans="1:16" ht="15" thickBot="1" x14ac:dyDescent="0.35">
      <c r="A2">
        <v>1</v>
      </c>
      <c r="B2" s="2" t="s">
        <v>3</v>
      </c>
      <c r="C2" s="1">
        <v>43539</v>
      </c>
      <c r="D2">
        <v>79</v>
      </c>
      <c r="E2" s="3">
        <f>AVERAGE(D$2:D2)</f>
        <v>79</v>
      </c>
      <c r="F2" s="3">
        <f>_xlfn.STDEV.P($D$2:D2)</f>
        <v>0</v>
      </c>
      <c r="G2">
        <f>SUM($D$2:D2)</f>
        <v>79</v>
      </c>
      <c r="H2" t="s">
        <v>45</v>
      </c>
    </row>
    <row r="3" spans="1:16" ht="15" thickBot="1" x14ac:dyDescent="0.35">
      <c r="A3">
        <v>2</v>
      </c>
      <c r="B3" t="s">
        <v>4</v>
      </c>
      <c r="C3" s="1">
        <v>43540</v>
      </c>
      <c r="D3">
        <v>74</v>
      </c>
      <c r="E3" s="3">
        <f>AVERAGE(D$2:D3)</f>
        <v>76.5</v>
      </c>
      <c r="F3" s="3">
        <f>_xlfn.STDEV.P($D$2:D3)</f>
        <v>2.5</v>
      </c>
      <c r="G3">
        <f>SUM($D$2:D3)</f>
        <v>153</v>
      </c>
      <c r="I3" s="19" t="s">
        <v>26</v>
      </c>
      <c r="J3" s="21" t="s">
        <v>37</v>
      </c>
      <c r="K3" s="21" t="s">
        <v>42</v>
      </c>
      <c r="L3" s="23" t="s">
        <v>40</v>
      </c>
    </row>
    <row r="4" spans="1:16" x14ac:dyDescent="0.3">
      <c r="A4">
        <v>3</v>
      </c>
      <c r="B4" t="s">
        <v>6</v>
      </c>
      <c r="C4" s="1">
        <v>43541</v>
      </c>
      <c r="D4">
        <v>82</v>
      </c>
      <c r="E4" s="3">
        <f>AVERAGE(D$2:D4)</f>
        <v>78.333333333333329</v>
      </c>
      <c r="F4" s="3">
        <f>_xlfn.STDEV.P($D$2:D4)</f>
        <v>3.2998316455372216</v>
      </c>
      <c r="G4">
        <f>SUM($D$2:D4)</f>
        <v>235</v>
      </c>
      <c r="I4" s="4" t="s">
        <v>27</v>
      </c>
      <c r="J4" s="26">
        <f>SUM(Calc!K2:K406)</f>
        <v>7</v>
      </c>
      <c r="K4" s="26">
        <f>SUM('Dist Calc'!B2:B21)*J13</f>
        <v>3.5014170621026297</v>
      </c>
      <c r="L4" s="27">
        <f>SUM('Dist Calc'!C2:C21)*J13</f>
        <v>2.4589136245133135E-9</v>
      </c>
      <c r="O4" s="33" t="s">
        <v>20</v>
      </c>
      <c r="P4" s="34"/>
    </row>
    <row r="5" spans="1:16" x14ac:dyDescent="0.3">
      <c r="A5">
        <v>4</v>
      </c>
      <c r="B5" t="s">
        <v>7</v>
      </c>
      <c r="C5" s="1">
        <v>43542</v>
      </c>
      <c r="D5">
        <v>18</v>
      </c>
      <c r="E5" s="3">
        <f>AVERAGE(D$2:D5)</f>
        <v>63.25</v>
      </c>
      <c r="F5" s="3">
        <f>_xlfn.STDEV.P($D$2:D5)</f>
        <v>26.280934153869037</v>
      </c>
      <c r="G5">
        <f>SUM($D$2:D5)</f>
        <v>253</v>
      </c>
      <c r="I5" s="4" t="s">
        <v>28</v>
      </c>
      <c r="J5" s="26">
        <f>SUM(Calc!L2:L406)</f>
        <v>8</v>
      </c>
      <c r="K5" s="26">
        <f>SUM('Dist Calc'!B22:B41)*J13</f>
        <v>7.2165824830380663</v>
      </c>
      <c r="L5" s="27">
        <f>SUM('Dist Calc'!C22:C41)*J13</f>
        <v>3.0604260155294962E-2</v>
      </c>
      <c r="O5" s="4" t="s">
        <v>14</v>
      </c>
      <c r="P5" s="30">
        <f ca="1">TODAY()</f>
        <v>43594</v>
      </c>
    </row>
    <row r="6" spans="1:16" x14ac:dyDescent="0.3">
      <c r="A6">
        <v>5</v>
      </c>
      <c r="B6" t="s">
        <v>8</v>
      </c>
      <c r="C6" s="1">
        <v>43543</v>
      </c>
      <c r="D6">
        <v>19</v>
      </c>
      <c r="E6" s="3">
        <f>AVERAGE(D$2:D6)</f>
        <v>54.4</v>
      </c>
      <c r="F6" s="3">
        <f>_xlfn.STDEV.P($D$2:D6)</f>
        <v>29.425159302882289</v>
      </c>
      <c r="G6">
        <f>SUM($D$2:D6)</f>
        <v>272</v>
      </c>
      <c r="I6" s="4" t="s">
        <v>29</v>
      </c>
      <c r="J6" s="26">
        <f>SUM(Calc!M2:M406)</f>
        <v>6</v>
      </c>
      <c r="K6" s="26">
        <f>SUM('Dist Calc'!B42:B61)*J13</f>
        <v>10.720711386209336</v>
      </c>
      <c r="L6" s="27">
        <f>SUM('Dist Calc'!C42:C61)*J13</f>
        <v>15.537868128978131</v>
      </c>
      <c r="O6" s="4" t="s">
        <v>13</v>
      </c>
      <c r="P6" s="5">
        <f ca="1">P5-C2</f>
        <v>55</v>
      </c>
    </row>
    <row r="7" spans="1:16" x14ac:dyDescent="0.3">
      <c r="A7">
        <v>6</v>
      </c>
      <c r="B7" t="s">
        <v>9</v>
      </c>
      <c r="C7" s="1">
        <v>43544</v>
      </c>
      <c r="D7">
        <v>44</v>
      </c>
      <c r="E7" s="3">
        <f>AVERAGE(D$2:D7)</f>
        <v>52.666666666666664</v>
      </c>
      <c r="F7" s="3">
        <f>_xlfn.STDEV.P($D$2:D7)</f>
        <v>27.139557025779833</v>
      </c>
      <c r="G7">
        <f>SUM($D$2:D7)</f>
        <v>316</v>
      </c>
      <c r="I7" s="4" t="s">
        <v>30</v>
      </c>
      <c r="J7" s="26">
        <f>SUM(Calc!N2:N406)</f>
        <v>17</v>
      </c>
      <c r="K7" s="26">
        <f>SUM('Dist Calc'!B62:B81)*J13</f>
        <v>11.480829689875018</v>
      </c>
      <c r="L7" s="27">
        <f>SUM('Dist Calc'!C62:C81)*J13</f>
        <v>34.055620472448105</v>
      </c>
      <c r="O7" s="4"/>
      <c r="P7" s="5"/>
    </row>
    <row r="8" spans="1:16" x14ac:dyDescent="0.3">
      <c r="A8">
        <v>7</v>
      </c>
      <c r="B8" t="s">
        <v>10</v>
      </c>
      <c r="C8" s="1">
        <v>43545</v>
      </c>
      <c r="D8">
        <v>15</v>
      </c>
      <c r="E8" s="3">
        <f>AVERAGE(D$2:D8)</f>
        <v>47.285714285714285</v>
      </c>
      <c r="F8" s="3">
        <f>_xlfn.STDEV.P($D$2:D8)</f>
        <v>28.373600837570756</v>
      </c>
      <c r="G8">
        <f>SUM($D$2:D8)</f>
        <v>331</v>
      </c>
      <c r="I8" s="4" t="s">
        <v>31</v>
      </c>
      <c r="J8" s="26">
        <f>SUM(Calc!O2:O406)</f>
        <v>5</v>
      </c>
      <c r="K8" s="26">
        <f>SUM('Dist Calc'!B82:B101)*J13</f>
        <v>8.8631875740252966</v>
      </c>
      <c r="L8" s="27">
        <f>SUM('Dist Calc'!C82:C101)*J13</f>
        <v>1.3751036379990298</v>
      </c>
      <c r="O8" s="4" t="s">
        <v>17</v>
      </c>
      <c r="P8" s="6">
        <f>_xlfn.STDEV.P(D:D)</f>
        <v>34.473911816395955</v>
      </c>
    </row>
    <row r="9" spans="1:16" x14ac:dyDescent="0.3">
      <c r="A9">
        <v>8</v>
      </c>
      <c r="B9" s="2" t="s">
        <v>3</v>
      </c>
      <c r="C9" s="1">
        <v>43546</v>
      </c>
      <c r="D9">
        <v>81</v>
      </c>
      <c r="E9" s="3">
        <f>AVERAGE(D$2:D9)</f>
        <v>51.5</v>
      </c>
      <c r="F9" s="3">
        <f>_xlfn.STDEV.P($D$2:D9)</f>
        <v>28.788018340969565</v>
      </c>
      <c r="G9">
        <f>SUM($D$2:D9)</f>
        <v>412</v>
      </c>
      <c r="I9" s="4" t="s">
        <v>32</v>
      </c>
      <c r="J9" s="26">
        <f>SUM(Calc!P2:P406)</f>
        <v>3</v>
      </c>
      <c r="K9" s="26">
        <f>SUM('Dist Calc'!B102:B121)*J13</f>
        <v>4.932174800846675</v>
      </c>
      <c r="L9" s="27">
        <f>SUM('Dist Calc'!C102:C121)*J13</f>
        <v>8.0348725877646084E-4</v>
      </c>
      <c r="O9" s="4" t="s">
        <v>18</v>
      </c>
      <c r="P9" s="6">
        <f>AVERAGE(D:D)</f>
        <v>63.686274509803923</v>
      </c>
    </row>
    <row r="10" spans="1:16" x14ac:dyDescent="0.3">
      <c r="A10">
        <v>9</v>
      </c>
      <c r="B10" t="s">
        <v>4</v>
      </c>
      <c r="C10" s="1">
        <v>43547</v>
      </c>
      <c r="D10">
        <v>76</v>
      </c>
      <c r="E10" s="3">
        <f>AVERAGE(D$2:D10)</f>
        <v>54.222222222222221</v>
      </c>
      <c r="F10" s="3">
        <f>_xlfn.STDEV.P($D$2:D10)</f>
        <v>28.212596783776402</v>
      </c>
      <c r="G10">
        <f>SUM($D$2:D10)</f>
        <v>488</v>
      </c>
      <c r="I10" s="4" t="s">
        <v>33</v>
      </c>
      <c r="J10" s="26">
        <f>SUM(Calc!Q2:Q406)</f>
        <v>5</v>
      </c>
      <c r="K10" s="26">
        <f>SUM('Dist Calc'!B122:B141)*J13</f>
        <v>1.9780670779275942</v>
      </c>
      <c r="L10" s="27">
        <f>SUM('Dist Calc'!C122:C141)*J13</f>
        <v>1.0701747385383941E-8</v>
      </c>
      <c r="O10" s="31" t="s">
        <v>15</v>
      </c>
      <c r="P10" s="5">
        <f>SUM(D:D)</f>
        <v>3248</v>
      </c>
    </row>
    <row r="11" spans="1:16" ht="15" thickBot="1" x14ac:dyDescent="0.35">
      <c r="A11">
        <v>10</v>
      </c>
      <c r="B11" t="s">
        <v>6</v>
      </c>
      <c r="C11" s="1">
        <v>43548</v>
      </c>
      <c r="D11">
        <v>11</v>
      </c>
      <c r="E11" s="3">
        <f>AVERAGE(D$2:D11)</f>
        <v>49.9</v>
      </c>
      <c r="F11" s="3">
        <f>_xlfn.STDEV.P($D$2:D11)</f>
        <v>29.74037659479113</v>
      </c>
      <c r="G11">
        <f>SUM($D$2:D11)</f>
        <v>499</v>
      </c>
      <c r="I11" s="4" t="s">
        <v>52</v>
      </c>
      <c r="J11" s="26">
        <f>SUM(Calc!R2:R406)</f>
        <v>0</v>
      </c>
      <c r="K11" s="26">
        <f>SUM('Dist Calc'!B142:B161)*J13</f>
        <v>0.57158526887492966</v>
      </c>
      <c r="L11" s="27">
        <f>SUM('Dist Calc'!C142:C161)*J13</f>
        <v>5.5620688027514438E-15</v>
      </c>
      <c r="O11" s="20" t="s">
        <v>47</v>
      </c>
      <c r="P11" s="25">
        <f ca="1">SUM(Calc!T2:T406)/Scrobbles!P6</f>
        <v>0.92727272727272725</v>
      </c>
    </row>
    <row r="12" spans="1:16" x14ac:dyDescent="0.3">
      <c r="A12">
        <v>11</v>
      </c>
      <c r="B12" t="s">
        <v>7</v>
      </c>
      <c r="C12" s="1">
        <v>43549</v>
      </c>
      <c r="D12">
        <v>76</v>
      </c>
      <c r="E12" s="3">
        <f>AVERAGE(D$2:D12)</f>
        <v>52.272727272727273</v>
      </c>
      <c r="F12" s="3">
        <f>_xlfn.STDEV.P($D$2:D12)</f>
        <v>29.332237645451738</v>
      </c>
      <c r="G12">
        <f>SUM($D$2:D12)</f>
        <v>575</v>
      </c>
      <c r="I12" s="4"/>
      <c r="J12" s="11"/>
      <c r="K12" s="11"/>
      <c r="L12" s="5"/>
    </row>
    <row r="13" spans="1:16" x14ac:dyDescent="0.3">
      <c r="A13">
        <v>12</v>
      </c>
      <c r="B13" t="s">
        <v>8</v>
      </c>
      <c r="C13" s="1">
        <v>43550</v>
      </c>
      <c r="D13">
        <v>26</v>
      </c>
      <c r="E13" s="3">
        <f>AVERAGE(D$2:D13)</f>
        <v>50.083333333333336</v>
      </c>
      <c r="F13" s="3">
        <f>_xlfn.STDEV.P($D$2:D13)</f>
        <v>29.007063316065317</v>
      </c>
      <c r="G13">
        <f>SUM($D$2:D13)</f>
        <v>601</v>
      </c>
      <c r="I13" s="4" t="s">
        <v>15</v>
      </c>
      <c r="J13" s="26">
        <f>SUM(J4:J10)</f>
        <v>51</v>
      </c>
      <c r="K13" s="26">
        <f>SUM(K4:K10)</f>
        <v>48.692970074024608</v>
      </c>
      <c r="L13" s="27">
        <f>SUM(L4:L10)</f>
        <v>51</v>
      </c>
    </row>
    <row r="14" spans="1:16" ht="15" thickBot="1" x14ac:dyDescent="0.35">
      <c r="A14">
        <v>13</v>
      </c>
      <c r="B14" t="s">
        <v>9</v>
      </c>
      <c r="C14" s="1">
        <v>43551</v>
      </c>
      <c r="D14">
        <v>44</v>
      </c>
      <c r="E14" s="3">
        <f>AVERAGE(D$2:D14)</f>
        <v>49.615384615384613</v>
      </c>
      <c r="F14" s="3">
        <f>_xlfn.STDEV.P($D$2:D14)</f>
        <v>27.916189021201582</v>
      </c>
      <c r="G14">
        <f>SUM($D$2:D14)</f>
        <v>645</v>
      </c>
      <c r="I14" s="20" t="s">
        <v>38</v>
      </c>
      <c r="J14" s="22" t="s">
        <v>23</v>
      </c>
      <c r="K14" s="24">
        <f>_xlfn.CHISQ.TEST(J4:J10,K4:K10)</f>
        <v>1.7565055731849556E-2</v>
      </c>
      <c r="L14" s="25">
        <f>_xlfn.CHISQ.TEST(J4:J10,L4:L10)</f>
        <v>0</v>
      </c>
      <c r="N14" s="28" t="s">
        <v>46</v>
      </c>
    </row>
    <row r="15" spans="1:16" x14ac:dyDescent="0.3">
      <c r="A15">
        <v>14</v>
      </c>
      <c r="B15" t="s">
        <v>10</v>
      </c>
      <c r="C15" s="1">
        <v>43552</v>
      </c>
      <c r="D15">
        <v>69</v>
      </c>
      <c r="E15" s="3">
        <f>AVERAGE(D$2:D15)</f>
        <v>51</v>
      </c>
      <c r="F15" s="3">
        <f>_xlfn.STDEV.P($D$2:D15)</f>
        <v>27.360033416855114</v>
      </c>
      <c r="G15">
        <f>SUM($D$2:D15)</f>
        <v>714</v>
      </c>
      <c r="N15" t="s">
        <v>18</v>
      </c>
      <c r="O15" s="29">
        <f>365*P9</f>
        <v>23245.49019607843</v>
      </c>
    </row>
    <row r="16" spans="1:16" x14ac:dyDescent="0.3">
      <c r="A16">
        <v>15</v>
      </c>
      <c r="B16" s="2" t="s">
        <v>3</v>
      </c>
      <c r="C16" s="1">
        <v>43553</v>
      </c>
      <c r="D16">
        <v>63</v>
      </c>
      <c r="E16" s="3">
        <f>AVERAGE(D$2:D16)</f>
        <v>51.8</v>
      </c>
      <c r="F16" s="3">
        <f>_xlfn.STDEV.P($D$2:D16)</f>
        <v>26.601253103315766</v>
      </c>
      <c r="G16">
        <f>SUM($D$2:D16)</f>
        <v>777</v>
      </c>
      <c r="N16" t="s">
        <v>54</v>
      </c>
      <c r="O16" s="29">
        <f>AA20*365-AA21</f>
        <v>22863.291734539969</v>
      </c>
    </row>
    <row r="17" spans="1:27" x14ac:dyDescent="0.3">
      <c r="A17">
        <v>16</v>
      </c>
      <c r="B17" t="s">
        <v>4</v>
      </c>
      <c r="C17" s="1">
        <v>43554</v>
      </c>
      <c r="D17">
        <v>112</v>
      </c>
      <c r="E17" s="3">
        <f>AVERAGE(D$2:D17)</f>
        <v>55.5625</v>
      </c>
      <c r="F17" s="3">
        <f>_xlfn.STDEV.P($D$2:D17)</f>
        <v>29.593007514445031</v>
      </c>
      <c r="G17">
        <f>SUM($D$2:D17)</f>
        <v>889</v>
      </c>
    </row>
    <row r="18" spans="1:27" x14ac:dyDescent="0.3">
      <c r="A18">
        <v>17</v>
      </c>
      <c r="B18" t="s">
        <v>6</v>
      </c>
      <c r="C18" s="1">
        <v>43555</v>
      </c>
      <c r="D18">
        <v>1</v>
      </c>
      <c r="E18" s="3">
        <f>AVERAGE(D$2:D18)</f>
        <v>52.352941176470587</v>
      </c>
      <c r="F18" s="3">
        <f>_xlfn.STDEV.P($D$2:D18)</f>
        <v>31.449195587712364</v>
      </c>
      <c r="G18">
        <f>SUM($D$2:D18)</f>
        <v>890</v>
      </c>
    </row>
    <row r="19" spans="1:27" x14ac:dyDescent="0.3">
      <c r="A19">
        <v>18</v>
      </c>
      <c r="B19" t="s">
        <v>7</v>
      </c>
      <c r="C19" s="1">
        <v>43556</v>
      </c>
      <c r="D19">
        <v>61</v>
      </c>
      <c r="E19" s="3">
        <f>AVERAGE(D$2:D19)</f>
        <v>52.833333333333336</v>
      </c>
      <c r="F19" s="3">
        <f>_xlfn.STDEV.P($D$2:D19)</f>
        <v>30.627239147167312</v>
      </c>
      <c r="G19">
        <f>SUM($D$2:D19)</f>
        <v>951</v>
      </c>
      <c r="Z19" t="s">
        <v>49</v>
      </c>
    </row>
    <row r="20" spans="1:27" x14ac:dyDescent="0.3">
      <c r="A20">
        <v>19</v>
      </c>
      <c r="B20" t="s">
        <v>8</v>
      </c>
      <c r="C20" s="1">
        <v>43557</v>
      </c>
      <c r="D20">
        <v>32</v>
      </c>
      <c r="E20" s="3">
        <f>AVERAGE(D$2:D20)</f>
        <v>51.736842105263158</v>
      </c>
      <c r="F20" s="3">
        <f>_xlfn.STDEV.P($D$2:D20)</f>
        <v>30.171164527990452</v>
      </c>
      <c r="G20">
        <f>SUM($D$2:D20)</f>
        <v>983</v>
      </c>
      <c r="Z20" t="s">
        <v>50</v>
      </c>
      <c r="AA20">
        <f>SLOPE(G2:G64,A2:A64)</f>
        <v>62.319185520361991</v>
      </c>
    </row>
    <row r="21" spans="1:27" x14ac:dyDescent="0.3">
      <c r="A21">
        <v>20</v>
      </c>
      <c r="B21" t="s">
        <v>9</v>
      </c>
      <c r="C21" s="1">
        <v>43558</v>
      </c>
      <c r="D21">
        <v>71</v>
      </c>
      <c r="E21" s="3">
        <f>AVERAGE(D$2:D21)</f>
        <v>52.7</v>
      </c>
      <c r="F21" s="3">
        <f>_xlfn.STDEV.P($D$2:D21)</f>
        <v>29.705386716890253</v>
      </c>
      <c r="G21">
        <f>SUM($D$2:D21)</f>
        <v>1054</v>
      </c>
      <c r="Z21" t="s">
        <v>51</v>
      </c>
      <c r="AA21">
        <f>INTERCEPT(G2:G64,A2:A64)</f>
        <v>-116.7890196078431</v>
      </c>
    </row>
    <row r="22" spans="1:27" x14ac:dyDescent="0.3">
      <c r="A22">
        <v>21</v>
      </c>
      <c r="B22" t="s">
        <v>10</v>
      </c>
      <c r="C22" s="1">
        <v>43559</v>
      </c>
      <c r="D22">
        <v>34</v>
      </c>
      <c r="E22" s="3">
        <f>AVERAGE(D$2:D22)</f>
        <v>51.80952380952381</v>
      </c>
      <c r="F22" s="3">
        <f>_xlfn.STDEV.P($D$2:D22)</f>
        <v>29.2617400902027</v>
      </c>
      <c r="G22">
        <f>SUM($D$2:D22)</f>
        <v>1088</v>
      </c>
    </row>
    <row r="23" spans="1:27" x14ac:dyDescent="0.3">
      <c r="A23">
        <v>22</v>
      </c>
      <c r="B23" s="2" t="s">
        <v>3</v>
      </c>
      <c r="C23" s="1">
        <v>43560</v>
      </c>
      <c r="D23">
        <v>34</v>
      </c>
      <c r="E23" s="3">
        <f>AVERAGE(D$2:D23)</f>
        <v>51</v>
      </c>
      <c r="F23" s="3">
        <f>_xlfn.STDEV.P($D$2:D23)</f>
        <v>28.828647368388776</v>
      </c>
      <c r="G23">
        <f>SUM($D$2:D23)</f>
        <v>1122</v>
      </c>
    </row>
    <row r="24" spans="1:27" x14ac:dyDescent="0.3">
      <c r="A24">
        <v>23</v>
      </c>
      <c r="B24" t="s">
        <v>4</v>
      </c>
      <c r="C24" s="1">
        <v>43561</v>
      </c>
      <c r="D24">
        <v>39</v>
      </c>
      <c r="E24" s="3">
        <f>AVERAGE(D$2:D24)</f>
        <v>50.478260869565219</v>
      </c>
      <c r="F24" s="3">
        <f>_xlfn.STDEV.P($D$2:D24)</f>
        <v>28.300974887521473</v>
      </c>
      <c r="G24">
        <f>SUM($D$2:D24)</f>
        <v>1161</v>
      </c>
    </row>
    <row r="25" spans="1:27" x14ac:dyDescent="0.3">
      <c r="A25">
        <v>24</v>
      </c>
      <c r="B25" t="s">
        <v>6</v>
      </c>
      <c r="C25" s="1">
        <v>43562</v>
      </c>
      <c r="D25">
        <v>79</v>
      </c>
      <c r="E25" s="3">
        <f>AVERAGE(D$2:D25)</f>
        <v>51.666666666666664</v>
      </c>
      <c r="F25" s="3">
        <f>_xlfn.STDEV.P($D$2:D25)</f>
        <v>28.285253323163918</v>
      </c>
      <c r="G25">
        <f>SUM($D$2:D25)</f>
        <v>1240</v>
      </c>
    </row>
    <row r="26" spans="1:27" x14ac:dyDescent="0.3">
      <c r="A26">
        <v>25</v>
      </c>
      <c r="B26" t="s">
        <v>7</v>
      </c>
      <c r="C26" s="1">
        <v>43563</v>
      </c>
      <c r="D26">
        <v>136</v>
      </c>
      <c r="E26" s="3">
        <f>AVERAGE(D$2:D26)</f>
        <v>55.04</v>
      </c>
      <c r="F26" s="3">
        <f>_xlfn.STDEV.P($D$2:D26)</f>
        <v>32.266986224312923</v>
      </c>
      <c r="G26">
        <f>SUM($D$2:D26)</f>
        <v>1376</v>
      </c>
      <c r="H26" t="s">
        <v>43</v>
      </c>
    </row>
    <row r="27" spans="1:27" x14ac:dyDescent="0.3">
      <c r="A27">
        <v>26</v>
      </c>
      <c r="B27" t="s">
        <v>8</v>
      </c>
      <c r="C27" s="1">
        <v>43564</v>
      </c>
      <c r="D27">
        <v>71</v>
      </c>
      <c r="E27" s="3">
        <f>AVERAGE(D$2:D27)</f>
        <v>55.653846153846153</v>
      </c>
      <c r="F27" s="3">
        <f>_xlfn.STDEV.P($D$2:D27)</f>
        <v>31.788897805187254</v>
      </c>
      <c r="G27">
        <f>SUM($D$2:D27)</f>
        <v>1447</v>
      </c>
    </row>
    <row r="28" spans="1:27" x14ac:dyDescent="0.3">
      <c r="A28">
        <v>27</v>
      </c>
      <c r="B28" t="s">
        <v>9</v>
      </c>
      <c r="C28" s="1">
        <v>43565</v>
      </c>
      <c r="D28">
        <v>104</v>
      </c>
      <c r="E28" s="3">
        <f>AVERAGE(D$2:D28)</f>
        <v>57.444444444444443</v>
      </c>
      <c r="F28" s="3">
        <f>_xlfn.STDEV.P($D$2:D28)</f>
        <v>32.503371145197676</v>
      </c>
      <c r="G28">
        <f>SUM($D$2:D28)</f>
        <v>1551</v>
      </c>
    </row>
    <row r="29" spans="1:27" x14ac:dyDescent="0.3">
      <c r="A29">
        <v>28</v>
      </c>
      <c r="B29" t="s">
        <v>10</v>
      </c>
      <c r="C29" s="1">
        <v>43566</v>
      </c>
      <c r="D29">
        <v>56</v>
      </c>
      <c r="E29" s="3">
        <f>AVERAGE(D$2:D29)</f>
        <v>57.392857142857146</v>
      </c>
      <c r="F29" s="3">
        <f>_xlfn.STDEV.P($D$2:D29)</f>
        <v>31.918802436488619</v>
      </c>
      <c r="G29">
        <f>SUM($D$2:D29)</f>
        <v>1607</v>
      </c>
    </row>
    <row r="30" spans="1:27" x14ac:dyDescent="0.3">
      <c r="A30">
        <v>29</v>
      </c>
      <c r="B30" s="2" t="s">
        <v>3</v>
      </c>
      <c r="C30" s="1">
        <v>43567</v>
      </c>
      <c r="D30">
        <v>67</v>
      </c>
      <c r="E30" s="3">
        <f>AVERAGE(D$2:D30)</f>
        <v>57.724137931034484</v>
      </c>
      <c r="F30" s="3">
        <f>_xlfn.STDEV.P($D$2:D30)</f>
        <v>31.41260075711342</v>
      </c>
      <c r="G30">
        <f>SUM($D$2:D30)</f>
        <v>1674</v>
      </c>
    </row>
    <row r="31" spans="1:27" x14ac:dyDescent="0.3">
      <c r="A31">
        <v>30</v>
      </c>
      <c r="B31" t="s">
        <v>4</v>
      </c>
      <c r="C31" s="1">
        <v>43568</v>
      </c>
      <c r="D31">
        <v>48</v>
      </c>
      <c r="E31" s="3">
        <f>AVERAGE(D$2:D31)</f>
        <v>57.4</v>
      </c>
      <c r="F31" s="3">
        <f>_xlfn.STDEV.P($D$2:D31)</f>
        <v>30.933908040638297</v>
      </c>
      <c r="G31">
        <f>SUM($D$2:D31)</f>
        <v>1722</v>
      </c>
    </row>
    <row r="32" spans="1:27" x14ac:dyDescent="0.3">
      <c r="A32">
        <v>31</v>
      </c>
      <c r="B32" t="s">
        <v>6</v>
      </c>
      <c r="C32" s="1">
        <v>43569</v>
      </c>
      <c r="D32">
        <v>39</v>
      </c>
      <c r="E32" s="3">
        <f>AVERAGE(D$2:D32)</f>
        <v>56.806451612903224</v>
      </c>
      <c r="F32" s="3">
        <f>_xlfn.STDEV.P($D$2:D32)</f>
        <v>30.604047123087739</v>
      </c>
      <c r="G32">
        <f>SUM($D$2:D32)</f>
        <v>1761</v>
      </c>
    </row>
    <row r="33" spans="1:8" x14ac:dyDescent="0.3">
      <c r="A33">
        <v>32</v>
      </c>
      <c r="B33" t="s">
        <v>7</v>
      </c>
      <c r="C33" s="1">
        <v>43570</v>
      </c>
      <c r="D33">
        <v>29</v>
      </c>
      <c r="E33" s="3">
        <f>AVERAGE(D$2:D33)</f>
        <v>55.9375</v>
      </c>
      <c r="F33" s="3">
        <f>_xlfn.STDEV.P($D$2:D33)</f>
        <v>30.508131600443839</v>
      </c>
      <c r="G33">
        <f>SUM($D$2:D33)</f>
        <v>1790</v>
      </c>
    </row>
    <row r="34" spans="1:8" x14ac:dyDescent="0.3">
      <c r="A34">
        <v>33</v>
      </c>
      <c r="B34" t="s">
        <v>8</v>
      </c>
      <c r="C34" s="1">
        <v>43571</v>
      </c>
      <c r="D34">
        <v>70</v>
      </c>
      <c r="E34" s="3">
        <f>AVERAGE(D$2:D34)</f>
        <v>56.363636363636367</v>
      </c>
      <c r="F34" s="3">
        <f>_xlfn.STDEV.P($D$2:D34)</f>
        <v>30.138888783096995</v>
      </c>
      <c r="G34">
        <f>SUM($D$2:D34)</f>
        <v>1860</v>
      </c>
    </row>
    <row r="35" spans="1:8" x14ac:dyDescent="0.3">
      <c r="A35">
        <v>34</v>
      </c>
      <c r="B35" t="s">
        <v>9</v>
      </c>
      <c r="C35" s="1">
        <v>43572</v>
      </c>
      <c r="D35">
        <v>76</v>
      </c>
      <c r="E35" s="3">
        <f>AVERAGE(D$2:D35)</f>
        <v>56.941176470588232</v>
      </c>
      <c r="F35" s="3">
        <f>_xlfn.STDEV.P($D$2:D35)</f>
        <v>29.877141741068822</v>
      </c>
      <c r="G35">
        <f>SUM($D$2:D35)</f>
        <v>1936</v>
      </c>
    </row>
    <row r="36" spans="1:8" x14ac:dyDescent="0.3">
      <c r="A36">
        <v>35</v>
      </c>
      <c r="B36" t="s">
        <v>10</v>
      </c>
      <c r="C36" s="1">
        <v>43573</v>
      </c>
      <c r="D36">
        <v>43</v>
      </c>
      <c r="E36" s="3">
        <f>AVERAGE(D$2:D36)</f>
        <v>56.542857142857144</v>
      </c>
      <c r="F36" s="3">
        <f>_xlfn.STDEV.P($D$2:D36)</f>
        <v>29.538684424852445</v>
      </c>
      <c r="G36">
        <f>SUM($D$2:D36)</f>
        <v>1979</v>
      </c>
    </row>
    <row r="37" spans="1:8" x14ac:dyDescent="0.3">
      <c r="A37">
        <v>36</v>
      </c>
      <c r="B37" s="2" t="s">
        <v>3</v>
      </c>
      <c r="C37" s="1">
        <v>43574</v>
      </c>
      <c r="D37">
        <v>122</v>
      </c>
      <c r="E37" s="3">
        <f>AVERAGE(D$2:D37)</f>
        <v>58.361111111111114</v>
      </c>
      <c r="F37" s="3">
        <f>_xlfn.STDEV.P($D$2:D37)</f>
        <v>31.048486076688523</v>
      </c>
      <c r="G37">
        <f>SUM($D$2:D37)</f>
        <v>2101</v>
      </c>
    </row>
    <row r="38" spans="1:8" x14ac:dyDescent="0.3">
      <c r="A38">
        <v>37</v>
      </c>
      <c r="B38" t="s">
        <v>4</v>
      </c>
      <c r="C38" s="1">
        <v>43575</v>
      </c>
      <c r="D38">
        <v>133</v>
      </c>
      <c r="E38" s="3">
        <f>AVERAGE(D$2:D38)</f>
        <v>60.378378378378379</v>
      </c>
      <c r="F38" s="3">
        <f>_xlfn.STDEV.P($D$2:D38)</f>
        <v>32.931010072534527</v>
      </c>
      <c r="G38">
        <f>SUM($D$2:D38)</f>
        <v>2234</v>
      </c>
    </row>
    <row r="39" spans="1:8" x14ac:dyDescent="0.3">
      <c r="A39">
        <v>38</v>
      </c>
      <c r="B39" t="s">
        <v>6</v>
      </c>
      <c r="C39" s="1">
        <v>43576</v>
      </c>
      <c r="D39">
        <v>103</v>
      </c>
      <c r="E39" s="3">
        <f>AVERAGE(D$2:D39)</f>
        <v>61.5</v>
      </c>
      <c r="F39" s="3">
        <f>_xlfn.STDEV.P($D$2:D39)</f>
        <v>33.20332101335331</v>
      </c>
      <c r="G39">
        <f>SUM($D$2:D39)</f>
        <v>2337</v>
      </c>
    </row>
    <row r="40" spans="1:8" x14ac:dyDescent="0.3">
      <c r="A40">
        <v>39</v>
      </c>
      <c r="B40" t="s">
        <v>7</v>
      </c>
      <c r="C40" s="1">
        <v>43577</v>
      </c>
      <c r="D40">
        <v>61</v>
      </c>
      <c r="E40" s="3">
        <f>AVERAGE(D$2:D40)</f>
        <v>61.487179487179489</v>
      </c>
      <c r="F40" s="3">
        <f>_xlfn.STDEV.P($D$2:D40)</f>
        <v>32.774968399422889</v>
      </c>
      <c r="G40">
        <f>SUM($D$2:D40)</f>
        <v>2398</v>
      </c>
    </row>
    <row r="41" spans="1:8" x14ac:dyDescent="0.3">
      <c r="A41">
        <v>40</v>
      </c>
      <c r="B41" t="s">
        <v>8</v>
      </c>
      <c r="C41" s="1">
        <v>43578</v>
      </c>
      <c r="D41">
        <v>22</v>
      </c>
      <c r="E41" s="3">
        <f>AVERAGE(D$2:D41)</f>
        <v>60.5</v>
      </c>
      <c r="F41" s="3">
        <f>_xlfn.STDEV.P($D$2:D41)</f>
        <v>32.944650552100256</v>
      </c>
      <c r="G41">
        <f>SUM($D$2:D41)</f>
        <v>2420</v>
      </c>
    </row>
    <row r="42" spans="1:8" x14ac:dyDescent="0.3">
      <c r="A42">
        <v>41</v>
      </c>
      <c r="B42" t="s">
        <v>9</v>
      </c>
      <c r="C42" s="1">
        <v>43579</v>
      </c>
      <c r="D42">
        <v>48</v>
      </c>
      <c r="E42" s="3">
        <f>AVERAGE(D$2:D42)</f>
        <v>60.195121951219512</v>
      </c>
      <c r="F42" s="3">
        <f>_xlfn.STDEV.P($D$2:D42)</f>
        <v>32.597485696992273</v>
      </c>
      <c r="G42">
        <f>SUM($D$2:D42)</f>
        <v>2468</v>
      </c>
    </row>
    <row r="43" spans="1:8" x14ac:dyDescent="0.3">
      <c r="A43">
        <v>42</v>
      </c>
      <c r="B43" t="s">
        <v>10</v>
      </c>
      <c r="C43" s="1">
        <v>43580</v>
      </c>
      <c r="D43">
        <v>16</v>
      </c>
      <c r="E43" s="3">
        <f>AVERAGE(D$2:D43)</f>
        <v>59.142857142857146</v>
      </c>
      <c r="F43" s="3">
        <f>_xlfn.STDEV.P($D$2:D43)</f>
        <v>32.90431396566445</v>
      </c>
      <c r="G43">
        <f>SUM($D$2:D43)</f>
        <v>2484</v>
      </c>
      <c r="H43" t="s">
        <v>53</v>
      </c>
    </row>
    <row r="44" spans="1:8" x14ac:dyDescent="0.3">
      <c r="A44">
        <v>43</v>
      </c>
      <c r="B44" s="2" t="s">
        <v>3</v>
      </c>
      <c r="C44" s="1">
        <v>43581</v>
      </c>
      <c r="D44">
        <v>68</v>
      </c>
      <c r="E44" s="3">
        <f>AVERAGE(D$2:D44)</f>
        <v>59.348837209302324</v>
      </c>
      <c r="F44" s="3">
        <f>_xlfn.STDEV.P($D$2:D44)</f>
        <v>32.54684189368561</v>
      </c>
      <c r="G44">
        <f>SUM($D$2:D44)</f>
        <v>2552</v>
      </c>
    </row>
    <row r="45" spans="1:8" x14ac:dyDescent="0.3">
      <c r="A45">
        <v>44</v>
      </c>
      <c r="B45" t="s">
        <v>4</v>
      </c>
      <c r="C45" s="1">
        <v>43582</v>
      </c>
      <c r="D45">
        <v>83</v>
      </c>
      <c r="E45" s="3">
        <f>AVERAGE(D$2:D45)</f>
        <v>59.886363636363633</v>
      </c>
      <c r="F45" s="3">
        <f>_xlfn.STDEV.P($D$2:D45)</f>
        <v>32.367362847256345</v>
      </c>
      <c r="G45">
        <f>SUM($D$2:D45)</f>
        <v>2635</v>
      </c>
    </row>
    <row r="46" spans="1:8" x14ac:dyDescent="0.3">
      <c r="A46">
        <v>45</v>
      </c>
      <c r="B46" t="s">
        <v>6</v>
      </c>
      <c r="C46" s="1">
        <v>43583</v>
      </c>
      <c r="D46">
        <v>97</v>
      </c>
      <c r="E46" s="3">
        <f>AVERAGE(D$2:D46)</f>
        <v>60.711111111111109</v>
      </c>
      <c r="F46" s="3">
        <f>_xlfn.STDEV.P($D$2:D46)</f>
        <v>32.469898690751322</v>
      </c>
      <c r="G46">
        <f>SUM($D$2:D46)</f>
        <v>2732</v>
      </c>
    </row>
    <row r="47" spans="1:8" x14ac:dyDescent="0.3">
      <c r="A47">
        <v>46</v>
      </c>
      <c r="B47" t="s">
        <v>7</v>
      </c>
      <c r="C47" s="1">
        <v>43584</v>
      </c>
      <c r="D47">
        <v>70</v>
      </c>
      <c r="E47" s="3">
        <f>AVERAGE(D$2:D47)</f>
        <v>60.913043478260867</v>
      </c>
      <c r="F47" s="3">
        <f>_xlfn.STDEV.P($D$2:D47)</f>
        <v>32.143581472320022</v>
      </c>
      <c r="G47">
        <f>SUM($D$2:D47)</f>
        <v>2802</v>
      </c>
    </row>
    <row r="48" spans="1:8" x14ac:dyDescent="0.3">
      <c r="A48">
        <v>47</v>
      </c>
      <c r="B48" t="s">
        <v>8</v>
      </c>
      <c r="C48" s="1">
        <v>43585</v>
      </c>
      <c r="D48">
        <v>14</v>
      </c>
      <c r="E48" s="3">
        <f>AVERAGE(D$2:D48)</f>
        <v>59.914893617021278</v>
      </c>
      <c r="F48" s="3">
        <f>_xlfn.STDEV.P($D$2:D48)</f>
        <v>32.512406657933063</v>
      </c>
      <c r="G48">
        <f>SUM($D$2:D48)</f>
        <v>2816</v>
      </c>
    </row>
    <row r="49" spans="1:7" x14ac:dyDescent="0.3">
      <c r="A49">
        <v>48</v>
      </c>
      <c r="B49" t="s">
        <v>9</v>
      </c>
      <c r="C49" s="1">
        <v>43586</v>
      </c>
      <c r="D49">
        <v>78</v>
      </c>
      <c r="E49" s="3">
        <f>AVERAGE(D$2:D49)</f>
        <v>60.291666666666664</v>
      </c>
      <c r="F49" s="3">
        <f>_xlfn.STDEV.P($D$2:D49)</f>
        <v>32.275479813973675</v>
      </c>
      <c r="G49">
        <f>SUM($D$2:D49)</f>
        <v>2894</v>
      </c>
    </row>
    <row r="50" spans="1:7" x14ac:dyDescent="0.3">
      <c r="A50">
        <v>49</v>
      </c>
      <c r="B50" t="s">
        <v>10</v>
      </c>
      <c r="C50" s="1">
        <v>43587</v>
      </c>
      <c r="D50">
        <v>124</v>
      </c>
      <c r="E50" s="3">
        <f>AVERAGE(D$2:D50)</f>
        <v>61.591836734693878</v>
      </c>
      <c r="F50" s="3">
        <f>_xlfn.STDEV.P($D$2:D50)</f>
        <v>33.190186874883224</v>
      </c>
      <c r="G50">
        <f>SUM($D$2:D50)</f>
        <v>3018</v>
      </c>
    </row>
    <row r="51" spans="1:7" x14ac:dyDescent="0.3">
      <c r="A51">
        <v>50</v>
      </c>
      <c r="B51" s="2" t="s">
        <v>3</v>
      </c>
      <c r="C51" s="1">
        <v>43588</v>
      </c>
      <c r="D51">
        <v>91</v>
      </c>
      <c r="E51" s="3">
        <f>AVERAGE(D$2:D51)</f>
        <v>62.18</v>
      </c>
      <c r="F51" s="3">
        <f>_xlfn.STDEV.P($D$2:D51)</f>
        <v>33.113556136422439</v>
      </c>
      <c r="G51">
        <f>SUM($D$2:D51)</f>
        <v>3109</v>
      </c>
    </row>
    <row r="52" spans="1:7" x14ac:dyDescent="0.3">
      <c r="A52">
        <v>51</v>
      </c>
      <c r="B52" t="s">
        <v>4</v>
      </c>
      <c r="C52" s="1">
        <v>43589</v>
      </c>
      <c r="D52">
        <v>139</v>
      </c>
      <c r="E52" s="3">
        <f>AVERAGE(D$2:D52)</f>
        <v>63.686274509803923</v>
      </c>
      <c r="F52" s="3">
        <f>_xlfn.STDEV.P($D$2:D52)</f>
        <v>34.473911816395955</v>
      </c>
      <c r="G52">
        <f>SUM($D$2:D52)</f>
        <v>3248</v>
      </c>
    </row>
    <row r="53" spans="1:7" x14ac:dyDescent="0.3">
      <c r="A53">
        <v>52</v>
      </c>
      <c r="B53" t="s">
        <v>6</v>
      </c>
      <c r="C53" s="1">
        <v>43590</v>
      </c>
    </row>
    <row r="54" spans="1:7" x14ac:dyDescent="0.3">
      <c r="A54">
        <v>53</v>
      </c>
      <c r="B54" t="s">
        <v>7</v>
      </c>
      <c r="C54" s="1">
        <v>43591</v>
      </c>
    </row>
    <row r="55" spans="1:7" x14ac:dyDescent="0.3">
      <c r="A55">
        <v>54</v>
      </c>
      <c r="B55" t="s">
        <v>8</v>
      </c>
      <c r="C55" s="1">
        <v>43592</v>
      </c>
    </row>
    <row r="56" spans="1:7" x14ac:dyDescent="0.3">
      <c r="A56">
        <v>55</v>
      </c>
      <c r="B56" t="s">
        <v>9</v>
      </c>
      <c r="C56" s="1">
        <v>43593</v>
      </c>
    </row>
    <row r="57" spans="1:7" x14ac:dyDescent="0.3">
      <c r="A57">
        <v>56</v>
      </c>
      <c r="B57" t="s">
        <v>10</v>
      </c>
      <c r="C57" s="1">
        <v>43594</v>
      </c>
    </row>
    <row r="58" spans="1:7" x14ac:dyDescent="0.3">
      <c r="A58">
        <v>57</v>
      </c>
      <c r="B58" s="2" t="s">
        <v>3</v>
      </c>
      <c r="C58" s="1">
        <v>43595</v>
      </c>
    </row>
    <row r="59" spans="1:7" x14ac:dyDescent="0.3">
      <c r="A59">
        <v>58</v>
      </c>
      <c r="B59" t="s">
        <v>4</v>
      </c>
      <c r="C59" s="1">
        <v>43596</v>
      </c>
    </row>
    <row r="60" spans="1:7" x14ac:dyDescent="0.3">
      <c r="A60">
        <v>59</v>
      </c>
      <c r="B60" t="s">
        <v>6</v>
      </c>
      <c r="C60" s="1">
        <v>43597</v>
      </c>
    </row>
    <row r="61" spans="1:7" x14ac:dyDescent="0.3">
      <c r="A61">
        <v>60</v>
      </c>
      <c r="B61" t="s">
        <v>7</v>
      </c>
      <c r="C61" s="1">
        <v>43598</v>
      </c>
    </row>
    <row r="62" spans="1:7" x14ac:dyDescent="0.3">
      <c r="A62">
        <v>61</v>
      </c>
      <c r="B62" t="s">
        <v>8</v>
      </c>
      <c r="C62" s="1">
        <v>43599</v>
      </c>
    </row>
    <row r="63" spans="1:7" x14ac:dyDescent="0.3">
      <c r="A63">
        <v>62</v>
      </c>
      <c r="B63" t="s">
        <v>9</v>
      </c>
      <c r="C63" s="1">
        <v>43600</v>
      </c>
    </row>
    <row r="64" spans="1:7" x14ac:dyDescent="0.3">
      <c r="A64">
        <v>63</v>
      </c>
      <c r="B64" t="s">
        <v>10</v>
      </c>
      <c r="C64" s="1">
        <v>43601</v>
      </c>
    </row>
  </sheetData>
  <mergeCells count="1">
    <mergeCell ref="O4:P4"/>
  </mergeCells>
  <conditionalFormatting sqref="K14:L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G3:G51 E3:E51 F3:F5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A3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Scrobbles!P6</f>
        <v>55</v>
      </c>
      <c r="E2">
        <f ca="1">ROUNDDOWN(D2/7,0)</f>
        <v>7</v>
      </c>
      <c r="F2">
        <f ca="1">MOD(D2,7)</f>
        <v>6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451</v>
      </c>
      <c r="E5" s="11">
        <f ca="1">$E$2+IF($F$2&gt;3,1,0)</f>
        <v>8</v>
      </c>
      <c r="F5" s="12">
        <f t="shared" ref="F5:F11" ca="1" si="0">D5/E5</f>
        <v>56.375</v>
      </c>
      <c r="G5" s="12">
        <f t="shared" ref="G5:G11" ca="1" si="1">F5-F$13</f>
        <v>-2.6795454545454547</v>
      </c>
      <c r="H5" s="13">
        <f ca="1">F5/$F$13</f>
        <v>0.95462592364532017</v>
      </c>
    </row>
    <row r="6" spans="3:8" x14ac:dyDescent="0.3">
      <c r="C6" s="10" t="s">
        <v>8</v>
      </c>
      <c r="D6" s="11">
        <f>SUM(Calc!D2:D1000)</f>
        <v>254</v>
      </c>
      <c r="E6" s="11">
        <f ca="1">$E$2+IF($F$2&gt;4,1,0)</f>
        <v>8</v>
      </c>
      <c r="F6" s="12">
        <f t="shared" ca="1" si="0"/>
        <v>31.75</v>
      </c>
      <c r="G6" s="12">
        <f t="shared" ca="1" si="1"/>
        <v>-27.304545454545455</v>
      </c>
      <c r="H6" s="13">
        <f t="shared" ref="H6:H11" ca="1" si="2">F6/$F$13</f>
        <v>0.53763854679802958</v>
      </c>
    </row>
    <row r="7" spans="3:8" x14ac:dyDescent="0.3">
      <c r="C7" s="10" t="s">
        <v>9</v>
      </c>
      <c r="D7" s="11">
        <f>SUM(Calc!E2:E1000)</f>
        <v>465</v>
      </c>
      <c r="E7" s="11">
        <f ca="1">$E$2+IF($F$2&gt;5,1,0)</f>
        <v>8</v>
      </c>
      <c r="F7" s="12">
        <f t="shared" ca="1" si="0"/>
        <v>58.125</v>
      </c>
      <c r="G7" s="12">
        <f t="shared" ca="1" si="1"/>
        <v>-0.92954545454545467</v>
      </c>
      <c r="H7" s="13">
        <f t="shared" ca="1" si="2"/>
        <v>0.98425954433497542</v>
      </c>
    </row>
    <row r="8" spans="3:8" x14ac:dyDescent="0.3">
      <c r="C8" s="10" t="s">
        <v>10</v>
      </c>
      <c r="D8" s="11">
        <f>SUM(Calc!F2:F1000)</f>
        <v>357</v>
      </c>
      <c r="E8" s="11">
        <f ca="1">$E$2+IF($F$2&gt;6,1,0)</f>
        <v>7</v>
      </c>
      <c r="F8" s="12">
        <f t="shared" ca="1" si="0"/>
        <v>51</v>
      </c>
      <c r="G8" s="12">
        <f t="shared" ca="1" si="1"/>
        <v>-8.0545454545454547</v>
      </c>
      <c r="H8" s="13">
        <f t="shared" ca="1" si="2"/>
        <v>0.86360837438423643</v>
      </c>
    </row>
    <row r="9" spans="3:8" x14ac:dyDescent="0.3">
      <c r="C9" s="10" t="s">
        <v>3</v>
      </c>
      <c r="D9" s="11">
        <f>SUM(Calc!G2:G1000)</f>
        <v>605</v>
      </c>
      <c r="E9" s="11">
        <f ca="1">$E$2+IF($F$2&gt;0,1,0)</f>
        <v>8</v>
      </c>
      <c r="F9" s="12">
        <f t="shared" ca="1" si="0"/>
        <v>75.625</v>
      </c>
      <c r="G9" s="12">
        <f t="shared" ca="1" si="1"/>
        <v>16.570454545454545</v>
      </c>
      <c r="H9" s="13">
        <f t="shared" ca="1" si="2"/>
        <v>1.2805957512315271</v>
      </c>
    </row>
    <row r="10" spans="3:8" x14ac:dyDescent="0.3">
      <c r="C10" s="10" t="s">
        <v>4</v>
      </c>
      <c r="D10" s="11">
        <f>SUM(Calc!H2:H1000)</f>
        <v>704</v>
      </c>
      <c r="E10" s="11">
        <f ca="1">$E$2+IF($F$2&gt;1,1,0)</f>
        <v>8</v>
      </c>
      <c r="F10" s="12">
        <f t="shared" ca="1" si="0"/>
        <v>88</v>
      </c>
      <c r="G10" s="12">
        <f t="shared" ca="1" si="1"/>
        <v>28.945454545454545</v>
      </c>
      <c r="H10" s="13">
        <f t="shared" ca="1" si="2"/>
        <v>1.4901477832512315</v>
      </c>
    </row>
    <row r="11" spans="3:8" x14ac:dyDescent="0.3">
      <c r="C11" s="10" t="s">
        <v>6</v>
      </c>
      <c r="D11" s="11">
        <f>SUM(Calc!I2:I1000)</f>
        <v>412</v>
      </c>
      <c r="E11" s="11">
        <f ca="1">$E$2+IF($F$2&gt;2,1,0)</f>
        <v>8</v>
      </c>
      <c r="F11" s="12">
        <f t="shared" ca="1" si="0"/>
        <v>51.5</v>
      </c>
      <c r="G11" s="12">
        <f t="shared" ca="1" si="1"/>
        <v>-7.5545454545454547</v>
      </c>
      <c r="H11" s="13">
        <f t="shared" ca="1" si="2"/>
        <v>0.87207512315270941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3248</v>
      </c>
      <c r="E13" s="11">
        <f ca="1">SUM(E5:E11)</f>
        <v>55</v>
      </c>
      <c r="F13" s="12">
        <f ca="1">D13/E13</f>
        <v>59.054545454545455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139.33720659916051</v>
      </c>
      <c r="E15" s="16"/>
      <c r="F15" s="16">
        <f ca="1">_xlfn.STDEV.P(F5:F11)</f>
        <v>16.851466962122622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451</v>
      </c>
      <c r="E23" s="18">
        <f t="shared" ref="E23:E29" ca="1" si="4">$D$13/$E$13*E5</f>
        <v>472.43636363636364</v>
      </c>
      <c r="G23" s="10" t="s">
        <v>7</v>
      </c>
      <c r="H23" s="12">
        <f t="shared" ref="H23:H29" ca="1" si="5">F5</f>
        <v>56.375</v>
      </c>
      <c r="I23" s="18">
        <f ca="1">E23/7</f>
        <v>67.490909090909085</v>
      </c>
    </row>
    <row r="24" spans="3:9" x14ac:dyDescent="0.3">
      <c r="C24" s="10" t="s">
        <v>8</v>
      </c>
      <c r="D24" s="11">
        <f t="shared" si="3"/>
        <v>254</v>
      </c>
      <c r="E24" s="18">
        <f t="shared" ca="1" si="4"/>
        <v>472.43636363636364</v>
      </c>
      <c r="G24" s="10" t="s">
        <v>8</v>
      </c>
      <c r="H24" s="12">
        <f t="shared" ca="1" si="5"/>
        <v>31.75</v>
      </c>
      <c r="I24" s="18">
        <f t="shared" ref="I24:I29" ca="1" si="6">E24/7</f>
        <v>67.490909090909085</v>
      </c>
    </row>
    <row r="25" spans="3:9" x14ac:dyDescent="0.3">
      <c r="C25" s="10" t="s">
        <v>9</v>
      </c>
      <c r="D25" s="11">
        <f t="shared" si="3"/>
        <v>465</v>
      </c>
      <c r="E25" s="18">
        <f t="shared" ca="1" si="4"/>
        <v>472.43636363636364</v>
      </c>
      <c r="G25" s="10" t="s">
        <v>9</v>
      </c>
      <c r="H25" s="12">
        <f t="shared" ca="1" si="5"/>
        <v>58.125</v>
      </c>
      <c r="I25" s="18">
        <f t="shared" ca="1" si="6"/>
        <v>67.490909090909085</v>
      </c>
    </row>
    <row r="26" spans="3:9" x14ac:dyDescent="0.3">
      <c r="C26" s="10" t="s">
        <v>10</v>
      </c>
      <c r="D26" s="11">
        <f t="shared" si="3"/>
        <v>357</v>
      </c>
      <c r="E26" s="18">
        <f t="shared" ca="1" si="4"/>
        <v>413.38181818181818</v>
      </c>
      <c r="G26" s="10" t="s">
        <v>10</v>
      </c>
      <c r="H26" s="12">
        <f t="shared" ca="1" si="5"/>
        <v>51</v>
      </c>
      <c r="I26" s="18">
        <f t="shared" ca="1" si="6"/>
        <v>59.054545454545455</v>
      </c>
    </row>
    <row r="27" spans="3:9" x14ac:dyDescent="0.3">
      <c r="C27" s="10" t="s">
        <v>3</v>
      </c>
      <c r="D27" s="11">
        <f t="shared" si="3"/>
        <v>605</v>
      </c>
      <c r="E27" s="18">
        <f t="shared" ca="1" si="4"/>
        <v>472.43636363636364</v>
      </c>
      <c r="G27" s="10" t="s">
        <v>3</v>
      </c>
      <c r="H27" s="12">
        <f t="shared" ca="1" si="5"/>
        <v>75.625</v>
      </c>
      <c r="I27" s="18">
        <f t="shared" ca="1" si="6"/>
        <v>67.490909090909085</v>
      </c>
    </row>
    <row r="28" spans="3:9" x14ac:dyDescent="0.3">
      <c r="C28" s="10" t="s">
        <v>4</v>
      </c>
      <c r="D28" s="11">
        <f t="shared" si="3"/>
        <v>704</v>
      </c>
      <c r="E28" s="18">
        <f t="shared" ca="1" si="4"/>
        <v>472.43636363636364</v>
      </c>
      <c r="G28" s="10" t="s">
        <v>4</v>
      </c>
      <c r="H28" s="12">
        <f t="shared" ca="1" si="5"/>
        <v>88</v>
      </c>
      <c r="I28" s="18">
        <f t="shared" ca="1" si="6"/>
        <v>67.490909090909085</v>
      </c>
    </row>
    <row r="29" spans="3:9" x14ac:dyDescent="0.3">
      <c r="C29" s="10" t="s">
        <v>6</v>
      </c>
      <c r="D29" s="11">
        <f t="shared" si="3"/>
        <v>412</v>
      </c>
      <c r="E29" s="18">
        <f t="shared" ca="1" si="4"/>
        <v>472.43636363636364</v>
      </c>
      <c r="G29" s="10" t="s">
        <v>6</v>
      </c>
      <c r="H29" s="12">
        <f t="shared" ca="1" si="5"/>
        <v>51.5</v>
      </c>
      <c r="I29" s="18">
        <f t="shared" ca="1" si="6"/>
        <v>67.490909090909085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5.2528125486617328E-55</v>
      </c>
      <c r="E31" s="17"/>
      <c r="G31" s="15" t="s">
        <v>23</v>
      </c>
      <c r="H31" s="32">
        <f ca="1">_xlfn.CHISQ.TEST(H23:H29,I23:I29)</f>
        <v>6.2716930998903444E-6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_xlfn.NORM.DIST(A2,Scrobbles!$P$9,Scrobbles!$P$8,FALSE)</f>
        <v>2.1005831458846724E-3</v>
      </c>
      <c r="C2">
        <f>_xlfn.POISSON.DIST(A2,Scrobbles!$P$9,FALSE)</f>
        <v>2.1948376802694254E-28</v>
      </c>
    </row>
    <row r="3" spans="1:3" x14ac:dyDescent="0.3">
      <c r="A3">
        <v>1</v>
      </c>
      <c r="B3">
        <f>_xlfn.NORM.DIST(A3,Scrobbles!$P$9,Scrobbles!$P$8,FALSE)</f>
        <v>2.2152869171126535E-3</v>
      </c>
      <c r="C3">
        <f>_xlfn.POISSON.DIST(A3,Scrobbles!$P$9,FALSE)</f>
        <v>1.3978103501009985E-26</v>
      </c>
    </row>
    <row r="4" spans="1:3" x14ac:dyDescent="0.3">
      <c r="A4">
        <v>2</v>
      </c>
      <c r="B4">
        <f>_xlfn.NORM.DIST(A4,Scrobbles!$P$9,Scrobbles!$P$8,FALSE)</f>
        <v>2.3342891942819658E-3</v>
      </c>
      <c r="C4">
        <f>_xlfn.POISSON.DIST(A4,Scrobbles!$P$9,FALSE)</f>
        <v>4.4510666834588592E-25</v>
      </c>
    </row>
    <row r="5" spans="1:3" x14ac:dyDescent="0.3">
      <c r="A5">
        <v>3</v>
      </c>
      <c r="B5">
        <f>_xlfn.NORM.DIST(A5,Scrobbles!$P$9,Scrobbles!$P$8,FALSE)</f>
        <v>2.4576153303785186E-3</v>
      </c>
      <c r="C5">
        <f>_xlfn.POISSON.DIST(A5,Scrobbles!$P$9,FALSE)</f>
        <v>9.4490618221401385E-24</v>
      </c>
    </row>
    <row r="6" spans="1:3" x14ac:dyDescent="0.3">
      <c r="A6">
        <v>4</v>
      </c>
      <c r="B6">
        <f>_xlfn.NORM.DIST(A6,Scrobbles!$P$9,Scrobbles!$P$8,FALSE)</f>
        <v>2.5852808314231973E-3</v>
      </c>
      <c r="C6">
        <f>_xlfn.POISSON.DIST(A6,Scrobbles!$P$9,FALSE)</f>
        <v>1.5044388626623149E-22</v>
      </c>
    </row>
    <row r="7" spans="1:3" x14ac:dyDescent="0.3">
      <c r="A7">
        <v>5</v>
      </c>
      <c r="B7">
        <f>_xlfn.NORM.DIST(A7,Scrobbles!$P$9,Scrobbles!$P$8,FALSE)</f>
        <v>2.7172907828609321E-3</v>
      </c>
      <c r="C7">
        <f>_xlfn.POISSON.DIST(A7,Scrobbles!$P$9,FALSE)</f>
        <v>1.9162421278145862E-21</v>
      </c>
    </row>
    <row r="8" spans="1:3" x14ac:dyDescent="0.3">
      <c r="A8">
        <v>6</v>
      </c>
      <c r="B8">
        <f>_xlfn.NORM.DIST(A8,Scrobbles!$P$9,Scrobbles!$P$8,FALSE)</f>
        <v>2.8536392908539137E-3</v>
      </c>
      <c r="C8">
        <f>_xlfn.POISSON.DIST(A8,Scrobbles!$P$9,FALSE)</f>
        <v>2.0339720363208443E-20</v>
      </c>
    </row>
    <row r="9" spans="1:3" x14ac:dyDescent="0.3">
      <c r="A9">
        <v>7</v>
      </c>
      <c r="B9">
        <f>_xlfn.NORM.DIST(A9,Scrobbles!$P$9,Scrobbles!$P$8,FALSE)</f>
        <v>2.9943089421435101E-3</v>
      </c>
      <c r="C9">
        <f>_xlfn.POISSON.DIST(A9,Scrobbles!$P$9,FALSE)</f>
        <v>1.8505157350056146E-19</v>
      </c>
    </row>
    <row r="10" spans="1:3" x14ac:dyDescent="0.3">
      <c r="A10">
        <v>8</v>
      </c>
      <c r="B10">
        <f>_xlfn.NORM.DIST(A10,Scrobbles!$P$9,Scrobbles!$P$8,FALSE)</f>
        <v>3.1392702862220265E-3</v>
      </c>
      <c r="C10">
        <f>_xlfn.POISSON.DIST(A10,Scrobbles!$P$9,FALSE)</f>
        <v>1.473155663553503E-18</v>
      </c>
    </row>
    <row r="11" spans="1:3" x14ac:dyDescent="0.3">
      <c r="A11">
        <v>9</v>
      </c>
      <c r="B11">
        <f>_xlfn.NORM.DIST(A11,Scrobbles!$P$9,Scrobbles!$P$8,FALSE)</f>
        <v>3.2884813436101943E-3</v>
      </c>
      <c r="C11">
        <f>_xlfn.POISSON.DIST(A11,Scrobbles!$P$9,FALSE)</f>
        <v>1.0424421776082251E-17</v>
      </c>
    </row>
    <row r="12" spans="1:3" x14ac:dyDescent="0.3">
      <c r="A12">
        <v>10</v>
      </c>
      <c r="B12">
        <f>_xlfn.NORM.DIST(A12,Scrobbles!$P$9,Scrobbles!$P$8,FALSE)</f>
        <v>3.4418871440675572E-3</v>
      </c>
      <c r="C12">
        <f>_xlfn.POISSON.DIST(A12,Scrobbles!$P$9,FALSE)</f>
        <v>6.6389258683755359E-17</v>
      </c>
    </row>
    <row r="13" spans="1:3" x14ac:dyDescent="0.3">
      <c r="A13">
        <v>11</v>
      </c>
      <c r="B13">
        <f>_xlfn.NORM.DIST(A13,Scrobbles!$P$9,Scrobbles!$P$8,FALSE)</f>
        <v>3.5994192985694452E-3</v>
      </c>
      <c r="C13">
        <f>_xlfn.POISSON.DIST(A13,Scrobbles!$P$9,FALSE)</f>
        <v>3.8437132300327352E-16</v>
      </c>
    </row>
    <row r="14" spans="1:3" x14ac:dyDescent="0.3">
      <c r="A14">
        <v>12</v>
      </c>
      <c r="B14">
        <f>_xlfn.NORM.DIST(A14,Scrobbles!$P$9,Scrobbles!$P$8,FALSE)</f>
        <v>3.7609956088645955E-3</v>
      </c>
      <c r="C14">
        <f>_xlfn.POISSON.DIST(A14,Scrobbles!$P$9,FALSE)</f>
        <v>2.0399314658735843E-15</v>
      </c>
    </row>
    <row r="15" spans="1:3" x14ac:dyDescent="0.3">
      <c r="A15">
        <v>13</v>
      </c>
      <c r="B15">
        <f>_xlfn.NORM.DIST(A15,Scrobbles!$P$9,Scrobbles!$P$8,FALSE)</f>
        <v>3.9265197183807731E-3</v>
      </c>
      <c r="C15">
        <f>_xlfn.POISSON.DIST(A15,Scrobbles!$P$9,FALSE)</f>
        <v>9.9935104089855415E-15</v>
      </c>
    </row>
    <row r="16" spans="1:3" x14ac:dyDescent="0.3">
      <c r="A16">
        <v>14</v>
      </c>
      <c r="B16">
        <f>_xlfn.NORM.DIST(A16,Scrobbles!$P$9,Scrobbles!$P$8,FALSE)</f>
        <v>4.0958808081708086E-3</v>
      </c>
      <c r="C16">
        <f>_xlfn.POISSON.DIST(A16,Scrobbles!$P$9,FALSE)</f>
        <v>4.5460674801659752E-14</v>
      </c>
    </row>
    <row r="17" spans="1:3" x14ac:dyDescent="0.3">
      <c r="A17">
        <v>15</v>
      </c>
      <c r="B17">
        <f>_xlfn.NORM.DIST(A17,Scrobbles!$P$9,Scrobbles!$P$8,FALSE)</f>
        <v>4.2689533414878586E-3</v>
      </c>
      <c r="C17">
        <f>_xlfn.POISSON.DIST(A17,Scrobbles!$P$9,FALSE)</f>
        <v>1.9301473432129534E-13</v>
      </c>
    </row>
    <row r="18" spans="1:3" x14ac:dyDescent="0.3">
      <c r="A18">
        <v>16</v>
      </c>
      <c r="B18">
        <f>_xlfn.NORM.DIST(A18,Scrobbles!$P$9,Scrobbles!$P$8,FALSE)</f>
        <v>4.4455968604456466E-3</v>
      </c>
      <c r="C18">
        <f>_xlfn.POISSON.DIST(A18,Scrobbles!$P$9,FALSE)</f>
        <v>7.682743346514321E-13</v>
      </c>
    </row>
    <row r="19" spans="1:3" x14ac:dyDescent="0.3">
      <c r="A19">
        <v>17</v>
      </c>
      <c r="B19">
        <f>_xlfn.NORM.DIST(A19,Scrobbles!$P$9,Scrobbles!$P$8,FALSE)</f>
        <v>4.6256558380569114E-3</v>
      </c>
      <c r="C19">
        <f>_xlfn.POISSON.DIST(A19,Scrobbles!$P$9,FALSE)</f>
        <v>2.8781488338498886E-12</v>
      </c>
    </row>
    <row r="20" spans="1:3" x14ac:dyDescent="0.3">
      <c r="A20">
        <v>18</v>
      </c>
      <c r="B20">
        <f>_xlfn.NORM.DIST(A20,Scrobbles!$P$9,Scrobbles!$P$8,FALSE)</f>
        <v>4.8089595887510061E-3</v>
      </c>
      <c r="C20">
        <f>_xlfn.POISSON.DIST(A20,Scrobbles!$P$9,FALSE)</f>
        <v>1.0183254261813101E-11</v>
      </c>
    </row>
    <row r="21" spans="1:3" x14ac:dyDescent="0.3">
      <c r="A21">
        <v>19</v>
      </c>
      <c r="B21">
        <f>_xlfn.NORM.DIST(A21,Scrobbles!$P$9,Scrobbles!$P$8,FALSE)</f>
        <v>4.9953222402500594E-3</v>
      </c>
      <c r="C21">
        <f>_xlfn.POISSON.DIST(A21,Scrobbles!$P$9,FALSE)</f>
        <v>3.4133343490576698E-11</v>
      </c>
    </row>
    <row r="22" spans="1:3" x14ac:dyDescent="0.3">
      <c r="A22">
        <v>20</v>
      </c>
      <c r="B22">
        <f>_xlfn.NORM.DIST(A22,Scrobbles!$P$9,Scrobbles!$P$8,FALSE)</f>
        <v>5.1845427694325076E-3</v>
      </c>
      <c r="C22">
        <f>_xlfn.POISSON.DIST(A22,Scrobbles!$P$9,FALSE)</f>
        <v>1.0869127417391541E-10</v>
      </c>
    </row>
    <row r="23" spans="1:3" x14ac:dyDescent="0.3">
      <c r="A23">
        <v>21</v>
      </c>
      <c r="B23">
        <f>_xlfn.NORM.DIST(A23,Scrobbles!$P$9,Scrobbles!$P$8,FALSE)</f>
        <v>5.3764051045341208E-3</v>
      </c>
      <c r="C23">
        <f>_xlfn.POISSON.DIST(A23,Scrobbles!$P$9,FALSE)</f>
        <v>3.2962582494572908E-10</v>
      </c>
    </row>
    <row r="24" spans="1:3" x14ac:dyDescent="0.3">
      <c r="A24">
        <v>22</v>
      </c>
      <c r="B24">
        <f>_xlfn.NORM.DIST(A24,Scrobbles!$P$9,Scrobbles!$P$8,FALSE)</f>
        <v>5.5706782957308121E-3</v>
      </c>
      <c r="C24">
        <f>_xlfn.POISSON.DIST(A24,Scrobbles!$P$9,FALSE)</f>
        <v>9.5421094422792236E-10</v>
      </c>
    </row>
    <row r="25" spans="1:3" x14ac:dyDescent="0.3">
      <c r="A25">
        <v>23</v>
      </c>
      <c r="B25">
        <f>_xlfn.NORM.DIST(A25,Scrobbles!$P$9,Scrobbles!$P$8,FALSE)</f>
        <v>5.7671167558157616E-3</v>
      </c>
      <c r="C25">
        <f>_xlfn.POISSON.DIST(A25,Scrobbles!$P$9,FALSE)</f>
        <v>2.6421800058416819E-9</v>
      </c>
    </row>
    <row r="26" spans="1:3" x14ac:dyDescent="0.3">
      <c r="A26">
        <v>24</v>
      </c>
      <c r="B26">
        <f>_xlfn.NORM.DIST(A26,Scrobbles!$P$9,Scrobbles!$P$8,FALSE)</f>
        <v>5.9654605723274204E-3</v>
      </c>
      <c r="C26">
        <f>_xlfn.POISSON.DIST(A26,Scrobbles!$P$9,FALSE)</f>
        <v>7.0112750481812018E-9</v>
      </c>
    </row>
    <row r="27" spans="1:3" x14ac:dyDescent="0.3">
      <c r="A27">
        <v>25</v>
      </c>
      <c r="B27">
        <f>_xlfn.NORM.DIST(A27,Scrobbles!$P$9,Scrobbles!$P$8,FALSE)</f>
        <v>6.1654358921064793E-3</v>
      </c>
      <c r="C27">
        <f>_xlfn.POISSON.DIST(A27,Scrobbles!$P$9,FALSE)</f>
        <v>1.78608794952883E-8</v>
      </c>
    </row>
    <row r="28" spans="1:3" x14ac:dyDescent="0.3">
      <c r="A28">
        <v>26</v>
      </c>
      <c r="B28">
        <f>_xlfn.NORM.DIST(A28,Scrobbles!$P$9,Scrobbles!$P$8,FALSE)</f>
        <v>6.3667553788610875E-3</v>
      </c>
      <c r="C28">
        <f>_xlfn.POISSON.DIST(A28,Scrobbles!$P$9,FALSE)</f>
        <v>4.3749725943209905E-8</v>
      </c>
    </row>
    <row r="29" spans="1:3" x14ac:dyDescent="0.3">
      <c r="A29">
        <v>27</v>
      </c>
      <c r="B29">
        <f>_xlfn.NORM.DIST(A29,Scrobbles!$P$9,Scrobbles!$P$8,FALSE)</f>
        <v>6.569118743902749E-3</v>
      </c>
      <c r="C29">
        <f>_xlfn.POISSON.DIST(A29,Scrobbles!$P$9,FALSE)</f>
        <v>1.0319470578325745E-7</v>
      </c>
    </row>
    <row r="30" spans="1:3" x14ac:dyDescent="0.3">
      <c r="A30">
        <v>28</v>
      </c>
      <c r="B30">
        <f>_xlfn.NORM.DIST(A30,Scrobbles!$P$9,Scrobbles!$P$8,FALSE)</f>
        <v>6.772213349783068E-3</v>
      </c>
      <c r="C30">
        <f>_xlfn.POISSON.DIST(A30,Scrobbles!$P$9,FALSE)</f>
        <v>2.3471737001682037E-7</v>
      </c>
    </row>
    <row r="31" spans="1:3" x14ac:dyDescent="0.3">
      <c r="A31">
        <v>29</v>
      </c>
      <c r="B31">
        <f>_xlfn.NORM.DIST(A31,Scrobbles!$P$9,Scrobbles!$P$8,FALSE)</f>
        <v>6.9757148861165725E-3</v>
      </c>
      <c r="C31">
        <f>_xlfn.POISSON.DIST(A31,Scrobbles!$P$9,FALSE)</f>
        <v>5.1545775376243049E-7</v>
      </c>
    </row>
    <row r="32" spans="1:3" x14ac:dyDescent="0.3">
      <c r="A32">
        <v>30</v>
      </c>
      <c r="B32">
        <f>_xlfn.NORM.DIST(A32,Scrobbles!$P$9,Scrobbles!$P$8,FALSE)</f>
        <v>7.1792881164203385E-3</v>
      </c>
      <c r="C32">
        <f>_xlfn.POISSON.DIST(A32,Scrobbles!$P$9,FALSE)</f>
        <v>1.0942528001440347E-6</v>
      </c>
    </row>
    <row r="33" spans="1:3" x14ac:dyDescent="0.3">
      <c r="A33">
        <v>31</v>
      </c>
      <c r="B33">
        <f>_xlfn.NORM.DIST(A33,Scrobbles!$P$9,Scrobbles!$P$8,FALSE)</f>
        <v>7.382587694340091E-3</v>
      </c>
      <c r="C33">
        <f>_xlfn.POISSON.DIST(A33,Scrobbles!$P$9,FALSE)</f>
        <v>2.2480285230030516E-6</v>
      </c>
    </row>
    <row r="34" spans="1:3" x14ac:dyDescent="0.3">
      <c r="A34">
        <v>32</v>
      </c>
      <c r="B34">
        <f>_xlfn.NORM.DIST(A34,Scrobbles!$P$9,Scrobbles!$P$8,FALSE)</f>
        <v>7.5852590471683461E-3</v>
      </c>
      <c r="C34">
        <f>_xlfn.POISSON.DIST(A34,Scrobbles!$P$9,FALSE)</f>
        <v>4.4740175506825588E-6</v>
      </c>
    </row>
    <row r="35" spans="1:3" x14ac:dyDescent="0.3">
      <c r="A35">
        <v>33</v>
      </c>
      <c r="B35">
        <f>_xlfn.NORM.DIST(A35,Scrobbles!$P$9,Scrobbles!$P$8,FALSE)</f>
        <v>7.7869393240964395E-3</v>
      </c>
      <c r="C35">
        <f>_xlfn.POISSON.DIST(A35,Scrobbles!$P$9,FALSE)</f>
        <v>8.6343487846803017E-6</v>
      </c>
    </row>
    <row r="36" spans="1:3" x14ac:dyDescent="0.3">
      <c r="A36">
        <v>34</v>
      </c>
      <c r="B36">
        <f>_xlfn.NORM.DIST(A36,Scrobbles!$P$9,Scrobbles!$P$8,FALSE)</f>
        <v>7.9872584061823661E-3</v>
      </c>
      <c r="C36">
        <f>_xlfn.POISSON.DIST(A36,Scrobbles!$P$9,FALSE)</f>
        <v>1.6173220791604169E-5</v>
      </c>
    </row>
    <row r="37" spans="1:3" x14ac:dyDescent="0.3">
      <c r="A37">
        <v>35</v>
      </c>
      <c r="B37">
        <f>_xlfn.NORM.DIST(A37,Scrobbles!$P$9,Scrobbles!$P$8,FALSE)</f>
        <v>8.1858399745641519E-3</v>
      </c>
      <c r="C37">
        <f>_xlfn.POISSON.DIST(A37,Scrobbles!$P$9,FALSE)</f>
        <v>2.9428919401193406E-5</v>
      </c>
    </row>
    <row r="38" spans="1:3" x14ac:dyDescent="0.3">
      <c r="A38">
        <v>36</v>
      </c>
      <c r="B38">
        <f>_xlfn.NORM.DIST(A38,Scrobbles!$P$9,Scrobbles!$P$8,FALSE)</f>
        <v>8.3823026330074029E-3</v>
      </c>
      <c r="C38">
        <f>_xlfn.POISSON.DIST(A38,Scrobbles!$P$9,FALSE)</f>
        <v>5.2061617764202743E-5</v>
      </c>
    </row>
    <row r="39" spans="1:3" x14ac:dyDescent="0.3">
      <c r="A39">
        <v>37</v>
      </c>
      <c r="B39">
        <f>_xlfn.NORM.DIST(A39,Scrobbles!$P$9,Scrobbles!$P$8,FALSE)</f>
        <v>8.5762610804495515E-3</v>
      </c>
      <c r="C39">
        <f>_xlfn.POISSON.DIST(A39,Scrobbles!$P$9,FALSE)</f>
        <v>8.9611094063662139E-5</v>
      </c>
    </row>
    <row r="40" spans="1:3" x14ac:dyDescent="0.3">
      <c r="A40">
        <v>38</v>
      </c>
      <c r="B40">
        <f>_xlfn.NORM.DIST(A40,Scrobbles!$P$9,Scrobbles!$P$8,FALSE)</f>
        <v>8.7673273287958535E-3</v>
      </c>
      <c r="C40">
        <f>_xlfn.POISSON.DIST(A40,Scrobbles!$P$9,FALSE)</f>
        <v>1.5018412462269114E-4</v>
      </c>
    </row>
    <row r="41" spans="1:3" x14ac:dyDescent="0.3">
      <c r="A41">
        <v>39</v>
      </c>
      <c r="B41">
        <f>_xlfn.NORM.DIST(A41,Scrobbles!$P$9,Scrobbles!$P$8,FALSE)</f>
        <v>8.9551119608367469E-3</v>
      </c>
      <c r="C41">
        <f>_xlfn.POISSON.DIST(A41,Scrobbles!$P$9,FALSE)</f>
        <v>2.4524788173680199E-4</v>
      </c>
    </row>
    <row r="42" spans="1:3" x14ac:dyDescent="0.3">
      <c r="A42">
        <v>40</v>
      </c>
      <c r="B42">
        <f>_xlfn.NORM.DIST(A42,Scrobbles!$P$9,Scrobbles!$P$8,FALSE)</f>
        <v>9.1392254227965434E-3</v>
      </c>
      <c r="C42">
        <f>_xlfn.POISSON.DIST(A42,Scrobbles!$P$9,FALSE)</f>
        <v>3.904730979809484E-4</v>
      </c>
    </row>
    <row r="43" spans="1:3" x14ac:dyDescent="0.3">
      <c r="A43">
        <v>41</v>
      </c>
      <c r="B43">
        <f>_xlfn.NORM.DIST(A43,Scrobbles!$P$9,Scrobbles!$P$8,FALSE)</f>
        <v>9.3192793456927363E-3</v>
      </c>
      <c r="C43">
        <f>_xlfn.POISSON.DIST(A43,Scrobbles!$P$9,FALSE)</f>
        <v>6.0653114406605498E-4</v>
      </c>
    </row>
    <row r="44" spans="1:3" x14ac:dyDescent="0.3">
      <c r="A44">
        <v>42</v>
      </c>
      <c r="B44">
        <f>_xlfn.NORM.DIST(A44,Scrobbles!$P$9,Scrobbles!$P$8,FALSE)</f>
        <v>9.4948878893867106E-3</v>
      </c>
      <c r="C44">
        <f>_xlfn.POISSON.DIST(A44,Scrobbles!$P$9,FALSE)</f>
        <v>9.1970735570800447E-4</v>
      </c>
    </row>
    <row r="45" spans="1:3" x14ac:dyDescent="0.3">
      <c r="A45">
        <v>43</v>
      </c>
      <c r="B45">
        <f>_xlfn.NORM.DIST(A45,Scrobbles!$P$9,Scrobbles!$P$8,FALSE)</f>
        <v>9.6656691029433795E-3</v>
      </c>
      <c r="C45">
        <f>_xlfn.POISSON.DIST(A45,Scrobbles!$P$9,FALSE)</f>
        <v>1.3621566307978029E-3</v>
      </c>
    </row>
    <row r="46" spans="1:3" x14ac:dyDescent="0.3">
      <c r="A46">
        <v>44</v>
      </c>
      <c r="B46">
        <f>_xlfn.NORM.DIST(A46,Scrobbles!$P$9,Scrobbles!$P$8,FALSE)</f>
        <v>9.8312462946919688E-3</v>
      </c>
      <c r="C46">
        <f>_xlfn.POISSON.DIST(A46,Scrobbles!$P$9,FALSE)</f>
        <v>1.9716063889622481E-3</v>
      </c>
    </row>
    <row r="47" spans="1:3" x14ac:dyDescent="0.3">
      <c r="A47">
        <v>45</v>
      </c>
      <c r="B47">
        <f>_xlfn.NORM.DIST(A47,Scrobbles!$P$9,Scrobbles!$P$8,FALSE)</f>
        <v>9.9912494051951576E-3</v>
      </c>
      <c r="C47">
        <f>_xlfn.POISSON.DIST(A47,Scrobbles!$P$9,FALSE)</f>
        <v>2.7903170158385024E-3</v>
      </c>
    </row>
    <row r="48" spans="1:3" x14ac:dyDescent="0.3">
      <c r="A48">
        <v>46</v>
      </c>
      <c r="B48">
        <f>_xlfn.NORM.DIST(A48,Scrobbles!$P$9,Scrobbles!$P$8,FALSE)</f>
        <v>1.014531637619159E-2</v>
      </c>
      <c r="C48">
        <f>_xlfn.POISSON.DIST(A48,Scrobbles!$P$9,FALSE)</f>
        <v>3.8631499008710368E-3</v>
      </c>
    </row>
    <row r="49" spans="1:3" x14ac:dyDescent="0.3">
      <c r="A49">
        <v>47</v>
      </c>
      <c r="B49">
        <f>_xlfn.NORM.DIST(A49,Scrobbles!$P$9,Scrobbles!$P$8,FALSE)</f>
        <v>1.0293094508478944E-2</v>
      </c>
      <c r="C49">
        <f>_xlfn.POISSON.DIST(A49,Scrobbles!$P$9,FALSE)</f>
        <v>5.2346728736041431E-3</v>
      </c>
    </row>
    <row r="50" spans="1:3" x14ac:dyDescent="0.3">
      <c r="A50">
        <v>48</v>
      </c>
      <c r="B50">
        <f>_xlfn.NORM.DIST(A50,Scrobbles!$P$9,Scrobbles!$P$8,FALSE)</f>
        <v>1.0434241801652868E-2</v>
      </c>
      <c r="C50">
        <f>_xlfn.POISSON.DIST(A50,Scrobbles!$P$9,FALSE)</f>
        <v>6.9453502832787038E-3</v>
      </c>
    </row>
    <row r="51" spans="1:3" x14ac:dyDescent="0.3">
      <c r="A51">
        <v>49</v>
      </c>
      <c r="B51">
        <f>_xlfn.NORM.DIST(A51,Scrobbles!$P$9,Scrobbles!$P$8,FALSE)</f>
        <v>1.0568428268612609E-2</v>
      </c>
      <c r="C51">
        <f>_xlfn.POISSON.DIST(A51,Scrobbles!$P$9,FALSE)</f>
        <v>9.0270098919924945E-3</v>
      </c>
    </row>
    <row r="52" spans="1:3" x14ac:dyDescent="0.3">
      <c r="A52">
        <v>50</v>
      </c>
      <c r="B52">
        <f>_xlfn.NORM.DIST(A52,Scrobbles!$P$9,Scrobbles!$P$8,FALSE)</f>
        <v>1.0695337217787369E-2</v>
      </c>
      <c r="C52">
        <f>_xlfn.POISSON.DIST(A52,Scrobbles!$P$9,FALSE)</f>
        <v>1.1497932599682978E-2</v>
      </c>
    </row>
    <row r="53" spans="1:3" x14ac:dyDescent="0.3">
      <c r="A53">
        <v>51</v>
      </c>
      <c r="B53">
        <f>_xlfn.NORM.DIST(A53,Scrobbles!$P$9,Scrobbles!$P$8,FALSE)</f>
        <v>1.0814666496129227E-2</v>
      </c>
      <c r="C53">
        <f>_xlfn.POISSON.DIST(A53,Scrobbles!$P$9,FALSE)</f>
        <v>1.4358048859581082E-2</v>
      </c>
    </row>
    <row r="54" spans="1:3" x14ac:dyDescent="0.3">
      <c r="A54">
        <v>52</v>
      </c>
      <c r="B54">
        <f>_xlfn.NORM.DIST(A54,Scrobbles!$P$9,Scrobbles!$P$8,FALSE)</f>
        <v>1.0926129686058375E-2</v>
      </c>
      <c r="C54">
        <f>_xlfn.POISSON.DIST(A54,Scrobbles!$P$9,FALSE)</f>
        <v>1.7584820021085724E-2</v>
      </c>
    </row>
    <row r="55" spans="1:3" x14ac:dyDescent="0.3">
      <c r="A55">
        <v>53</v>
      </c>
      <c r="B55">
        <f>_xlfn.NORM.DIST(A55,Scrobbles!$P$9,Scrobbles!$P$8,FALSE)</f>
        <v>1.1029457249734458E-2</v>
      </c>
      <c r="C55">
        <f>_xlfn.POISSON.DIST(A55,Scrobbles!$P$9,FALSE)</f>
        <v>2.113040896355399E-2</v>
      </c>
    </row>
    <row r="56" spans="1:3" x14ac:dyDescent="0.3">
      <c r="A56">
        <v>54</v>
      </c>
      <c r="B56">
        <f>_xlfn.NORM.DIST(A56,Scrobbles!$P$9,Scrobbles!$P$8,FALSE)</f>
        <v>1.1124397614262748E-2</v>
      </c>
      <c r="C56">
        <f>_xlfn.POISSON.DIST(A56,Scrobbles!$P$9,FALSE)</f>
        <v>2.4920685662172593E-2</v>
      </c>
    </row>
    <row r="57" spans="1:3" x14ac:dyDescent="0.3">
      <c r="A57">
        <v>55</v>
      </c>
      <c r="B57">
        <f>_xlfn.NORM.DIST(A57,Scrobbles!$P$9,Scrobbles!$P$8,FALSE)</f>
        <v>1.1210718191724662E-2</v>
      </c>
      <c r="C57">
        <f>_xlfn.POISSON.DIST(A57,Scrobbles!$P$9,FALSE)</f>
        <v>2.8856465964611968E-2</v>
      </c>
    </row>
    <row r="58" spans="1:3" x14ac:dyDescent="0.3">
      <c r="A58">
        <v>56</v>
      </c>
      <c r="B58">
        <f>_xlfn.NORM.DIST(A58,Scrobbles!$P$9,Scrobbles!$P$8,FALSE)</f>
        <v>1.1288206328247324E-2</v>
      </c>
      <c r="C58">
        <f>_xlfn.POISSON.DIST(A58,Scrobbles!$P$9,FALSE)</f>
        <v>3.2817157371519474E-2</v>
      </c>
    </row>
    <row r="59" spans="1:3" x14ac:dyDescent="0.3">
      <c r="A59">
        <v>57</v>
      </c>
      <c r="B59">
        <f>_xlfn.NORM.DIST(A59,Scrobbles!$P$9,Scrobbles!$P$8,FALSE)</f>
        <v>1.1356670176693858E-2</v>
      </c>
      <c r="C59">
        <f>_xlfn.POISSON.DIST(A59,Scrobbles!$P$9,FALSE)</f>
        <v>3.6666710403403954E-2</v>
      </c>
    </row>
    <row r="60" spans="1:3" x14ac:dyDescent="0.3">
      <c r="A60">
        <v>58</v>
      </c>
      <c r="B60">
        <f>_xlfn.NORM.DIST(A60,Scrobbles!$P$9,Scrobbles!$P$8,FALSE)</f>
        <v>1.1415939487963139E-2</v>
      </c>
      <c r="C60">
        <f>_xlfn.POISSON.DIST(A60,Scrobbles!$P$9,FALSE)</f>
        <v>4.0261485933149474E-2</v>
      </c>
    </row>
    <row r="61" spans="1:3" x14ac:dyDescent="0.3">
      <c r="A61">
        <v>59</v>
      </c>
      <c r="B61">
        <f>_xlfn.NORM.DIST(A61,Scrobbles!$P$9,Scrobbles!$P$8,FALSE)</f>
        <v>1.1465866316331558E-2</v>
      </c>
      <c r="C61">
        <f>_xlfn.POISSON.DIST(A61,Scrobbles!$P$9,FALSE)</f>
        <v>4.3459390598494331E-2</v>
      </c>
    </row>
    <row r="62" spans="1:3" x14ac:dyDescent="0.3">
      <c r="A62">
        <v>60</v>
      </c>
      <c r="B62">
        <f>_xlfn.NORM.DIST(A62,Scrobbles!$P$9,Scrobbles!$P$8,FALSE)</f>
        <v>1.1506325634747228E-2</v>
      </c>
      <c r="C62">
        <f>_xlfn.POISSON.DIST(A62,Scrobbles!$P$9,FALSE)</f>
        <v>4.6129444661408364E-2</v>
      </c>
    </row>
    <row r="63" spans="1:3" x14ac:dyDescent="0.3">
      <c r="A63">
        <v>61</v>
      </c>
      <c r="B63">
        <f>_xlfn.NORM.DIST(A63,Scrobbles!$P$9,Scrobbles!$P$8,FALSE)</f>
        <v>1.1537215856495175E-2</v>
      </c>
      <c r="C63">
        <f>_xlfn.POISSON.DIST(A63,Scrobbles!$P$9,FALSE)</f>
        <v>4.8160860257233803E-2</v>
      </c>
    </row>
    <row r="64" spans="1:3" x14ac:dyDescent="0.3">
      <c r="A64">
        <v>62</v>
      </c>
      <c r="B64">
        <f>_xlfn.NORM.DIST(A64,Scrobbles!$P$9,Scrobbles!$P$8,FALSE)</f>
        <v>1.155845926018724E-2</v>
      </c>
      <c r="C64">
        <f>_xlfn.POISSON.DIST(A64,Scrobbles!$P$9,FALSE)</f>
        <v>4.9470738176943509E-2</v>
      </c>
    </row>
    <row r="65" spans="1:3" x14ac:dyDescent="0.3">
      <c r="A65">
        <v>63</v>
      </c>
      <c r="B65">
        <f>_xlfn.NORM.DIST(A65,Scrobbles!$P$9,Scrobbles!$P$8,FALSE)</f>
        <v>1.1570002315588272E-2</v>
      </c>
      <c r="C65">
        <f>_xlfn.POISSON.DIST(A65,Scrobbles!$P$9,FALSE)</f>
        <v>5.0009635106975571E-2</v>
      </c>
    </row>
    <row r="66" spans="1:3" x14ac:dyDescent="0.3">
      <c r="A66">
        <v>64</v>
      </c>
      <c r="B66">
        <f>_xlfn.NORM.DIST(A66,Scrobbles!$P$9,Scrobbles!$P$8,FALSE)</f>
        <v>1.1571815908366799E-2</v>
      </c>
      <c r="C66">
        <f>_xlfn.POISSON.DIST(A66,Scrobbles!$P$9,FALSE)</f>
        <v>4.976448983684334E-2</v>
      </c>
    </row>
    <row r="67" spans="1:3" x14ac:dyDescent="0.3">
      <c r="A67">
        <v>65</v>
      </c>
      <c r="B67">
        <f>_xlfn.NORM.DIST(A67,Scrobbles!$P$9,Scrobbles!$P$8,FALSE)</f>
        <v>1.1563895462449517E-2</v>
      </c>
      <c r="C67">
        <f>_xlfn.POISSON.DIST(A67,Scrobbles!$P$9,FALSE)</f>
        <v>4.8758691701377727E-2</v>
      </c>
    </row>
    <row r="68" spans="1:3" x14ac:dyDescent="0.3">
      <c r="A68">
        <v>66</v>
      </c>
      <c r="B68">
        <f>_xlfn.NORM.DIST(A68,Scrobbles!$P$9,Scrobbles!$P$8,FALSE)</f>
        <v>1.154626095925986E-2</v>
      </c>
      <c r="C68">
        <f>_xlfn.POISSON.DIST(A68,Scrobbles!$P$9,FALSE)</f>
        <v>4.7049385218679393E-2</v>
      </c>
    </row>
    <row r="69" spans="1:3" x14ac:dyDescent="0.3">
      <c r="A69">
        <v>67</v>
      </c>
      <c r="B69">
        <f>_xlfn.NORM.DIST(A69,Scrobbles!$P$9,Scrobbles!$P$8,FALSE)</f>
        <v>1.1518956853727506E-2</v>
      </c>
      <c r="C69">
        <f>_xlfn.POISSON.DIST(A69,Scrobbles!$P$9,FALSE)</f>
        <v>4.4722388993348149E-2</v>
      </c>
    </row>
    <row r="70" spans="1:3" x14ac:dyDescent="0.3">
      <c r="A70">
        <v>68</v>
      </c>
      <c r="B70">
        <f>_xlfn.NORM.DIST(A70,Scrobbles!$P$9,Scrobbles!$P$8,FALSE)</f>
        <v>1.1482051887562905E-2</v>
      </c>
      <c r="C70">
        <f>_xlfn.POISSON.DIST(A70,Scrobbles!$P$9,FALSE)</f>
        <v>4.1885328561244176E-2</v>
      </c>
    </row>
    <row r="71" spans="1:3" x14ac:dyDescent="0.3">
      <c r="A71">
        <v>69</v>
      </c>
      <c r="B71">
        <f>_xlfn.NORM.DIST(A71,Scrobbles!$P$9,Scrobbles!$P$8,FALSE)</f>
        <v>1.1435638800894554E-2</v>
      </c>
      <c r="C71">
        <f>_xlfn.POISSON.DIST(A71,Scrobbles!$P$9,FALSE)</f>
        <v>3.865971786499605E-2</v>
      </c>
    </row>
    <row r="72" spans="1:3" x14ac:dyDescent="0.3">
      <c r="A72">
        <v>70</v>
      </c>
      <c r="B72">
        <f>_xlfn.NORM.DIST(A72,Scrobbles!$P$9,Scrobbles!$P$8,FALSE)</f>
        <v>1.1379833943962088E-2</v>
      </c>
      <c r="C72">
        <f>_xlfn.POISSON.DIST(A72,Scrobbles!$P$9,FALSE)</f>
        <v>3.5172762920310151E-2</v>
      </c>
    </row>
    <row r="73" spans="1:3" x14ac:dyDescent="0.3">
      <c r="A73">
        <v>71</v>
      </c>
      <c r="B73">
        <f>_xlfn.NORM.DIST(A73,Scrobbles!$P$9,Scrobbles!$P$8,FALSE)</f>
        <v>1.1314776791140688E-2</v>
      </c>
      <c r="C73">
        <f>_xlfn.POISSON.DIST(A73,Scrobbles!$P$9,FALSE)</f>
        <v>3.1549608938184856E-2</v>
      </c>
    </row>
    <row r="74" spans="1:3" x14ac:dyDescent="0.3">
      <c r="A74">
        <v>72</v>
      </c>
      <c r="B74">
        <f>_xlfn.NORM.DIST(A74,Scrobbles!$P$9,Scrobbles!$P$8,FALSE)</f>
        <v>1.1240629360137764E-2</v>
      </c>
      <c r="C74">
        <f>_xlfn.POISSON.DIST(A74,Scrobbles!$P$9,FALSE)</f>
        <v>2.7906625771030601E-2</v>
      </c>
    </row>
    <row r="75" spans="1:3" x14ac:dyDescent="0.3">
      <c r="A75">
        <v>73</v>
      </c>
      <c r="B75">
        <f>_xlfn.NORM.DIST(A75,Scrobbles!$P$9,Scrobbles!$P$8,FALSE)</f>
        <v>1.1157575539746872E-2</v>
      </c>
      <c r="C75">
        <f>_xlfn.POISSON.DIST(A75,Scrobbles!$P$9,FALSE)</f>
        <v>2.4346151088989382E-2</v>
      </c>
    </row>
    <row r="76" spans="1:3" x14ac:dyDescent="0.3">
      <c r="A76">
        <v>74</v>
      </c>
      <c r="B76">
        <f>_xlfn.NORM.DIST(A76,Scrobbles!$P$9,Scrobbles!$P$8,FALSE)</f>
        <v>1.1065820330062554E-2</v>
      </c>
      <c r="C76">
        <f>_xlfn.POISSON.DIST(A76,Scrobbles!$P$9,FALSE)</f>
        <v>2.0952914344737009E-2</v>
      </c>
    </row>
    <row r="77" spans="1:3" x14ac:dyDescent="0.3">
      <c r="A77">
        <v>75</v>
      </c>
      <c r="B77">
        <f>_xlfn.NORM.DIST(A77,Scrobbles!$P$9,Scrobbles!$P$8,FALSE)</f>
        <v>1.0965588999549249E-2</v>
      </c>
      <c r="C77">
        <f>_xlfn.POISSON.DIST(A77,Scrobbles!$P$9,FALSE)</f>
        <v>1.7792174063191068E-2</v>
      </c>
    </row>
    <row r="78" spans="1:3" x14ac:dyDescent="0.3">
      <c r="A78">
        <v>76</v>
      </c>
      <c r="B78">
        <f>_xlfn.NORM.DIST(A78,Scrobbles!$P$9,Scrobbles!$P$8,FALSE)</f>
        <v>1.0857126163814413E-2</v>
      </c>
      <c r="C78">
        <f>_xlfn.POISSON.DIST(A78,Scrobbles!$P$9,FALSE)</f>
        <v>1.4909437914665803E-2</v>
      </c>
    </row>
    <row r="79" spans="1:3" x14ac:dyDescent="0.3">
      <c r="A79">
        <v>77</v>
      </c>
      <c r="B79">
        <f>_xlfn.NORM.DIST(A79,Scrobbles!$P$9,Scrobbles!$P$8,FALSE)</f>
        <v>1.0740694791356989E-2</v>
      </c>
      <c r="C79">
        <f>_xlfn.POISSON.DIST(A79,Scrobbles!$P$9,FALSE)</f>
        <v>1.2331513711951736E-2</v>
      </c>
    </row>
    <row r="80" spans="1:3" x14ac:dyDescent="0.3">
      <c r="A80">
        <v>78</v>
      </c>
      <c r="B80">
        <f>_xlfn.NORM.DIST(A80,Scrobbles!$P$9,Scrobbles!$P$8,FALSE)</f>
        <v>1.0616575141944603E-2</v>
      </c>
      <c r="C80">
        <f>_xlfn.POISSON.DIST(A80,Scrobbles!$P$9,FALSE)</f>
        <v>1.0068566248471408E-2</v>
      </c>
    </row>
    <row r="81" spans="1:3" x14ac:dyDescent="0.3">
      <c r="A81">
        <v>79</v>
      </c>
      <c r="B81">
        <f>_xlfn.NORM.DIST(A81,Scrobbles!$P$9,Scrobbles!$P$8,FALSE)</f>
        <v>1.0485063643613962E-2</v>
      </c>
      <c r="C81">
        <f>_xlfn.POISSON.DIST(A81,Scrobbles!$P$9,FALSE)</f>
        <v>8.1168287850670491E-3</v>
      </c>
    </row>
    <row r="82" spans="1:3" x14ac:dyDescent="0.3">
      <c r="A82">
        <v>80</v>
      </c>
      <c r="B82">
        <f>_xlfn.NORM.DIST(A82,Scrobbles!$P$9,Scrobbles!$P$8,FALSE)</f>
        <v>1.0346471714586287E-2</v>
      </c>
      <c r="C82">
        <f>_xlfn.POISSON.DIST(A82,Scrobbles!$P$9,FALSE)</f>
        <v>6.4616323269357226E-3</v>
      </c>
    </row>
    <row r="83" spans="1:3" x14ac:dyDescent="0.3">
      <c r="A83">
        <v>81</v>
      </c>
      <c r="B83">
        <f>_xlfn.NORM.DIST(A83,Scrobbles!$P$9,Scrobbles!$P$8,FALSE)</f>
        <v>1.0201124536642009E-2</v>
      </c>
      <c r="C83">
        <f>_xlfn.POISSON.DIST(A83,Scrobbles!$P$9,FALSE)</f>
        <v>5.0804603722796387E-3</v>
      </c>
    </row>
    <row r="84" spans="1:3" x14ac:dyDescent="0.3">
      <c r="A84">
        <v>82</v>
      </c>
      <c r="B84">
        <f>_xlfn.NORM.DIST(A84,Scrobbles!$P$9,Scrobbles!$P$8,FALSE)</f>
        <v>1.004935978670443E-2</v>
      </c>
      <c r="C84">
        <f>_xlfn.POISSON.DIST(A84,Scrobbles!$P$9,FALSE)</f>
        <v>3.9457999256729687E-3</v>
      </c>
    </row>
    <row r="85" spans="1:3" x14ac:dyDescent="0.3">
      <c r="A85">
        <v>83</v>
      </c>
      <c r="B85">
        <f>_xlfn.NORM.DIST(A85,Scrobbles!$P$9,Scrobbles!$P$8,FALSE)</f>
        <v>9.891526333540037E-3</v>
      </c>
      <c r="C85">
        <f>_xlfn.POISSON.DIST(A85,Scrobbles!$P$9,FALSE)</f>
        <v>3.0276300870743533E-3</v>
      </c>
    </row>
    <row r="86" spans="1:3" x14ac:dyDescent="0.3">
      <c r="A86">
        <v>84</v>
      </c>
      <c r="B86">
        <f>_xlfn.NORM.DIST(A86,Scrobbles!$P$9,Scrobbles!$P$8,FALSE)</f>
        <v>9.7279829065929115E-3</v>
      </c>
      <c r="C86">
        <f>_xlfn.POISSON.DIST(A86,Scrobbles!$P$9,FALSE)</f>
        <v>2.2954581052328483E-3</v>
      </c>
    </row>
    <row r="87" spans="1:3" x14ac:dyDescent="0.3">
      <c r="A87">
        <v>85</v>
      </c>
      <c r="B87">
        <f>_xlfn.NORM.DIST(A87,Scrobbles!$P$9,Scrobbles!$P$8,FALSE)</f>
        <v>9.559096744031912E-3</v>
      </c>
      <c r="C87">
        <f>_xlfn.POISSON.DIST(A87,Scrobbles!$P$9,FALSE)</f>
        <v>1.7198726472425082E-3</v>
      </c>
    </row>
    <row r="88" spans="1:3" x14ac:dyDescent="0.3">
      <c r="A88">
        <v>86</v>
      </c>
      <c r="B88">
        <f>_xlfn.NORM.DIST(A88,Scrobbles!$P$9,Scrobbles!$P$8,FALSE)</f>
        <v>9.38524222710258E-3</v>
      </c>
      <c r="C88">
        <f>_xlfn.POISSON.DIST(A88,Scrobbles!$P$9,FALSE)</f>
        <v>1.2736311806301188E-3</v>
      </c>
    </row>
    <row r="89" spans="1:3" x14ac:dyDescent="0.3">
      <c r="A89">
        <v>87</v>
      </c>
      <c r="B89">
        <f>_xlfn.NORM.DIST(A89,Scrobbles!$P$9,Scrobbles!$P$8,FALSE)</f>
        <v>9.2067995078413383E-3</v>
      </c>
      <c r="C89">
        <f>_xlfn.POISSON.DIST(A89,Scrobbles!$P$9,FALSE)</f>
        <v>9.3233132176844858E-4</v>
      </c>
    </row>
    <row r="90" spans="1:3" x14ac:dyDescent="0.3">
      <c r="A90">
        <v>88</v>
      </c>
      <c r="B90">
        <f>_xlfn.NORM.DIST(A90,Scrobbles!$P$9,Scrobbles!$P$8,FALSE)</f>
        <v>9.0241531371287424E-3</v>
      </c>
      <c r="C90">
        <f>_xlfn.POISSON.DIST(A90,Scrobbles!$P$9,FALSE)</f>
        <v>6.7473532377538257E-4</v>
      </c>
    </row>
    <row r="91" spans="1:3" x14ac:dyDescent="0.3">
      <c r="A91">
        <v>89</v>
      </c>
      <c r="B91">
        <f>_xlfn.NORM.DIST(A91,Scrobbles!$P$9,Scrobbles!$P$8,FALSE)</f>
        <v>8.837690699932569E-3</v>
      </c>
      <c r="C91">
        <f>_xlfn.POISSON.DIST(A91,Scrobbles!$P$9,FALSE)</f>
        <v>4.8282448372382502E-4</v>
      </c>
    </row>
    <row r="92" spans="1:3" x14ac:dyDescent="0.3">
      <c r="A92">
        <v>90</v>
      </c>
      <c r="B92">
        <f>_xlfn.NORM.DIST(A92,Scrobbles!$P$9,Scrobbles!$P$8,FALSE)</f>
        <v>8.6478014644223757E-3</v>
      </c>
      <c r="C92">
        <f>_xlfn.POISSON.DIST(A92,Scrobbles!$P$9,FALSE)</f>
        <v>3.4165880678322253E-4</v>
      </c>
    </row>
    <row r="93" spans="1:3" x14ac:dyDescent="0.3">
      <c r="A93">
        <v>91</v>
      </c>
      <c r="B93">
        <f>_xlfn.NORM.DIST(A93,Scrobbles!$P$9,Scrobbles!$P$8,FALSE)</f>
        <v>8.454875051426447E-3</v>
      </c>
      <c r="C93">
        <f>_xlfn.POISSON.DIST(A93,Scrobbles!$P$9,FALSE)</f>
        <v>2.3910963249987221E-4</v>
      </c>
    </row>
    <row r="94" spans="1:3" x14ac:dyDescent="0.3">
      <c r="A94">
        <v>92</v>
      </c>
      <c r="B94">
        <f>_xlfn.NORM.DIST(A94,Scrobbles!$P$9,Scrobbles!$P$8,FALSE)</f>
        <v>8.2593001304527326E-3</v>
      </c>
      <c r="C94">
        <f>_xlfn.POISSON.DIST(A94,Scrobbles!$P$9,FALSE)</f>
        <v>1.6552175753614264E-4</v>
      </c>
    </row>
    <row r="95" spans="1:3" x14ac:dyDescent="0.3">
      <c r="A95">
        <v>93</v>
      </c>
      <c r="B95">
        <f>_xlfn.NORM.DIST(A95,Scrobbles!$P$9,Scrobbles!$P$8,FALSE)</f>
        <v>8.0614631482096039E-3</v>
      </c>
      <c r="C95">
        <f>_xlfn.POISSON.DIST(A95,Scrobbles!$P$9,FALSE)</f>
        <v>1.1334907621281781E-4</v>
      </c>
    </row>
    <row r="96" spans="1:3" x14ac:dyDescent="0.3">
      <c r="A96">
        <v>94</v>
      </c>
      <c r="B96">
        <f>_xlfn.NORM.DIST(A96,Scrobbles!$P$9,Scrobbles!$P$8,FALSE)</f>
        <v>7.8617470952432288E-3</v>
      </c>
      <c r="C96">
        <f>_xlfn.POISSON.DIST(A96,Scrobbles!$P$9,FALSE)</f>
        <v>7.6795535990661305E-5</v>
      </c>
    </row>
    <row r="97" spans="1:3" x14ac:dyDescent="0.3">
      <c r="A97">
        <v>95</v>
      </c>
      <c r="B97">
        <f>_xlfn.NORM.DIST(A97,Scrobbles!$P$9,Scrobbles!$P$8,FALSE)</f>
        <v>7.6605303159591274E-3</v>
      </c>
      <c r="C97">
        <f>_xlfn.POISSON.DIST(A97,Scrobbles!$P$9,FALSE)</f>
        <v>5.148233248661885E-5</v>
      </c>
    </row>
    <row r="98" spans="1:3" x14ac:dyDescent="0.3">
      <c r="A98">
        <v>96</v>
      </c>
      <c r="B98">
        <f>_xlfn.NORM.DIST(A98,Scrobbles!$P$9,Scrobbles!$P$8,FALSE)</f>
        <v>7.4581853669192007E-3</v>
      </c>
      <c r="C98">
        <f>_xlfn.POISSON.DIST(A98,Scrobbles!$P$9,FALSE)</f>
        <v>3.4153312074456402E-5</v>
      </c>
    </row>
    <row r="99" spans="1:3" x14ac:dyDescent="0.3">
      <c r="A99">
        <v>97</v>
      </c>
      <c r="B99">
        <f>_xlfn.NORM.DIST(A99,Scrobbles!$P$9,Scrobbles!$P$8,FALSE)</f>
        <v>7.255077927905927E-3</v>
      </c>
      <c r="C99">
        <f>_xlfn.POISSON.DIST(A99,Scrobbles!$P$9,FALSE)</f>
        <v>2.2423682558688743E-5</v>
      </c>
    </row>
    <row r="100" spans="1:3" x14ac:dyDescent="0.3">
      <c r="A100">
        <v>98</v>
      </c>
      <c r="B100">
        <f>_xlfn.NORM.DIST(A100,Scrobbles!$P$9,Scrobbles!$P$8,FALSE)</f>
        <v>7.0515657698257267E-3</v>
      </c>
      <c r="C100">
        <f>_xlfn.POISSON.DIST(A100,Scrobbles!$P$9,FALSE)</f>
        <v>1.4572253091360912E-5</v>
      </c>
    </row>
    <row r="101" spans="1:3" x14ac:dyDescent="0.3">
      <c r="A101">
        <v>99</v>
      </c>
      <c r="B101">
        <f>_xlfn.NORM.DIST(A101,Scrobbles!$P$9,Scrobbles!$P$8,FALSE)</f>
        <v>6.8479977830876492E-3</v>
      </c>
      <c r="C101">
        <f>_xlfn.POISSON.DIST(A101,Scrobbles!$P$9,FALSE)</f>
        <v>9.3742677838661097E-6</v>
      </c>
    </row>
    <row r="102" spans="1:3" x14ac:dyDescent="0.3">
      <c r="A102">
        <v>100</v>
      </c>
      <c r="B102">
        <f>_xlfn.NORM.DIST(A102,Scrobbles!$P$9,Scrobbles!$P$8,FALSE)</f>
        <v>6.6447130696449695E-3</v>
      </c>
      <c r="C102">
        <f>_xlfn.POISSON.DIST(A102,Scrobbles!$P$9,FALSE)</f>
        <v>5.9701219141171323E-6</v>
      </c>
    </row>
    <row r="103" spans="1:3" x14ac:dyDescent="0.3">
      <c r="A103">
        <v>101</v>
      </c>
      <c r="B103">
        <f>_xlfn.NORM.DIST(A103,Scrobbles!$P$9,Scrobbles!$P$8,FALSE)</f>
        <v>6.4420401014298684E-3</v>
      </c>
      <c r="C103">
        <f>_xlfn.POISSON.DIST(A103,Scrobbles!$P$9,FALSE)</f>
        <v>3.7645031988064978E-6</v>
      </c>
    </row>
    <row r="104" spans="1:3" x14ac:dyDescent="0.3">
      <c r="A104">
        <v>102</v>
      </c>
      <c r="B104">
        <f>_xlfn.NORM.DIST(A104,Scrobbles!$P$9,Scrobbles!$P$8,FALSE)</f>
        <v>6.240295947448616E-3</v>
      </c>
      <c r="C104">
        <f>_xlfn.POISSON.DIST(A104,Scrobbles!$P$9,FALSE)</f>
        <v>2.3504625893355529E-6</v>
      </c>
    </row>
    <row r="105" spans="1:3" x14ac:dyDescent="0.3">
      <c r="A105">
        <v>103</v>
      </c>
      <c r="B105">
        <f>_xlfn.NORM.DIST(A105,Scrobbles!$P$9,Scrobbles!$P$8,FALSE)</f>
        <v>6.0397855713402908E-3</v>
      </c>
      <c r="C105">
        <f>_xlfn.POISSON.DIST(A105,Scrobbles!$P$9,FALSE)</f>
        <v>1.4533223853344437E-6</v>
      </c>
    </row>
    <row r="106" spans="1:3" x14ac:dyDescent="0.3">
      <c r="A106">
        <v>104</v>
      </c>
      <c r="B106">
        <f>_xlfn.NORM.DIST(A106,Scrobbles!$P$9,Scrobbles!$P$8,FALSE)</f>
        <v>5.8408012007395184E-3</v>
      </c>
      <c r="C106">
        <f>_xlfn.POISSON.DIST(A106,Scrobbles!$P$9,FALSE)</f>
        <v>8.8996815753512382E-7</v>
      </c>
    </row>
    <row r="107" spans="1:3" x14ac:dyDescent="0.3">
      <c r="A107">
        <v>105</v>
      </c>
      <c r="B107">
        <f>_xlfn.NORM.DIST(A107,Scrobbles!$P$9,Scrobbles!$P$8,FALSE)</f>
        <v>5.6436217693263523E-3</v>
      </c>
      <c r="C107">
        <f>_xlfn.POISSON.DIST(A107,Scrobbles!$P$9,FALSE)</f>
        <v>5.3979767986443561E-7</v>
      </c>
    </row>
    <row r="108" spans="1:3" x14ac:dyDescent="0.3">
      <c r="A108">
        <v>106</v>
      </c>
      <c r="B108">
        <f>_xlfn.NORM.DIST(A108,Scrobbles!$P$9,Scrobbles!$P$8,FALSE)</f>
        <v>5.4485124319975618E-3</v>
      </c>
      <c r="C108">
        <f>_xlfn.POISSON.DIST(A108,Scrobbles!$P$9,FALSE)</f>
        <v>3.2431795490190424E-7</v>
      </c>
    </row>
    <row r="109" spans="1:3" x14ac:dyDescent="0.3">
      <c r="A109">
        <v>107</v>
      </c>
      <c r="B109">
        <f>_xlfn.NORM.DIST(A109,Scrobbles!$P$9,Scrobbles!$P$8,FALSE)</f>
        <v>5.2557241531562991E-3</v>
      </c>
      <c r="C109">
        <f>_xlfn.POISSON.DIST(A109,Scrobbles!$P$9,FALSE)</f>
        <v>1.9303366639570821E-7</v>
      </c>
    </row>
    <row r="110" spans="1:3" x14ac:dyDescent="0.3">
      <c r="A110">
        <v>108</v>
      </c>
      <c r="B110">
        <f>_xlfn.NORM.DIST(A110,Scrobbles!$P$9,Scrobbles!$P$8,FALSE)</f>
        <v>5.0654933676941632E-3</v>
      </c>
      <c r="C110">
        <f>_xlfn.POISSON.DIST(A110,Scrobbles!$P$9,FALSE)</f>
        <v>1.1382958396028754E-7</v>
      </c>
    </row>
    <row r="111" spans="1:3" x14ac:dyDescent="0.3">
      <c r="A111">
        <v>109</v>
      </c>
      <c r="B111">
        <f>_xlfn.NORM.DIST(A111,Scrobbles!$P$9,Scrobbles!$P$8,FALSE)</f>
        <v>4.8780417138339065E-3</v>
      </c>
      <c r="C111">
        <f>_xlfn.POISSON.DIST(A111,Scrobbles!$P$9,FALSE)</f>
        <v>6.650809294891393E-8</v>
      </c>
    </row>
    <row r="112" spans="1:3" x14ac:dyDescent="0.3">
      <c r="A112">
        <v>110</v>
      </c>
      <c r="B112">
        <f>_xlfn.NORM.DIST(A112,Scrobbles!$P$9,Scrobbles!$P$8,FALSE)</f>
        <v>4.6935758366146857E-3</v>
      </c>
      <c r="C112">
        <f>_xlfn.POISSON.DIST(A112,Scrobbles!$P$9,FALSE)</f>
        <v>3.850593331516471E-8</v>
      </c>
    </row>
    <row r="113" spans="1:3" x14ac:dyDescent="0.3">
      <c r="A113">
        <v>111</v>
      </c>
      <c r="B113">
        <f>_xlfn.NORM.DIST(A113,Scrobbles!$P$9,Scrobbles!$P$8,FALSE)</f>
        <v>4.5122872604372146E-3</v>
      </c>
      <c r="C113">
        <f>_xlfn.POISSON.DIST(A113,Scrobbles!$P$9,FALSE)</f>
        <v>2.2092787742034002E-8</v>
      </c>
    </row>
    <row r="114" spans="1:3" x14ac:dyDescent="0.3">
      <c r="A114">
        <v>112</v>
      </c>
      <c r="B114">
        <f>_xlfn.NORM.DIST(A114,Scrobbles!$P$9,Scrobbles!$P$8,FALSE)</f>
        <v>4.3343523287451618E-3</v>
      </c>
      <c r="C114">
        <f>_xlfn.POISSON.DIST(A114,Scrobbles!$P$9,FALSE)</f>
        <v>1.256256557880374E-8</v>
      </c>
    </row>
    <row r="115" spans="1:3" x14ac:dyDescent="0.3">
      <c r="A115">
        <v>113</v>
      </c>
      <c r="B115">
        <f>_xlfn.NORM.DIST(A115,Scrobbles!$P$9,Scrobbles!$P$8,FALSE)</f>
        <v>4.1599322086035111E-3</v>
      </c>
      <c r="C115">
        <f>_xlfn.POISSON.DIST(A115,Scrobbles!$P$9,FALSE)</f>
        <v>7.0802035398151045E-9</v>
      </c>
    </row>
    <row r="116" spans="1:3" x14ac:dyDescent="0.3">
      <c r="A116">
        <v>114</v>
      </c>
      <c r="B116">
        <f>_xlfn.NORM.DIST(A116,Scrobbles!$P$9,Scrobbles!$P$8,FALSE)</f>
        <v>3.9891729576456494E-3</v>
      </c>
      <c r="C116">
        <f>_xlfn.POISSON.DIST(A116,Scrobbles!$P$9,FALSE)</f>
        <v>3.9553665458065664E-9</v>
      </c>
    </row>
    <row r="117" spans="1:3" x14ac:dyDescent="0.3">
      <c r="A117">
        <v>115</v>
      </c>
      <c r="B117">
        <f>_xlfn.NORM.DIST(A117,Scrobbles!$P$9,Scrobbles!$P$8,FALSE)</f>
        <v>3.8222056505997988E-3</v>
      </c>
      <c r="C117">
        <f>_xlfn.POISSON.DIST(A117,Scrobbles!$P$9,FALSE)</f>
        <v>2.1904570402011405E-9</v>
      </c>
    </row>
    <row r="118" spans="1:3" x14ac:dyDescent="0.3">
      <c r="A118">
        <v>116</v>
      </c>
      <c r="B118">
        <f>_xlfn.NORM.DIST(A118,Scrobbles!$P$9,Scrobbles!$P$8,FALSE)</f>
        <v>3.6591465623729354E-3</v>
      </c>
      <c r="C118">
        <f>_xlfn.POISSON.DIST(A118,Scrobbles!$P$9,FALSE)</f>
        <v>1.2026038652084724E-9</v>
      </c>
    </row>
    <row r="119" spans="1:3" x14ac:dyDescent="0.3">
      <c r="A119">
        <v>117</v>
      </c>
      <c r="B119">
        <f>_xlfn.NORM.DIST(A119,Scrobbles!$P$9,Scrobbles!$P$8,FALSE)</f>
        <v>3.5000974044671839E-3</v>
      </c>
      <c r="C119">
        <f>_xlfn.POISSON.DIST(A119,Scrobbles!$P$9,FALSE)</f>
        <v>6.546099135574206E-10</v>
      </c>
    </row>
    <row r="120" spans="1:3" x14ac:dyDescent="0.3">
      <c r="A120">
        <v>118</v>
      </c>
      <c r="B120">
        <f>_xlfn.NORM.DIST(A120,Scrobbles!$P$9,Scrobbles!$P$8,FALSE)</f>
        <v>3.345145611329987E-3</v>
      </c>
      <c r="C120">
        <f>_xlfn.POISSON.DIST(A120,Scrobbles!$P$9,FALSE)</f>
        <v>3.5330225975980463E-10</v>
      </c>
    </row>
    <row r="121" spans="1:3" x14ac:dyDescent="0.3">
      <c r="A121">
        <v>119</v>
      </c>
      <c r="B121">
        <f>_xlfn.NORM.DIST(A121,Scrobbles!$P$9,Scrobbles!$P$8,FALSE)</f>
        <v>3.1943646730953797E-3</v>
      </c>
      <c r="C121">
        <f>_xlfn.POISSON.DIST(A121,Scrobbles!$P$9,FALSE)</f>
        <v>1.8907987142854784E-10</v>
      </c>
    </row>
    <row r="122" spans="1:3" x14ac:dyDescent="0.3">
      <c r="A122">
        <v>120</v>
      </c>
      <c r="B122">
        <f>_xlfn.NORM.DIST(A122,Scrobbles!$P$9,Scrobbles!$P$8,FALSE)</f>
        <v>3.0478145110591453E-3</v>
      </c>
      <c r="C122">
        <f>_xlfn.POISSON.DIST(A122,Scrobbles!$P$9,FALSE)</f>
        <v>1.0034827163397414E-10</v>
      </c>
    </row>
    <row r="123" spans="1:3" x14ac:dyDescent="0.3">
      <c r="A123">
        <v>121</v>
      </c>
      <c r="B123">
        <f>_xlfn.NORM.DIST(A123,Scrobbles!$P$9,Scrobbles!$P$8,FALSE)</f>
        <v>2.9055418921450902E-3</v>
      </c>
      <c r="C123">
        <f>_xlfn.POISSON.DIST(A123,Scrobbles!$P$9,FALSE)</f>
        <v>5.2816591519550664E-11</v>
      </c>
    </row>
    <row r="124" spans="1:3" x14ac:dyDescent="0.3">
      <c r="A124">
        <v>122</v>
      </c>
      <c r="B124">
        <f>_xlfn.NORM.DIST(A124,Scrobbles!$P$9,Scrobbles!$P$8,FALSE)</f>
        <v>2.7675808785625547E-3</v>
      </c>
      <c r="C124">
        <f>_xlfn.POISSON.DIST(A124,Scrobbles!$P$9,FALSE)</f>
        <v>2.7571245460543178E-11</v>
      </c>
    </row>
    <row r="125" spans="1:3" x14ac:dyDescent="0.3">
      <c r="A125">
        <v>123</v>
      </c>
      <c r="B125">
        <f>_xlfn.NORM.DIST(A125,Scrobbles!$P$9,Scrobbles!$P$8,FALSE)</f>
        <v>2.6339533088256665E-3</v>
      </c>
      <c r="C125">
        <f>_xlfn.POISSON.DIST(A125,Scrobbles!$P$9,FALSE)</f>
        <v>1.4275690300628979E-11</v>
      </c>
    </row>
    <row r="126" spans="1:3" x14ac:dyDescent="0.3">
      <c r="A126">
        <v>124</v>
      </c>
      <c r="B126">
        <f>_xlfn.NORM.DIST(A126,Scrobbles!$P$9,Scrobbles!$P$8,FALSE)</f>
        <v>2.5046693063017706E-3</v>
      </c>
      <c r="C126">
        <f>_xlfn.POISSON.DIST(A126,Scrobbles!$P$9,FALSE)</f>
        <v>7.3319800911515533E-12</v>
      </c>
    </row>
    <row r="127" spans="1:3" x14ac:dyDescent="0.3">
      <c r="A127">
        <v>125</v>
      </c>
      <c r="B127">
        <f>_xlfn.NORM.DIST(A127,Scrobbles!$P$9,Scrobbles!$P$8,FALSE)</f>
        <v>2.3797278114786788E-3</v>
      </c>
      <c r="C127">
        <f>_xlfn.POISSON.DIST(A127,Scrobbles!$P$9,FALSE)</f>
        <v>3.735571974283981E-12</v>
      </c>
    </row>
    <row r="128" spans="1:3" x14ac:dyDescent="0.3">
      <c r="A128">
        <v>126</v>
      </c>
      <c r="B128">
        <f>_xlfn.NORM.DIST(A128,Scrobbles!$P$9,Scrobbles!$P$8,FALSE)</f>
        <v>2.2591171341865648E-3</v>
      </c>
      <c r="C128">
        <f>_xlfn.POISSON.DIST(A128,Scrobbles!$P$9,FALSE)</f>
        <v>1.8881322397252076E-12</v>
      </c>
    </row>
    <row r="129" spans="1:3" x14ac:dyDescent="0.3">
      <c r="A129">
        <v>127</v>
      </c>
      <c r="B129">
        <f>_xlfn.NORM.DIST(A129,Scrobbles!$P$9,Scrobbles!$P$8,FALSE)</f>
        <v>2.1428155220789519E-3</v>
      </c>
      <c r="C129">
        <f>_xlfn.POISSON.DIST(A129,Scrobbles!$P$9,FALSE)</f>
        <v>9.4683549708623434E-13</v>
      </c>
    </row>
    <row r="130" spans="1:3" x14ac:dyDescent="0.3">
      <c r="A130">
        <v>128</v>
      </c>
      <c r="B130">
        <f>_xlfn.NORM.DIST(A130,Scrobbles!$P$9,Scrobbles!$P$8,FALSE)</f>
        <v>2.030791741766767E-3</v>
      </c>
      <c r="C130">
        <f>_xlfn.POISSON.DIST(A130,Scrobbles!$P$9,FALSE)</f>
        <v>4.7109707330516772E-13</v>
      </c>
    </row>
    <row r="131" spans="1:3" x14ac:dyDescent="0.3">
      <c r="A131">
        <v>129</v>
      </c>
      <c r="B131">
        <f>_xlfn.NORM.DIST(A131,Scrobbles!$P$9,Scrobbles!$P$8,FALSE)</f>
        <v>1.9230056691080756E-3</v>
      </c>
      <c r="C131">
        <f>_xlfn.POISSON.DIST(A131,Scrobbles!$P$9,FALSE)</f>
        <v>2.3257688008742014E-13</v>
      </c>
    </row>
    <row r="132" spans="1:3" x14ac:dyDescent="0.3">
      <c r="A132">
        <v>130</v>
      </c>
      <c r="B132">
        <f>_xlfn.NORM.DIST(A132,Scrobbles!$P$9,Scrobbles!$P$8,FALSE)</f>
        <v>1.8194088852822247E-3</v>
      </c>
      <c r="C132">
        <f>_xlfn.POISSON.DIST(A132,Scrobbles!$P$9,FALSE)</f>
        <v>1.1393811561447128E-13</v>
      </c>
    </row>
    <row r="133" spans="1:3" x14ac:dyDescent="0.3">
      <c r="A133">
        <v>131</v>
      </c>
      <c r="B133">
        <f>_xlfn.NORM.DIST(A133,Scrobbles!$P$9,Scrobbles!$P$8,FALSE)</f>
        <v>1.7199452754187799E-3</v>
      </c>
      <c r="C133">
        <f>_xlfn.POISSON.DIST(A133,Scrobbles!$P$9,FALSE)</f>
        <v>5.5391558077504241E-14</v>
      </c>
    </row>
    <row r="134" spans="1:3" x14ac:dyDescent="0.3">
      <c r="A134">
        <v>132</v>
      </c>
      <c r="B134">
        <f>_xlfn.NORM.DIST(A134,Scrobbles!$P$9,Scrobbles!$P$8,FALSE)</f>
        <v>1.624551626707067E-3</v>
      </c>
      <c r="C134">
        <f>_xlfn.POISSON.DIST(A134,Scrobbles!$P$9,FALSE)</f>
        <v>2.6724863433710046E-14</v>
      </c>
    </row>
    <row r="135" spans="1:3" x14ac:dyDescent="0.3">
      <c r="A135">
        <v>133</v>
      </c>
      <c r="B135">
        <f>_xlfn.NORM.DIST(A135,Scrobbles!$P$9,Scrobbles!$P$8,FALSE)</f>
        <v>1.5331582230793943E-3</v>
      </c>
      <c r="C135">
        <f>_xlfn.POISSON.DIST(A135,Scrobbles!$P$9,FALSE)</f>
        <v>1.2797045029144581E-14</v>
      </c>
    </row>
    <row r="136" spans="1:3" x14ac:dyDescent="0.3">
      <c r="A136">
        <v>134</v>
      </c>
      <c r="B136">
        <f>_xlfn.NORM.DIST(A136,Scrobbles!$P$9,Scrobbles!$P$8,FALSE)</f>
        <v>1.4456894337383478E-3</v>
      </c>
      <c r="C136">
        <f>_xlfn.POISSON.DIST(A136,Scrobbles!$P$9,FALSE)</f>
        <v>6.0820606167196986E-15</v>
      </c>
    </row>
    <row r="137" spans="1:3" x14ac:dyDescent="0.3">
      <c r="A137">
        <v>135</v>
      </c>
      <c r="B137">
        <f>_xlfn.NORM.DIST(A137,Scrobbles!$P$9,Scrobbles!$P$8,FALSE)</f>
        <v>1.3620642929839898E-3</v>
      </c>
      <c r="C137">
        <f>_xlfn.POISSON.DIST(A137,Scrobbles!$P$9,FALSE)</f>
        <v>2.8692132001605858E-15</v>
      </c>
    </row>
    <row r="138" spans="1:3" x14ac:dyDescent="0.3">
      <c r="A138">
        <v>136</v>
      </c>
      <c r="B138">
        <f>_xlfn.NORM.DIST(A138,Scrobbles!$P$9,Scrobbles!$P$8,FALSE)</f>
        <v>1.2821970689885836E-3</v>
      </c>
      <c r="C138">
        <f>_xlfn.POISSON.DIST(A138,Scrobbles!$P$9,FALSE)</f>
        <v>1.343599260974849E-15</v>
      </c>
    </row>
    <row r="139" spans="1:3" x14ac:dyDescent="0.3">
      <c r="A139">
        <v>137</v>
      </c>
      <c r="B139">
        <f>_xlfn.NORM.DIST(A139,Scrobbles!$P$9,Scrobbles!$P$8,FALSE)</f>
        <v>1.2059978193628598E-3</v>
      </c>
      <c r="C139">
        <f>_xlfn.POISSON.DIST(A139,Scrobbles!$P$9,FALSE)</f>
        <v>6.2459000996797388E-16</v>
      </c>
    </row>
    <row r="140" spans="1:3" x14ac:dyDescent="0.3">
      <c r="A140">
        <v>138</v>
      </c>
      <c r="B140">
        <f>_xlfn.NORM.DIST(A140,Scrobbles!$P$9,Scrobbles!$P$8,FALSE)</f>
        <v>1.1333729315571007E-3</v>
      </c>
      <c r="C140">
        <f>_xlfn.POISSON.DIST(A140,Scrobbles!$P$9,FALSE)</f>
        <v>2.882450060210282E-16</v>
      </c>
    </row>
    <row r="141" spans="1:3" x14ac:dyDescent="0.3">
      <c r="A141">
        <v>139</v>
      </c>
      <c r="B141">
        <f>_xlfn.NORM.DIST(A141,Scrobbles!$P$9,Scrobbles!$P$8,FALSE)</f>
        <v>1.064225646340816E-3</v>
      </c>
      <c r="C141">
        <f>_xlfn.POISSON.DIST(A141,Scrobbles!$P$9,FALSE)</f>
        <v>1.3206655093191043E-16</v>
      </c>
    </row>
    <row r="142" spans="1:3" x14ac:dyDescent="0.3">
      <c r="A142">
        <v>140</v>
      </c>
      <c r="B142">
        <f>_xlfn.NORM.DIST(A142,Scrobbles!$P$9,Scrobbles!$P$8,FALSE)</f>
        <v>9.9845656280502806E-4</v>
      </c>
      <c r="C142">
        <f>_xlfn.POISSON.DIST(A142,Scrobbles!$P$9,FALSE)</f>
        <v>6.0077332972947659E-17</v>
      </c>
    </row>
    <row r="143" spans="1:3" x14ac:dyDescent="0.3">
      <c r="A143">
        <v>141</v>
      </c>
      <c r="B143">
        <f>_xlfn.NORM.DIST(A143,Scrobbles!$P$9,Scrobbles!$P$8,FALSE)</f>
        <v>9.3596412352963873E-4</v>
      </c>
      <c r="C143">
        <f>_xlfn.POISSON.DIST(A143,Scrobbles!$P$9,FALSE)</f>
        <v>2.7135471769730023E-17</v>
      </c>
    </row>
    <row r="144" spans="1:3" x14ac:dyDescent="0.3">
      <c r="A144">
        <v>142</v>
      </c>
      <c r="B144">
        <f>_xlfn.NORM.DIST(A144,Scrobbles!$P$9,Scrobbles!$P$8,FALSE)</f>
        <v>8.7664507875374951E-4</v>
      </c>
      <c r="C144">
        <f>_xlfn.POISSON.DIST(A144,Scrobbles!$P$9,FALSE)</f>
        <v>1.2170120451268261E-17</v>
      </c>
    </row>
    <row r="145" spans="1:3" x14ac:dyDescent="0.3">
      <c r="A145">
        <v>143</v>
      </c>
      <c r="B145">
        <f>_xlfn.NORM.DIST(A145,Scrobbles!$P$9,Scrobbles!$P$8,FALSE)</f>
        <v>8.2039492857782401E-4</v>
      </c>
      <c r="C145">
        <f>_xlfn.POISSON.DIST(A145,Scrobbles!$P$9,FALSE)</f>
        <v>5.4200673557821894E-18</v>
      </c>
    </row>
    <row r="146" spans="1:3" x14ac:dyDescent="0.3">
      <c r="A146">
        <v>144</v>
      </c>
      <c r="B146">
        <f>_xlfn.NORM.DIST(A146,Scrobbles!$P$9,Scrobbles!$P$8,FALSE)</f>
        <v>7.6710834241217182E-4</v>
      </c>
      <c r="C146">
        <f>_xlfn.POISSON.DIST(A146,Scrobbles!$P$9,FALSE)</f>
        <v>2.3971103991803593E-18</v>
      </c>
    </row>
    <row r="147" spans="1:3" x14ac:dyDescent="0.3">
      <c r="A147">
        <v>145</v>
      </c>
      <c r="B147">
        <f>_xlfn.NORM.DIST(A147,Scrobbles!$P$9,Scrobbles!$P$8,FALSE)</f>
        <v>7.1667955506527902E-4</v>
      </c>
      <c r="C147">
        <f>_xlfn.POISSON.DIST(A147,Scrobbles!$P$9,FALSE)</f>
        <v>1.0528484890517499E-18</v>
      </c>
    </row>
    <row r="148" spans="1:3" x14ac:dyDescent="0.3">
      <c r="A148">
        <v>146</v>
      </c>
      <c r="B148">
        <f>_xlfn.NORM.DIST(A148,Scrobbles!$P$9,Scrobbles!$P$8,FALSE)</f>
        <v>6.6900273903720516E-4</v>
      </c>
      <c r="C148">
        <f>_xlfn.POISSON.DIST(A148,Scrobbles!$P$9,FALSE)</f>
        <v>4.5926025952727209E-19</v>
      </c>
    </row>
    <row r="149" spans="1:3" x14ac:dyDescent="0.3">
      <c r="A149">
        <v>147</v>
      </c>
      <c r="B149">
        <f>_xlfn.NORM.DIST(A149,Scrobbles!$P$9,Scrobbles!$P$8,FALSE)</f>
        <v>6.2397235274675019E-4</v>
      </c>
      <c r="C149">
        <f>_xlfn.POISSON.DIST(A149,Scrobbles!$P$9,FALSE)</f>
        <v>1.9896989768502151E-19</v>
      </c>
    </row>
    <row r="150" spans="1:3" x14ac:dyDescent="0.3">
      <c r="A150">
        <v>148</v>
      </c>
      <c r="B150">
        <f>_xlfn.NORM.DIST(A150,Scrobbles!$P$9,Scrobbles!$P$8,FALSE)</f>
        <v>5.8148346457574337E-4</v>
      </c>
      <c r="C150">
        <f>_xlfn.POISSON.DIST(A150,Scrobbles!$P$9,FALSE)</f>
        <v>8.5619267048351697E-20</v>
      </c>
    </row>
    <row r="151" spans="1:3" x14ac:dyDescent="0.3">
      <c r="A151">
        <v>149</v>
      </c>
      <c r="B151">
        <f>_xlfn.NORM.DIST(A151,Scrobbles!$P$9,Scrobbles!$P$8,FALSE)</f>
        <v>5.4143205275904475E-4</v>
      </c>
      <c r="C151">
        <f>_xlfn.POISSON.DIST(A151,Scrobbles!$P$9,FALSE)</f>
        <v>3.6595786205163314E-20</v>
      </c>
    </row>
    <row r="152" spans="1:3" x14ac:dyDescent="0.3">
      <c r="A152">
        <v>150</v>
      </c>
      <c r="B152">
        <f>_xlfn.NORM.DIST(A152,Scrobbles!$P$9,Scrobbles!$P$8,FALSE)</f>
        <v>5.0371528128425691E-4</v>
      </c>
      <c r="C152">
        <f>_xlfn.POISSON.DIST(A152,Scrobbles!$P$9,FALSE)</f>
        <v>1.553766190776104E-20</v>
      </c>
    </row>
    <row r="153" spans="1:3" x14ac:dyDescent="0.3">
      <c r="A153">
        <v>151</v>
      </c>
      <c r="B153">
        <f>_xlfn.NORM.DIST(A153,Scrobbles!$P$9,Scrobbles!$P$8,FALSE)</f>
        <v>4.6823175209036264E-4</v>
      </c>
      <c r="C153">
        <f>_xlfn.POISSON.DIST(A153,Scrobbles!$P$9,FALSE)</f>
        <v>6.5532172284648186E-21</v>
      </c>
    </row>
    <row r="154" spans="1:3" x14ac:dyDescent="0.3">
      <c r="A154">
        <v>152</v>
      </c>
      <c r="B154">
        <f>_xlfn.NORM.DIST(A154,Scrobbles!$P$9,Scrobbles!$P$8,FALSE)</f>
        <v>4.3488173396933157E-4</v>
      </c>
      <c r="C154">
        <f>_xlfn.POISSON.DIST(A154,Scrobbles!$P$9,FALSE)</f>
        <v>2.7457236271999823E-21</v>
      </c>
    </row>
    <row r="155" spans="1:3" x14ac:dyDescent="0.3">
      <c r="A155">
        <v>153</v>
      </c>
      <c r="B155">
        <f>_xlfn.NORM.DIST(A155,Scrobbles!$P$9,Scrobbles!$P$8,FALSE)</f>
        <v>4.0356736867904397E-4</v>
      </c>
      <c r="C155">
        <f>_xlfn.POISSON.DIST(A155,Scrobbles!$P$9,FALSE)</f>
        <v>1.1429078996726026E-21</v>
      </c>
    </row>
    <row r="156" spans="1:3" x14ac:dyDescent="0.3">
      <c r="A156">
        <v>154</v>
      </c>
      <c r="B156">
        <f>_xlfn.NORM.DIST(A156,Scrobbles!$P$9,Scrobbles!$P$8,FALSE)</f>
        <v>3.7419285486960829E-4</v>
      </c>
      <c r="C156">
        <f>_xlfn.POISSON.DIST(A156,Scrobbles!$P$9,FALSE)</f>
        <v>4.7264640414267754E-22</v>
      </c>
    </row>
    <row r="157" spans="1:3" x14ac:dyDescent="0.3">
      <c r="A157">
        <v>155</v>
      </c>
      <c r="B157">
        <f>_xlfn.NORM.DIST(A157,Scrobbles!$P$9,Scrobbles!$P$8,FALSE)</f>
        <v>3.4666461050839747E-4</v>
      </c>
      <c r="C157">
        <f>_xlfn.POISSON.DIST(A157,Scrobbles!$P$9,FALSE)</f>
        <v>1.942005718729229E-22</v>
      </c>
    </row>
    <row r="158" spans="1:3" x14ac:dyDescent="0.3">
      <c r="A158">
        <v>156</v>
      </c>
      <c r="B158">
        <f>_xlfn.NORM.DIST(A158,Scrobbles!$P$9,Scrobbles!$P$8,FALSE)</f>
        <v>3.2089141456198995E-4</v>
      </c>
      <c r="C158">
        <f>_xlfn.POISSON.DIST(A158,Scrobbles!$P$9,FALSE)</f>
        <v>7.9281480322178327E-23</v>
      </c>
    </row>
    <row r="159" spans="1:3" x14ac:dyDescent="0.3">
      <c r="A159">
        <v>157</v>
      </c>
      <c r="B159">
        <f>_xlfn.NORM.DIST(A159,Scrobbles!$P$9,Scrobbles!$P$8,FALSE)</f>
        <v>2.9678452875591695E-4</v>
      </c>
      <c r="C159">
        <f>_xlfn.POISSON.DIST(A159,Scrobbles!$P$9,FALSE)</f>
        <v>3.2160140887527481E-23</v>
      </c>
    </row>
    <row r="160" spans="1:3" x14ac:dyDescent="0.3">
      <c r="A160">
        <v>158</v>
      </c>
      <c r="B160">
        <f>_xlfn.NORM.DIST(A160,Scrobbles!$P$9,Scrobbles!$P$8,FALSE)</f>
        <v>2.7425780028595521E-4</v>
      </c>
      <c r="C160">
        <f>_xlfn.POISSON.DIST(A160,Scrobbles!$P$9,FALSE)</f>
        <v>1.2963035195171183E-23</v>
      </c>
    </row>
    <row r="161" spans="1:3" x14ac:dyDescent="0.3">
      <c r="A161">
        <v>159</v>
      </c>
      <c r="B161">
        <f>_xlfn.NORM.DIST(A161,Scrobbles!$P$9,Scrobbles!$P$8,FALSE)</f>
        <v>2.5322774639799036E-4</v>
      </c>
      <c r="C161">
        <f>_xlfn.POISSON.DIST(A161,Scrobbles!$P$9,FALSE)</f>
        <v>5.1922479114460443E-24</v>
      </c>
    </row>
    <row r="162" spans="1:3" x14ac:dyDescent="0.3">
      <c r="A162">
        <v>160</v>
      </c>
      <c r="B162">
        <f>_xlfn.NORM.DIST(A162,Scrobbles!$P$9,Scrobbles!$P$8,FALSE)</f>
        <v>2.33613621787634E-4</v>
      </c>
      <c r="C162">
        <f>_xlfn.POISSON.DIST(A162,Scrobbles!$P$9,FALSE)</f>
        <v>2.0667182863207243E-24</v>
      </c>
    </row>
    <row r="163" spans="1:3" x14ac:dyDescent="0.3">
      <c r="A163">
        <v>161</v>
      </c>
      <c r="B163">
        <f>_xlfn.NORM.DIST(A163,Scrobbles!$P$9,Scrobbles!$P$8,FALSE)</f>
        <v>2.1533746979618876E-4</v>
      </c>
      <c r="C163">
        <f>_xlfn.POISSON.DIST(A163,Scrobbles!$P$9,FALSE)</f>
        <v>8.1752539203135929E-25</v>
      </c>
    </row>
    <row r="164" spans="1:3" x14ac:dyDescent="0.3">
      <c r="A164">
        <v>162</v>
      </c>
      <c r="B164">
        <f>_xlfn.NORM.DIST(A164,Scrobbles!$P$9,Scrobbles!$P$8,FALSE)</f>
        <v>1.983241583967545E-4</v>
      </c>
      <c r="C164">
        <f>_xlfn.POISSON.DIST(A164,Scrobbles!$P$9,FALSE)</f>
        <v>3.213897934299065E-25</v>
      </c>
    </row>
    <row r="165" spans="1:3" x14ac:dyDescent="0.3">
      <c r="A165">
        <v>163</v>
      </c>
      <c r="B165">
        <f>_xlfn.NORM.DIST(A165,Scrobbles!$P$9,Scrobbles!$P$8,FALSE)</f>
        <v>1.825014019737068E-4</v>
      </c>
      <c r="C165">
        <f>_xlfn.POISSON.DIST(A165,Scrobbles!$P$9,FALSE)</f>
        <v>1.2557127980997545E-25</v>
      </c>
    </row>
    <row r="166" spans="1:3" x14ac:dyDescent="0.3">
      <c r="A166">
        <v>164</v>
      </c>
      <c r="B166">
        <f>_xlfn.NORM.DIST(A166,Scrobbles!$P$9,Scrobbles!$P$8,FALSE)</f>
        <v>1.6779976990101682E-4</v>
      </c>
      <c r="C166">
        <f>_xlfn.POISSON.DIST(A166,Scrobbles!$P$9,FALSE)</f>
        <v>4.8763213393449589E-26</v>
      </c>
    </row>
    <row r="167" spans="1:3" x14ac:dyDescent="0.3">
      <c r="A167">
        <v>165</v>
      </c>
      <c r="B167">
        <f>_xlfn.NORM.DIST(A167,Scrobbles!$P$9,Scrobbles!$P$8,FALSE)</f>
        <v>1.5415268292044679E-4</v>
      </c>
      <c r="C167">
        <f>_xlfn.POISSON.DIST(A167,Scrobbles!$P$9,FALSE)</f>
        <v>1.8821499358517287E-26</v>
      </c>
    </row>
    <row r="168" spans="1:3" x14ac:dyDescent="0.3">
      <c r="A168">
        <v>166</v>
      </c>
      <c r="B168">
        <f>_xlfn.NORM.DIST(A168,Scrobbles!$P$9,Scrobbles!$P$8,FALSE)</f>
        <v>1.4149639831011256E-4</v>
      </c>
      <c r="C168">
        <f>_xlfn.POISSON.DIST(A168,Scrobbles!$P$9,FALSE)</f>
        <v>7.2209106917627115E-27</v>
      </c>
    </row>
    <row r="169" spans="1:3" x14ac:dyDescent="0.3">
      <c r="A169">
        <v>167</v>
      </c>
      <c r="B169">
        <f>_xlfn.NORM.DIST(A169,Scrobbles!$P$9,Scrobbles!$P$8,FALSE)</f>
        <v>1.297699848178113E-4</v>
      </c>
      <c r="C169">
        <f>_xlfn.POISSON.DIST(A169,Scrobbles!$P$9,FALSE)</f>
        <v>2.7537299432717699E-27</v>
      </c>
    </row>
    <row r="170" spans="1:3" x14ac:dyDescent="0.3">
      <c r="A170">
        <v>168</v>
      </c>
      <c r="B170">
        <f>_xlfn.NORM.DIST(A170,Scrobbles!$P$9,Scrobbles!$P$8,FALSE)</f>
        <v>1.1891528831242937E-4</v>
      </c>
      <c r="C170">
        <f>_xlfn.POISSON.DIST(A170,Scrobbles!$P$9,FALSE)</f>
        <v>1.0438976255539923E-27</v>
      </c>
    </row>
    <row r="171" spans="1:3" x14ac:dyDescent="0.3">
      <c r="A171">
        <v>169</v>
      </c>
      <c r="B171">
        <f>_xlfn.NORM.DIST(A171,Scrobbles!$P$9,Scrobbles!$P$8,FALSE)</f>
        <v>1.0887688908123353E-4</v>
      </c>
      <c r="C171">
        <f>_xlfn.POISSON.DIST(A171,Scrobbles!$P$9,FALSE)</f>
        <v>3.933843239122176E-28</v>
      </c>
    </row>
    <row r="172" spans="1:3" x14ac:dyDescent="0.3">
      <c r="A172">
        <v>170</v>
      </c>
      <c r="B172">
        <f>_xlfn.NORM.DIST(A172,Scrobbles!$P$9,Scrobbles!$P$8,FALSE)</f>
        <v>9.9602051671451893E-5</v>
      </c>
      <c r="C172">
        <f>_xlfn.POISSON.DIST(A172,Scrobbles!$P$9,FALSE)</f>
        <v>1.4737165906192408E-28</v>
      </c>
    </row>
    <row r="173" spans="1:3" x14ac:dyDescent="0.3">
      <c r="A173">
        <v>171</v>
      </c>
      <c r="B173">
        <f>_xlfn.NORM.DIST(A173,Scrobbles!$P$9,Scrobbles!$P$8,FALSE)</f>
        <v>9.104066814179548E-5</v>
      </c>
      <c r="C173">
        <f>_xlfn.POISSON.DIST(A173,Scrobbles!$P$9,FALSE)</f>
        <v>5.488626861978226E-29</v>
      </c>
    </row>
    <row r="174" spans="1:3" x14ac:dyDescent="0.3">
      <c r="A174">
        <v>172</v>
      </c>
      <c r="B174">
        <f>_xlfn.NORM.DIST(A174,Scrobbles!$P$9,Scrobbles!$P$8,FALSE)</f>
        <v>8.3145195553994633E-5</v>
      </c>
      <c r="C174">
        <f>_xlfn.POISSON.DIST(A174,Scrobbles!$P$9,FALSE)</f>
        <v>2.0322685872897369E-29</v>
      </c>
    </row>
    <row r="175" spans="1:3" x14ac:dyDescent="0.3">
      <c r="A175">
        <v>173</v>
      </c>
      <c r="B175">
        <f>_xlfn.NORM.DIST(A175,Scrobbles!$P$9,Scrobbles!$P$8,FALSE)</f>
        <v>7.5870588496491586E-5</v>
      </c>
      <c r="C175">
        <f>_xlfn.POISSON.DIST(A175,Scrobbles!$P$9,FALSE)</f>
        <v>7.4813650362880268E-30</v>
      </c>
    </row>
    <row r="176" spans="1:3" x14ac:dyDescent="0.3">
      <c r="A176">
        <v>174</v>
      </c>
      <c r="B176">
        <f>_xlfn.NORM.DIST(A176,Scrobbles!$P$9,Scrobbles!$P$8,FALSE)</f>
        <v>6.9174227392644196E-5</v>
      </c>
      <c r="C176">
        <f>_xlfn.POISSON.DIST(A176,Scrobbles!$P$9,FALSE)</f>
        <v>2.7382773989028024E-30</v>
      </c>
    </row>
    <row r="177" spans="1:3" x14ac:dyDescent="0.3">
      <c r="A177">
        <v>175</v>
      </c>
      <c r="B177">
        <f>_xlfn.NORM.DIST(A177,Scrobbles!$P$9,Scrobbles!$P$8,FALSE)</f>
        <v>6.3015843304582109E-5</v>
      </c>
      <c r="C177">
        <f>_xlfn.POISSON.DIST(A177,Scrobbles!$P$9,FALSE)</f>
        <v>9.9651820634582054E-31</v>
      </c>
    </row>
    <row r="178" spans="1:3" x14ac:dyDescent="0.3">
      <c r="A178">
        <v>176</v>
      </c>
      <c r="B178">
        <f>_xlfn.NORM.DIST(A178,Scrobbles!$P$9,Scrobbles!$P$8,FALSE)</f>
        <v>5.7357439901647491E-5</v>
      </c>
      <c r="C178">
        <f>_xlfn.POISSON.DIST(A178,Scrobbles!$P$9,FALSE)</f>
        <v>3.6059393206453344E-31</v>
      </c>
    </row>
    <row r="179" spans="1:3" x14ac:dyDescent="0.3">
      <c r="A179">
        <v>177</v>
      </c>
      <c r="B179">
        <f>_xlfn.NORM.DIST(A179,Scrobbles!$P$9,Scrobbles!$P$8,FALSE)</f>
        <v>5.2163213219535779E-5</v>
      </c>
      <c r="C179">
        <f>_xlfn.POISSON.DIST(A179,Scrobbles!$P$9,FALSE)</f>
        <v>1.2974510815837159E-31</v>
      </c>
    </row>
    <row r="180" spans="1:3" x14ac:dyDescent="0.3">
      <c r="A180">
        <v>178</v>
      </c>
      <c r="B180">
        <f>_xlfn.NORM.DIST(A180,Scrobbles!$P$9,Scrobbles!$P$8,FALSE)</f>
        <v>4.7399469793190377E-5</v>
      </c>
      <c r="C180">
        <f>_xlfn.POISSON.DIST(A180,Scrobbles!$P$9,FALSE)</f>
        <v>4.642125041841495E-32</v>
      </c>
    </row>
    <row r="181" spans="1:3" x14ac:dyDescent="0.3">
      <c r="A181">
        <v>179</v>
      </c>
      <c r="B181">
        <f>_xlfn.NORM.DIST(A181,Scrobbles!$P$9,Scrobbles!$P$8,FALSE)</f>
        <v>4.3034543703533606E-5</v>
      </c>
      <c r="C181">
        <f>_xlfn.POISSON.DIST(A181,Scrobbles!$P$9,FALSE)</f>
        <v>1.6516181548802176E-32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79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0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1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74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0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1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82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0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1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18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1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0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19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1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0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44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15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1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81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76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0</v>
      </c>
      <c r="N10">
        <f>IF(AND(Scrobbles!$D10&gt;=Calc!M$1+1,Scrobbles!$D10&lt;=Calc!N$1,ISBLANK(Scrobbles!$D10)=FALSE),1,0)</f>
        <v>1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11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76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1</v>
      </c>
      <c r="O12">
        <f>IF(AND(Scrobbles!$D12&gt;=Calc!N$1+1,Scrobbles!$D12&lt;=Calc!O$1,ISBLANK(Scrobbles!$D12)=FALSE),1,0)</f>
        <v>0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26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1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0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44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0</v>
      </c>
      <c r="M14">
        <f>IF(AND(Scrobbles!$D14&gt;=Calc!L$1+1,Scrobbles!$D14&lt;=Calc!M$1,ISBLANK(Scrobbles!$D14)=FALSE),1,0)</f>
        <v>1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69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0</v>
      </c>
      <c r="N15">
        <f>IF(AND(Scrobbles!$D15&gt;=Calc!M$1+1,Scrobbles!$D15&lt;=Calc!N$1,ISBLANK(Scrobbles!$D15)=FALSE),1,0)</f>
        <v>1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63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0</v>
      </c>
      <c r="N16">
        <f>IF(AND(Scrobbles!$D16&gt;=Calc!M$1+1,Scrobbles!$D16&lt;=Calc!N$1,ISBLANK(Scrobbles!$D16)=FALSE),1,0)</f>
        <v>1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112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0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1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1</v>
      </c>
      <c r="K18">
        <f>IF(AND(Scrobbles!$D18&gt;=Calc!J$1+1,Scrobbles!$D18&lt;=Calc!K$1,ISBLANK(Scrobbles!$D18)=FALSE),1,0)</f>
        <v>1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0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61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0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1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32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1</v>
      </c>
      <c r="M20">
        <f>IF(AND(Scrobbles!$D20&gt;=Calc!L$1+1,Scrobbles!$D20&lt;=Calc!M$1,ISBLANK(Scrobbles!$D20)=FALSE),1,0)</f>
        <v>0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71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0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1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34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1</v>
      </c>
      <c r="M22">
        <f>IF(AND(Scrobbles!$D22&gt;=Calc!L$1+1,Scrobbles!$D22&lt;=Calc!M$1,ISBLANK(Scrobbles!$D22)=FALSE),1,0)</f>
        <v>0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34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0</v>
      </c>
      <c r="L23">
        <f>IF(AND(Scrobbles!$D23&gt;=Calc!K$1+1,Scrobbles!$D23&lt;=Calc!L$1,ISBLANK(Scrobbles!$D23)=FALSE),1,0)</f>
        <v>1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39</v>
      </c>
      <c r="I24">
        <f>IF(Scrobbles!$B24=I$1,Scrobbles!$D24,0)</f>
        <v>0</v>
      </c>
      <c r="K24">
        <f>IF(AND(Scrobbles!$D24&gt;=Calc!J$1+1,Scrobbles!$D24&lt;=Calc!K$1,ISBLANK(Scrobbles!$D24)=FALSE),1,0)</f>
        <v>0</v>
      </c>
      <c r="L24">
        <f>IF(AND(Scrobbles!$D24&gt;=Calc!K$1+1,Scrobbles!$D24&lt;=Calc!L$1,ISBLANK(Scrobbles!$D24)=FALSE),1,0)</f>
        <v>1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79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0</v>
      </c>
      <c r="N25">
        <f>IF(AND(Scrobbles!$D25&gt;=Calc!M$1+1,Scrobbles!$D25&lt;=Calc!N$1,ISBLANK(Scrobbles!$D25)=FALSE),1,0)</f>
        <v>1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136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0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1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71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1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0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104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56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67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0</v>
      </c>
      <c r="N30">
        <f>IF(AND(Scrobbles!$D30&gt;=Calc!M$1+1,Scrobbles!$D30&lt;=Calc!N$1,ISBLANK(Scrobbles!$D30)=FALSE),1,0)</f>
        <v>1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48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1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0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39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1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0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29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1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0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70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1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0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76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43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1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0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122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0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1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133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103</v>
      </c>
      <c r="K39">
        <f>IF(AND(Scrobbles!$D39&gt;=Calc!J$1+1,Scrobbles!$D39&lt;=Calc!K$1,ISBLANK(Scrobbles!$D39)=FALSE),1,0)</f>
        <v>0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1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61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0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1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22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1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0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48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16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1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0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68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1</v>
      </c>
      <c r="O44">
        <f>IF(AND(Scrobbles!$D44&gt;=Calc!N$1+1,Scrobbles!$D44&lt;=Calc!O$1,ISBLANK(Scrobbles!$D44)=FALSE),1,0)</f>
        <v>0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83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97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0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1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70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0</v>
      </c>
      <c r="N47">
        <f>IF(AND(Scrobbles!$D47&gt;=Calc!M$1+1,Scrobbles!$D47&lt;=Calc!N$1,ISBLANK(Scrobbles!$D47)=FALSE),1,0)</f>
        <v>1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14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1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0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78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1</v>
      </c>
      <c r="O49">
        <f>IF(AND(Scrobbles!$D49&gt;=Calc!N$1+1,Scrobbles!$D49&lt;=Calc!O$1,ISBLANK(Scrobbles!$D49)=FALSE),1,0)</f>
        <v>0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124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0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1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91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1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0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139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0</v>
      </c>
      <c r="Q52">
        <f>IF(AND(Scrobbles!$D52&gt;=Calc!P$1+1,Scrobbles!$D52&lt;=Calc!Q$1,ISBLANK(Scrobbles!$D52)=FALSE),1,0)</f>
        <v>1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0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0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0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2019-05-09T22:23:37Z</dcterms:modified>
</cp:coreProperties>
</file>