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Web Sc\"/>
    </mc:Choice>
  </mc:AlternateContent>
  <xr:revisionPtr revIDLastSave="0" documentId="13_ncr:1_{14F0B5C0-6012-4B9A-B806-EFD5538327D4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full_community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9" i="2" l="1"/>
  <c r="D102" i="2"/>
  <c r="D103" i="2"/>
  <c r="D104" i="2"/>
  <c r="D105" i="2"/>
  <c r="G105" i="2" s="1"/>
  <c r="D106" i="2"/>
  <c r="D107" i="2"/>
  <c r="D101" i="2"/>
  <c r="G101" i="2"/>
  <c r="D89" i="2"/>
  <c r="D90" i="2"/>
  <c r="D91" i="2"/>
  <c r="D92" i="2"/>
  <c r="G92" i="2" s="1"/>
  <c r="D93" i="2"/>
  <c r="D94" i="2"/>
  <c r="D95" i="2"/>
  <c r="D96" i="2"/>
  <c r="G96" i="2" s="1"/>
  <c r="D97" i="2"/>
  <c r="D98" i="2"/>
  <c r="D99" i="2"/>
  <c r="D100" i="2"/>
  <c r="G100" i="2" s="1"/>
  <c r="D88" i="2"/>
  <c r="D72" i="2"/>
  <c r="D73" i="2"/>
  <c r="D74" i="2"/>
  <c r="D75" i="2"/>
  <c r="G75" i="2" s="1"/>
  <c r="D76" i="2"/>
  <c r="D77" i="2"/>
  <c r="D78" i="2"/>
  <c r="D79" i="2"/>
  <c r="G79" i="2" s="1"/>
  <c r="D80" i="2"/>
  <c r="D81" i="2"/>
  <c r="D82" i="2"/>
  <c r="D83" i="2"/>
  <c r="G83" i="2" s="1"/>
  <c r="D84" i="2"/>
  <c r="D85" i="2"/>
  <c r="D86" i="2"/>
  <c r="D87" i="2"/>
  <c r="G87" i="2" s="1"/>
  <c r="D71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55" i="2"/>
  <c r="G55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6" i="2"/>
  <c r="G77" i="2"/>
  <c r="G78" i="2"/>
  <c r="G80" i="2"/>
  <c r="G81" i="2"/>
  <c r="G82" i="2"/>
  <c r="G84" i="2"/>
  <c r="G85" i="2"/>
  <c r="G86" i="2"/>
  <c r="G88" i="2"/>
  <c r="G89" i="2"/>
  <c r="G90" i="2"/>
  <c r="G91" i="2"/>
  <c r="G93" i="2"/>
  <c r="G94" i="2"/>
  <c r="G95" i="2"/>
  <c r="G97" i="2"/>
  <c r="G98" i="2"/>
  <c r="G99" i="2"/>
  <c r="G102" i="2"/>
  <c r="G103" i="2"/>
  <c r="G104" i="2"/>
  <c r="G106" i="2"/>
  <c r="G107" i="2"/>
  <c r="G2" i="2"/>
  <c r="D49" i="2"/>
  <c r="D50" i="2"/>
  <c r="D51" i="2"/>
  <c r="D52" i="2"/>
  <c r="D53" i="2"/>
  <c r="D54" i="2"/>
  <c r="D48" i="2"/>
  <c r="D36" i="2"/>
  <c r="D37" i="2"/>
  <c r="D38" i="2"/>
  <c r="D39" i="2"/>
  <c r="D40" i="2"/>
  <c r="D41" i="2"/>
  <c r="D42" i="2"/>
  <c r="D43" i="2"/>
  <c r="D44" i="2"/>
  <c r="D45" i="2"/>
  <c r="D46" i="2"/>
  <c r="D47" i="2"/>
  <c r="D35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D17" i="2" s="1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D31" i="2" s="1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C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B1" i="2"/>
  <c r="A1" i="2"/>
  <c r="D34" i="2" l="1"/>
  <c r="D13" i="2"/>
  <c r="D5" i="2"/>
  <c r="D30" i="2"/>
  <c r="D26" i="2"/>
  <c r="D22" i="2"/>
  <c r="D9" i="2"/>
  <c r="D23" i="2"/>
  <c r="D27" i="2"/>
  <c r="D32" i="2"/>
  <c r="D28" i="2"/>
  <c r="D24" i="2"/>
  <c r="D20" i="2"/>
  <c r="D18" i="2"/>
  <c r="D16" i="2"/>
  <c r="D14" i="2"/>
  <c r="D12" i="2"/>
  <c r="D10" i="2"/>
  <c r="D8" i="2"/>
  <c r="D6" i="2"/>
  <c r="D4" i="2"/>
  <c r="D2" i="2"/>
  <c r="D19" i="2"/>
  <c r="D29" i="2"/>
  <c r="D33" i="2"/>
  <c r="D21" i="2"/>
  <c r="D15" i="2"/>
  <c r="D11" i="2"/>
  <c r="D3" i="2"/>
  <c r="D25" i="2"/>
  <c r="D7" i="2"/>
  <c r="L16" i="1"/>
  <c r="M16" i="1"/>
  <c r="N16" i="1"/>
  <c r="O16" i="1"/>
  <c r="O15" i="1"/>
  <c r="N15" i="1"/>
  <c r="M15" i="1"/>
  <c r="L15" i="1"/>
  <c r="L10" i="1"/>
  <c r="O9" i="1"/>
  <c r="O10" i="1" s="1"/>
  <c r="N9" i="1"/>
  <c r="N10" i="1" s="1"/>
  <c r="M9" i="1"/>
  <c r="M10" i="1" s="1"/>
  <c r="L9" i="1"/>
  <c r="P9" i="1" s="1"/>
  <c r="Q9" i="1" s="1"/>
  <c r="R9" i="1" s="1"/>
  <c r="S9" i="1" s="1"/>
  <c r="O2" i="1"/>
  <c r="N2" i="1"/>
  <c r="M2" i="1"/>
  <c r="L2" i="1"/>
  <c r="L4" i="1"/>
  <c r="P4" i="1" s="1"/>
  <c r="Q4" i="1" s="1"/>
  <c r="R4" i="1" s="1"/>
  <c r="S4" i="1" s="1"/>
  <c r="M4" i="1"/>
  <c r="N4" i="1"/>
  <c r="O4" i="1"/>
  <c r="J4" i="1"/>
  <c r="J16" i="1"/>
  <c r="J15" i="1"/>
  <c r="J10" i="1"/>
  <c r="J9" i="1"/>
  <c r="P10" i="1" l="1"/>
  <c r="Q10" i="1" s="1"/>
  <c r="R10" i="1" s="1"/>
  <c r="S10" i="1" s="1"/>
  <c r="P16" i="1"/>
  <c r="Q16" i="1" s="1"/>
  <c r="R16" i="1" s="1"/>
  <c r="S16" i="1" s="1"/>
  <c r="P15" i="1"/>
  <c r="Q15" i="1" s="1"/>
  <c r="R15" i="1" s="1"/>
  <c r="S15" i="1" s="1"/>
</calcChain>
</file>

<file path=xl/sharedStrings.xml><?xml version="1.0" encoding="utf-8"?>
<sst xmlns="http://schemas.openxmlformats.org/spreadsheetml/2006/main" count="447" uniqueCount="66">
  <si>
    <t>Gun</t>
  </si>
  <si>
    <t>Skin</t>
  </si>
  <si>
    <t>Wear</t>
  </si>
  <si>
    <t>Grade</t>
  </si>
  <si>
    <t>Volume</t>
  </si>
  <si>
    <t>Normal Price</t>
  </si>
  <si>
    <t>Sale Price</t>
  </si>
  <si>
    <t>M249</t>
  </si>
  <si>
    <t>Magma</t>
  </si>
  <si>
    <t>Battle-Scarred</t>
  </si>
  <si>
    <t>Mil-SpecGrade</t>
  </si>
  <si>
    <t>PP-Bizon</t>
  </si>
  <si>
    <t>Cobalt Halftone</t>
  </si>
  <si>
    <t>Field-Tested</t>
  </si>
  <si>
    <t>Well-Worn</t>
  </si>
  <si>
    <t>Galil AR</t>
  </si>
  <si>
    <t>Sandstorm</t>
  </si>
  <si>
    <t>Minimal Wear</t>
  </si>
  <si>
    <t>Five-SeveN</t>
  </si>
  <si>
    <t>Kami</t>
  </si>
  <si>
    <t>StatTrak™ M249</t>
  </si>
  <si>
    <t>StatTrak™Mil-SpecGrade</t>
  </si>
  <si>
    <t>StatTrak™ PP-Bizon</t>
  </si>
  <si>
    <t>Factory New</t>
  </si>
  <si>
    <t>StatTrak™ Galil AR</t>
  </si>
  <si>
    <t>StatTrak™ Five-SeveN</t>
  </si>
  <si>
    <t>Dual Berettas</t>
  </si>
  <si>
    <t>Marina</t>
  </si>
  <si>
    <t>Restricted</t>
  </si>
  <si>
    <t>Nova</t>
  </si>
  <si>
    <t>Rising Skull</t>
  </si>
  <si>
    <t>FAMAS</t>
  </si>
  <si>
    <t>Pulse</t>
  </si>
  <si>
    <t>StatTrak™ Dual Berettas</t>
  </si>
  <si>
    <t>StatTrak™Restricted</t>
  </si>
  <si>
    <t>StatTrak™ Nova</t>
  </si>
  <si>
    <t>MP9</t>
  </si>
  <si>
    <t>Rose Iron</t>
  </si>
  <si>
    <t>P250</t>
  </si>
  <si>
    <t>Mehndi</t>
  </si>
  <si>
    <t>Classified</t>
  </si>
  <si>
    <t>Sawed-Off</t>
  </si>
  <si>
    <t>The Kraken</t>
  </si>
  <si>
    <t>Covert</t>
  </si>
  <si>
    <t>M4A1-S</t>
  </si>
  <si>
    <t>Guardian</t>
  </si>
  <si>
    <t>StatTrak™ FAMAS</t>
  </si>
  <si>
    <t>StatTrak™ MP9</t>
  </si>
  <si>
    <t>StatTrak™ P250</t>
  </si>
  <si>
    <t>StatTrak™Classified</t>
  </si>
  <si>
    <t>StatTrak™ Sawed-Off</t>
  </si>
  <si>
    <t>StatTrak™Covert</t>
  </si>
  <si>
    <t>StatTrak™ M4A1-S</t>
  </si>
  <si>
    <t>AWP</t>
  </si>
  <si>
    <t>Redline</t>
  </si>
  <si>
    <t>M4A4</t>
  </si>
  <si>
    <t>Asiimov</t>
  </si>
  <si>
    <t>StatTrak™ AWP</t>
  </si>
  <si>
    <t>StatTrak™ M4A4</t>
  </si>
  <si>
    <t>LOW</t>
  </si>
  <si>
    <t>AVG</t>
  </si>
  <si>
    <t>AVG+CUT</t>
  </si>
  <si>
    <t>Profit %</t>
  </si>
  <si>
    <t xml:space="preserve">Profit </t>
  </si>
  <si>
    <t>%</t>
  </si>
  <si>
    <t>Statrak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</si>
</sst>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&quot;$&quot;#,##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44" fontId="0" fillId="0" borderId="0" xfId="43" applyFont="1"/>
    <xf numFmtId="169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"/>
  <sheetViews>
    <sheetView workbookViewId="0">
      <selection activeCell="B16" sqref="B16"/>
    </sheetView>
  </sheetViews>
  <sheetFormatPr defaultRowHeight="14.4" x14ac:dyDescent="0.3"/>
  <cols>
    <col min="1" max="1" width="20.88671875" bestFit="1" customWidth="1"/>
    <col min="2" max="2" width="14" bestFit="1" customWidth="1"/>
    <col min="3" max="3" width="12.6640625" bestFit="1" customWidth="1"/>
    <col min="4" max="4" width="22.21875" bestFit="1" customWidth="1"/>
    <col min="6" max="7" width="8.88671875" style="1"/>
    <col min="11" max="11" width="12.44140625" bestFit="1" customWidth="1"/>
    <col min="19" max="19" width="8.88671875" style="2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19" x14ac:dyDescent="0.3">
      <c r="A2" t="s">
        <v>18</v>
      </c>
      <c r="B2" t="s">
        <v>19</v>
      </c>
      <c r="C2" t="s">
        <v>13</v>
      </c>
      <c r="D2" t="s">
        <v>10</v>
      </c>
      <c r="E2">
        <v>86</v>
      </c>
      <c r="F2" s="1">
        <v>0.36</v>
      </c>
      <c r="G2" s="1">
        <v>0.35</v>
      </c>
      <c r="L2" t="str">
        <f>A18</f>
        <v>Dual Berettas</v>
      </c>
      <c r="M2" t="str">
        <f>A23</f>
        <v>FAMAS</v>
      </c>
      <c r="N2" t="str">
        <f>A27</f>
        <v>MP9</v>
      </c>
      <c r="O2" t="str">
        <f>A30</f>
        <v>Nova</v>
      </c>
      <c r="P2" t="s">
        <v>60</v>
      </c>
      <c r="Q2" t="s">
        <v>61</v>
      </c>
      <c r="R2" t="s">
        <v>63</v>
      </c>
      <c r="S2" s="2" t="s">
        <v>62</v>
      </c>
    </row>
    <row r="3" spans="1:19" x14ac:dyDescent="0.3">
      <c r="A3" t="s">
        <v>18</v>
      </c>
      <c r="B3" t="s">
        <v>19</v>
      </c>
      <c r="C3" t="s">
        <v>17</v>
      </c>
      <c r="D3" t="s">
        <v>10</v>
      </c>
      <c r="E3">
        <v>259</v>
      </c>
      <c r="F3" s="1">
        <v>0.35</v>
      </c>
      <c r="G3" s="1">
        <v>0.34</v>
      </c>
    </row>
    <row r="4" spans="1:19" x14ac:dyDescent="0.3">
      <c r="A4" t="s">
        <v>18</v>
      </c>
      <c r="B4" t="s">
        <v>19</v>
      </c>
      <c r="C4" t="s">
        <v>23</v>
      </c>
      <c r="D4" t="s">
        <v>10</v>
      </c>
      <c r="E4">
        <v>226</v>
      </c>
      <c r="F4" s="1">
        <v>0.55000000000000004</v>
      </c>
      <c r="G4" s="1">
        <v>0.53</v>
      </c>
      <c r="H4" t="s">
        <v>59</v>
      </c>
      <c r="J4" s="1">
        <f>F4*10</f>
        <v>5.5</v>
      </c>
      <c r="K4" t="s">
        <v>23</v>
      </c>
      <c r="L4" s="1">
        <f>F22</f>
        <v>4.88</v>
      </c>
      <c r="M4" s="1">
        <f>F26</f>
        <v>4.43</v>
      </c>
      <c r="N4" s="1">
        <f>F29</f>
        <v>6.68</v>
      </c>
      <c r="O4" s="1">
        <f>F34</f>
        <v>2.44</v>
      </c>
      <c r="P4" s="1">
        <f>AVERAGE(L4:O4)</f>
        <v>4.6074999999999999</v>
      </c>
      <c r="Q4" s="1">
        <f>P4/1.15</f>
        <v>4.0065217391304353</v>
      </c>
      <c r="R4" s="1">
        <f>Q4-J4</f>
        <v>-1.4934782608695647</v>
      </c>
      <c r="S4" s="2">
        <f>R4/J4</f>
        <v>-0.27154150197628452</v>
      </c>
    </row>
    <row r="5" spans="1:19" x14ac:dyDescent="0.3">
      <c r="A5" t="s">
        <v>15</v>
      </c>
      <c r="B5" t="s">
        <v>16</v>
      </c>
      <c r="C5" t="s">
        <v>9</v>
      </c>
      <c r="D5" t="s">
        <v>10</v>
      </c>
      <c r="E5">
        <v>97</v>
      </c>
      <c r="F5" s="1">
        <v>0.51</v>
      </c>
      <c r="G5" s="1">
        <v>0.49</v>
      </c>
    </row>
    <row r="6" spans="1:19" x14ac:dyDescent="0.3">
      <c r="A6" t="s">
        <v>15</v>
      </c>
      <c r="B6" t="s">
        <v>16</v>
      </c>
      <c r="C6" t="s">
        <v>14</v>
      </c>
      <c r="D6" t="s">
        <v>10</v>
      </c>
      <c r="E6">
        <v>48</v>
      </c>
      <c r="F6" s="1">
        <v>0.48</v>
      </c>
      <c r="G6" s="1">
        <v>0.46</v>
      </c>
    </row>
    <row r="7" spans="1:19" x14ac:dyDescent="0.3">
      <c r="A7" t="s">
        <v>15</v>
      </c>
      <c r="B7" t="s">
        <v>16</v>
      </c>
      <c r="C7" t="s">
        <v>13</v>
      </c>
      <c r="D7" t="s">
        <v>10</v>
      </c>
      <c r="E7">
        <v>286</v>
      </c>
      <c r="F7" s="1">
        <v>0.31</v>
      </c>
      <c r="G7" s="1">
        <v>0.3</v>
      </c>
    </row>
    <row r="8" spans="1:19" x14ac:dyDescent="0.3">
      <c r="A8" t="s">
        <v>15</v>
      </c>
      <c r="B8" t="s">
        <v>16</v>
      </c>
      <c r="C8" t="s">
        <v>17</v>
      </c>
      <c r="D8" t="s">
        <v>10</v>
      </c>
      <c r="E8">
        <v>98</v>
      </c>
      <c r="F8" s="1">
        <v>1.58</v>
      </c>
      <c r="G8" s="1">
        <v>1.52</v>
      </c>
    </row>
    <row r="9" spans="1:19" x14ac:dyDescent="0.3">
      <c r="A9" t="s">
        <v>7</v>
      </c>
      <c r="B9" t="s">
        <v>8</v>
      </c>
      <c r="C9" t="s">
        <v>9</v>
      </c>
      <c r="D9" t="s">
        <v>10</v>
      </c>
      <c r="E9">
        <v>99</v>
      </c>
      <c r="F9" s="1">
        <v>0.25</v>
      </c>
      <c r="G9" s="1">
        <v>0.24</v>
      </c>
      <c r="H9" t="s">
        <v>59</v>
      </c>
      <c r="J9" s="1">
        <f>F9*10</f>
        <v>2.5</v>
      </c>
      <c r="K9" t="s">
        <v>13</v>
      </c>
      <c r="L9" s="1">
        <f>F20</f>
        <v>1.55</v>
      </c>
      <c r="M9" s="1">
        <f>F24</f>
        <v>3.11</v>
      </c>
      <c r="N9" s="1">
        <f>F27</f>
        <v>4.03</v>
      </c>
      <c r="O9" s="1">
        <f>F32</f>
        <v>1.69</v>
      </c>
      <c r="P9" s="1">
        <f>AVERAGE(L9:O9)</f>
        <v>2.5950000000000002</v>
      </c>
      <c r="Q9" s="1">
        <f>P9/1.15</f>
        <v>2.2565217391304353</v>
      </c>
      <c r="R9" s="1">
        <f>Q9-J9</f>
        <v>-0.2434782608695647</v>
      </c>
      <c r="S9" s="2">
        <f>R9/J9</f>
        <v>-9.7391304347825877E-2</v>
      </c>
    </row>
    <row r="10" spans="1:19" x14ac:dyDescent="0.3">
      <c r="A10" t="s">
        <v>7</v>
      </c>
      <c r="B10" t="s">
        <v>8</v>
      </c>
      <c r="C10" t="s">
        <v>14</v>
      </c>
      <c r="D10" t="s">
        <v>10</v>
      </c>
      <c r="E10">
        <v>55</v>
      </c>
      <c r="F10" s="1">
        <v>0.28999999999999998</v>
      </c>
      <c r="G10" s="1">
        <v>0.28000000000000003</v>
      </c>
      <c r="H10" t="s">
        <v>59</v>
      </c>
      <c r="J10" s="1">
        <f>F10*10</f>
        <v>2.9</v>
      </c>
      <c r="K10" t="s">
        <v>13</v>
      </c>
      <c r="L10" s="1">
        <f>L9</f>
        <v>1.55</v>
      </c>
      <c r="M10" s="1">
        <f t="shared" ref="M10:O10" si="0">M9</f>
        <v>3.11</v>
      </c>
      <c r="N10" s="1">
        <f t="shared" si="0"/>
        <v>4.03</v>
      </c>
      <c r="O10" s="1">
        <f t="shared" si="0"/>
        <v>1.69</v>
      </c>
      <c r="P10" s="1">
        <f>AVERAGE(L10:O10)</f>
        <v>2.5950000000000002</v>
      </c>
      <c r="Q10" s="1">
        <f>P10/1.15</f>
        <v>2.2565217391304353</v>
      </c>
      <c r="R10" s="1">
        <f>Q10-J10</f>
        <v>-0.64347826086956461</v>
      </c>
      <c r="S10" s="2">
        <f>R10/J10</f>
        <v>-0.22188905547226367</v>
      </c>
    </row>
    <row r="11" spans="1:19" x14ac:dyDescent="0.3">
      <c r="A11" t="s">
        <v>7</v>
      </c>
      <c r="B11" t="s">
        <v>8</v>
      </c>
      <c r="C11" t="s">
        <v>13</v>
      </c>
      <c r="D11" t="s">
        <v>10</v>
      </c>
      <c r="E11">
        <v>120</v>
      </c>
      <c r="F11" s="1">
        <v>0.28999999999999998</v>
      </c>
      <c r="G11" s="1">
        <v>0.28000000000000003</v>
      </c>
    </row>
    <row r="12" spans="1:19" x14ac:dyDescent="0.3">
      <c r="A12" t="s">
        <v>7</v>
      </c>
      <c r="B12" t="s">
        <v>8</v>
      </c>
      <c r="C12" t="s">
        <v>17</v>
      </c>
      <c r="D12" t="s">
        <v>10</v>
      </c>
      <c r="E12">
        <v>104</v>
      </c>
      <c r="F12" s="1">
        <v>0.37</v>
      </c>
      <c r="G12" s="1">
        <v>0.36</v>
      </c>
    </row>
    <row r="13" spans="1:19" x14ac:dyDescent="0.3">
      <c r="A13" t="s">
        <v>7</v>
      </c>
      <c r="B13" t="s">
        <v>8</v>
      </c>
      <c r="C13" t="s">
        <v>23</v>
      </c>
      <c r="D13" t="s">
        <v>10</v>
      </c>
      <c r="E13">
        <v>104</v>
      </c>
      <c r="F13" s="1">
        <v>0.57999999999999996</v>
      </c>
      <c r="G13" s="1">
        <v>0.56000000000000005</v>
      </c>
    </row>
    <row r="14" spans="1:19" x14ac:dyDescent="0.3">
      <c r="A14" t="s">
        <v>11</v>
      </c>
      <c r="B14" t="s">
        <v>12</v>
      </c>
      <c r="C14" t="s">
        <v>14</v>
      </c>
      <c r="D14" t="s">
        <v>10</v>
      </c>
      <c r="E14">
        <v>59</v>
      </c>
      <c r="F14" s="1">
        <v>0.49</v>
      </c>
      <c r="G14" s="1">
        <v>0.47</v>
      </c>
    </row>
    <row r="15" spans="1:19" x14ac:dyDescent="0.3">
      <c r="A15" t="s">
        <v>11</v>
      </c>
      <c r="B15" t="s">
        <v>12</v>
      </c>
      <c r="C15" t="s">
        <v>13</v>
      </c>
      <c r="D15" t="s">
        <v>10</v>
      </c>
      <c r="E15">
        <v>137</v>
      </c>
      <c r="F15" s="1">
        <v>0.25</v>
      </c>
      <c r="G15" s="1">
        <v>0.24</v>
      </c>
      <c r="H15" t="s">
        <v>59</v>
      </c>
      <c r="J15" s="1">
        <f>F15*10</f>
        <v>2.5</v>
      </c>
      <c r="K15" t="s">
        <v>13</v>
      </c>
      <c r="L15" s="1">
        <f>AVERAGE(F20:F21)</f>
        <v>1.7650000000000001</v>
      </c>
      <c r="M15" s="1">
        <f>AVERAGE(F24:F25)</f>
        <v>3.2</v>
      </c>
      <c r="N15" s="1">
        <f>AVERAGE(F27:F28)</f>
        <v>4.5999999999999996</v>
      </c>
      <c r="O15" s="1">
        <f>AVERAGE(F32:F33)</f>
        <v>1.8049999999999999</v>
      </c>
      <c r="P15" s="1">
        <f>AVERAGE(L15:O15)</f>
        <v>2.8424999999999998</v>
      </c>
      <c r="Q15" s="1">
        <f>P15/1.15</f>
        <v>2.4717391304347824</v>
      </c>
      <c r="R15" s="1">
        <f>Q15-J15</f>
        <v>-2.8260869565217561E-2</v>
      </c>
      <c r="S15" s="2">
        <f>R15/J15</f>
        <v>-1.1304347826087024E-2</v>
      </c>
    </row>
    <row r="16" spans="1:19" x14ac:dyDescent="0.3">
      <c r="A16" t="s">
        <v>11</v>
      </c>
      <c r="B16" t="s">
        <v>12</v>
      </c>
      <c r="C16" t="s">
        <v>17</v>
      </c>
      <c r="D16" t="s">
        <v>10</v>
      </c>
      <c r="E16">
        <v>122</v>
      </c>
      <c r="F16" s="1">
        <v>0.31</v>
      </c>
      <c r="G16" s="1">
        <v>0.3</v>
      </c>
      <c r="H16" t="s">
        <v>59</v>
      </c>
      <c r="J16" s="1">
        <f>F16*10</f>
        <v>3.1</v>
      </c>
      <c r="K16" t="s">
        <v>17</v>
      </c>
      <c r="L16" s="1">
        <f>AVERAGE(F21:F22)</f>
        <v>3.4299999999999997</v>
      </c>
      <c r="M16" s="1">
        <f>AVERAGE(F25:F26)</f>
        <v>3.86</v>
      </c>
      <c r="N16" s="1">
        <f>AVERAGE(F28:F29)</f>
        <v>5.9249999999999998</v>
      </c>
      <c r="O16" s="1">
        <f>AVERAGE(F33:F34)</f>
        <v>2.1799999999999997</v>
      </c>
      <c r="P16" s="1">
        <f>AVERAGE(L16:O16)</f>
        <v>3.8487499999999999</v>
      </c>
      <c r="Q16" s="1">
        <f>P16/1.15</f>
        <v>3.3467391304347829</v>
      </c>
      <c r="R16" s="1">
        <f>Q16-J16</f>
        <v>0.24673913043478279</v>
      </c>
      <c r="S16" s="2">
        <f>R16/J16</f>
        <v>7.9593267882187999E-2</v>
      </c>
    </row>
    <row r="17" spans="1:7" x14ac:dyDescent="0.3">
      <c r="A17" t="s">
        <v>11</v>
      </c>
      <c r="B17" t="s">
        <v>12</v>
      </c>
      <c r="C17" t="s">
        <v>23</v>
      </c>
      <c r="D17" t="s">
        <v>10</v>
      </c>
      <c r="E17">
        <v>60</v>
      </c>
      <c r="F17" s="1">
        <v>0.93</v>
      </c>
      <c r="G17" s="1">
        <v>0.89</v>
      </c>
    </row>
    <row r="18" spans="1:7" x14ac:dyDescent="0.3">
      <c r="A18" t="s">
        <v>26</v>
      </c>
      <c r="B18" t="s">
        <v>27</v>
      </c>
      <c r="C18" t="s">
        <v>9</v>
      </c>
      <c r="D18" t="s">
        <v>28</v>
      </c>
      <c r="E18">
        <v>28</v>
      </c>
      <c r="F18" s="1">
        <v>1.52</v>
      </c>
      <c r="G18" s="1">
        <v>1.46</v>
      </c>
    </row>
    <row r="19" spans="1:7" x14ac:dyDescent="0.3">
      <c r="A19" t="s">
        <v>26</v>
      </c>
      <c r="B19" t="s">
        <v>27</v>
      </c>
      <c r="C19" t="s">
        <v>14</v>
      </c>
      <c r="D19" t="s">
        <v>28</v>
      </c>
      <c r="E19">
        <v>28</v>
      </c>
      <c r="F19" s="1">
        <v>1.95</v>
      </c>
      <c r="G19" s="1">
        <v>1.87</v>
      </c>
    </row>
    <row r="20" spans="1:7" x14ac:dyDescent="0.3">
      <c r="A20" t="s">
        <v>26</v>
      </c>
      <c r="B20" t="s">
        <v>27</v>
      </c>
      <c r="C20" t="s">
        <v>13</v>
      </c>
      <c r="D20" t="s">
        <v>28</v>
      </c>
      <c r="E20">
        <v>117</v>
      </c>
      <c r="F20" s="1">
        <v>1.55</v>
      </c>
      <c r="G20" s="1">
        <v>1.49</v>
      </c>
    </row>
    <row r="21" spans="1:7" x14ac:dyDescent="0.3">
      <c r="A21" t="s">
        <v>26</v>
      </c>
      <c r="B21" t="s">
        <v>27</v>
      </c>
      <c r="C21" t="s">
        <v>17</v>
      </c>
      <c r="D21" t="s">
        <v>28</v>
      </c>
      <c r="E21">
        <v>93</v>
      </c>
      <c r="F21" s="1">
        <v>1.98</v>
      </c>
      <c r="G21" s="1">
        <v>1.9</v>
      </c>
    </row>
    <row r="22" spans="1:7" x14ac:dyDescent="0.3">
      <c r="A22" t="s">
        <v>26</v>
      </c>
      <c r="B22" t="s">
        <v>27</v>
      </c>
      <c r="C22" t="s">
        <v>23</v>
      </c>
      <c r="D22" t="s">
        <v>28</v>
      </c>
      <c r="E22">
        <v>37</v>
      </c>
      <c r="F22" s="1">
        <v>4.88</v>
      </c>
      <c r="G22" s="1">
        <v>4.67</v>
      </c>
    </row>
    <row r="23" spans="1:7" x14ac:dyDescent="0.3">
      <c r="A23" t="s">
        <v>31</v>
      </c>
      <c r="B23" t="s">
        <v>32</v>
      </c>
      <c r="C23" t="s">
        <v>14</v>
      </c>
      <c r="D23" t="s">
        <v>28</v>
      </c>
      <c r="E23">
        <v>9</v>
      </c>
      <c r="F23" s="1">
        <v>9.59</v>
      </c>
      <c r="G23" s="1">
        <v>9.18</v>
      </c>
    </row>
    <row r="24" spans="1:7" x14ac:dyDescent="0.3">
      <c r="A24" t="s">
        <v>31</v>
      </c>
      <c r="B24" t="s">
        <v>32</v>
      </c>
      <c r="C24" t="s">
        <v>13</v>
      </c>
      <c r="D24" t="s">
        <v>28</v>
      </c>
      <c r="E24">
        <v>103</v>
      </c>
      <c r="F24" s="1">
        <v>3.11</v>
      </c>
      <c r="G24" s="1">
        <v>2.98</v>
      </c>
    </row>
    <row r="25" spans="1:7" x14ac:dyDescent="0.3">
      <c r="A25" t="s">
        <v>31</v>
      </c>
      <c r="B25" t="s">
        <v>32</v>
      </c>
      <c r="C25" t="s">
        <v>17</v>
      </c>
      <c r="D25" t="s">
        <v>28</v>
      </c>
      <c r="E25">
        <v>136</v>
      </c>
      <c r="F25" s="1">
        <v>3.29</v>
      </c>
      <c r="G25" s="1">
        <v>3.15</v>
      </c>
    </row>
    <row r="26" spans="1:7" x14ac:dyDescent="0.3">
      <c r="A26" t="s">
        <v>31</v>
      </c>
      <c r="B26" t="s">
        <v>32</v>
      </c>
      <c r="C26" t="s">
        <v>23</v>
      </c>
      <c r="D26" t="s">
        <v>28</v>
      </c>
      <c r="E26">
        <v>169</v>
      </c>
      <c r="F26" s="1">
        <v>4.43</v>
      </c>
      <c r="G26" s="1">
        <v>4.24</v>
      </c>
    </row>
    <row r="27" spans="1:7" x14ac:dyDescent="0.3">
      <c r="A27" t="s">
        <v>36</v>
      </c>
      <c r="B27" t="s">
        <v>37</v>
      </c>
      <c r="C27" t="s">
        <v>13</v>
      </c>
      <c r="D27" t="s">
        <v>28</v>
      </c>
      <c r="E27">
        <v>46</v>
      </c>
      <c r="F27" s="1">
        <v>4.03</v>
      </c>
      <c r="G27" s="1">
        <v>3.86</v>
      </c>
    </row>
    <row r="28" spans="1:7" x14ac:dyDescent="0.3">
      <c r="A28" t="s">
        <v>36</v>
      </c>
      <c r="B28" t="s">
        <v>37</v>
      </c>
      <c r="C28" t="s">
        <v>17</v>
      </c>
      <c r="D28" t="s">
        <v>28</v>
      </c>
      <c r="E28">
        <v>77</v>
      </c>
      <c r="F28" s="1">
        <v>5.17</v>
      </c>
      <c r="G28" s="1">
        <v>4.95</v>
      </c>
    </row>
    <row r="29" spans="1:7" x14ac:dyDescent="0.3">
      <c r="A29" t="s">
        <v>36</v>
      </c>
      <c r="B29" t="s">
        <v>37</v>
      </c>
      <c r="C29" t="s">
        <v>23</v>
      </c>
      <c r="D29" t="s">
        <v>28</v>
      </c>
      <c r="E29">
        <v>83</v>
      </c>
      <c r="F29" s="1">
        <v>6.68</v>
      </c>
      <c r="G29" s="1">
        <v>6.39</v>
      </c>
    </row>
    <row r="30" spans="1:7" x14ac:dyDescent="0.3">
      <c r="A30" t="s">
        <v>29</v>
      </c>
      <c r="B30" t="s">
        <v>30</v>
      </c>
      <c r="C30" t="s">
        <v>9</v>
      </c>
      <c r="D30" t="s">
        <v>28</v>
      </c>
      <c r="E30">
        <v>14</v>
      </c>
      <c r="F30" s="1">
        <v>2.13</v>
      </c>
      <c r="G30" s="1">
        <v>2.04</v>
      </c>
    </row>
    <row r="31" spans="1:7" x14ac:dyDescent="0.3">
      <c r="A31" t="s">
        <v>29</v>
      </c>
      <c r="B31" t="s">
        <v>30</v>
      </c>
      <c r="C31" t="s">
        <v>14</v>
      </c>
      <c r="D31" t="s">
        <v>28</v>
      </c>
      <c r="E31">
        <v>31</v>
      </c>
      <c r="F31" s="1">
        <v>2.2999999999999998</v>
      </c>
      <c r="G31" s="1">
        <v>2.2000000000000002</v>
      </c>
    </row>
    <row r="32" spans="1:7" x14ac:dyDescent="0.3">
      <c r="A32" t="s">
        <v>29</v>
      </c>
      <c r="B32" t="s">
        <v>30</v>
      </c>
      <c r="C32" t="s">
        <v>13</v>
      </c>
      <c r="D32" t="s">
        <v>28</v>
      </c>
      <c r="E32">
        <v>91</v>
      </c>
      <c r="F32" s="1">
        <v>1.69</v>
      </c>
      <c r="G32" s="1">
        <v>1.62</v>
      </c>
    </row>
    <row r="33" spans="1:7" x14ac:dyDescent="0.3">
      <c r="A33" t="s">
        <v>29</v>
      </c>
      <c r="B33" t="s">
        <v>30</v>
      </c>
      <c r="C33" t="s">
        <v>17</v>
      </c>
      <c r="D33" t="s">
        <v>28</v>
      </c>
      <c r="E33">
        <v>69</v>
      </c>
      <c r="F33" s="1">
        <v>1.92</v>
      </c>
      <c r="G33" s="1">
        <v>1.84</v>
      </c>
    </row>
    <row r="34" spans="1:7" x14ac:dyDescent="0.3">
      <c r="A34" t="s">
        <v>29</v>
      </c>
      <c r="B34" t="s">
        <v>30</v>
      </c>
      <c r="C34" t="s">
        <v>23</v>
      </c>
      <c r="D34" t="s">
        <v>28</v>
      </c>
      <c r="E34">
        <v>61</v>
      </c>
      <c r="F34" s="1">
        <v>2.44</v>
      </c>
      <c r="G34" s="1">
        <v>2.34</v>
      </c>
    </row>
    <row r="35" spans="1:7" x14ac:dyDescent="0.3">
      <c r="A35" t="s">
        <v>53</v>
      </c>
      <c r="B35" t="s">
        <v>54</v>
      </c>
      <c r="C35" t="s">
        <v>14</v>
      </c>
      <c r="D35" t="s">
        <v>40</v>
      </c>
      <c r="E35">
        <v>11</v>
      </c>
      <c r="F35" s="1">
        <v>23.53</v>
      </c>
      <c r="G35" s="1">
        <v>22.51</v>
      </c>
    </row>
    <row r="36" spans="1:7" x14ac:dyDescent="0.3">
      <c r="A36" t="s">
        <v>53</v>
      </c>
      <c r="B36" t="s">
        <v>54</v>
      </c>
      <c r="C36" t="s">
        <v>13</v>
      </c>
      <c r="D36" t="s">
        <v>40</v>
      </c>
      <c r="E36">
        <v>294</v>
      </c>
      <c r="F36" s="1">
        <v>17.95</v>
      </c>
      <c r="G36" s="1">
        <v>17.170000000000002</v>
      </c>
    </row>
    <row r="37" spans="1:7" x14ac:dyDescent="0.3">
      <c r="A37" t="s">
        <v>53</v>
      </c>
      <c r="B37" t="s">
        <v>54</v>
      </c>
      <c r="C37" t="s">
        <v>17</v>
      </c>
      <c r="D37" t="s">
        <v>40</v>
      </c>
      <c r="E37">
        <v>229</v>
      </c>
      <c r="F37" s="1">
        <v>30.59</v>
      </c>
      <c r="G37" s="1">
        <v>29.26</v>
      </c>
    </row>
    <row r="38" spans="1:7" x14ac:dyDescent="0.3">
      <c r="A38" t="s">
        <v>44</v>
      </c>
      <c r="B38" t="s">
        <v>45</v>
      </c>
      <c r="C38" t="s">
        <v>9</v>
      </c>
      <c r="D38" t="s">
        <v>40</v>
      </c>
      <c r="E38">
        <v>22</v>
      </c>
      <c r="F38" s="1">
        <v>5.8</v>
      </c>
      <c r="G38" s="1">
        <v>5.55</v>
      </c>
    </row>
    <row r="39" spans="1:7" x14ac:dyDescent="0.3">
      <c r="A39" t="s">
        <v>44</v>
      </c>
      <c r="B39" t="s">
        <v>45</v>
      </c>
      <c r="C39" t="s">
        <v>14</v>
      </c>
      <c r="D39" t="s">
        <v>40</v>
      </c>
      <c r="E39">
        <v>55</v>
      </c>
      <c r="F39" s="1">
        <v>5.55</v>
      </c>
      <c r="G39" s="1">
        <v>5.31</v>
      </c>
    </row>
    <row r="40" spans="1:7" x14ac:dyDescent="0.3">
      <c r="A40" t="s">
        <v>44</v>
      </c>
      <c r="B40" t="s">
        <v>45</v>
      </c>
      <c r="C40" t="s">
        <v>13</v>
      </c>
      <c r="D40" t="s">
        <v>40</v>
      </c>
      <c r="E40">
        <v>224</v>
      </c>
      <c r="F40" s="1">
        <v>5.71</v>
      </c>
      <c r="G40" s="1">
        <v>5.47</v>
      </c>
    </row>
    <row r="41" spans="1:7" x14ac:dyDescent="0.3">
      <c r="A41" t="s">
        <v>44</v>
      </c>
      <c r="B41" t="s">
        <v>45</v>
      </c>
      <c r="C41" t="s">
        <v>17</v>
      </c>
      <c r="D41" t="s">
        <v>40</v>
      </c>
      <c r="E41">
        <v>298</v>
      </c>
      <c r="F41" s="1">
        <v>6.46</v>
      </c>
      <c r="G41" s="1">
        <v>6.18</v>
      </c>
    </row>
    <row r="42" spans="1:7" x14ac:dyDescent="0.3">
      <c r="A42" t="s">
        <v>44</v>
      </c>
      <c r="B42" t="s">
        <v>45</v>
      </c>
      <c r="C42" t="s">
        <v>23</v>
      </c>
      <c r="D42" t="s">
        <v>40</v>
      </c>
      <c r="E42">
        <v>277</v>
      </c>
      <c r="F42" s="1">
        <v>8.64</v>
      </c>
      <c r="G42" s="1">
        <v>8.27</v>
      </c>
    </row>
    <row r="43" spans="1:7" x14ac:dyDescent="0.3">
      <c r="A43" t="s">
        <v>38</v>
      </c>
      <c r="B43" t="s">
        <v>39</v>
      </c>
      <c r="C43" t="s">
        <v>9</v>
      </c>
      <c r="D43" t="s">
        <v>40</v>
      </c>
      <c r="E43">
        <v>30</v>
      </c>
      <c r="F43" s="1">
        <v>4.99</v>
      </c>
      <c r="G43" s="1">
        <v>4.78</v>
      </c>
    </row>
    <row r="44" spans="1:7" x14ac:dyDescent="0.3">
      <c r="A44" t="s">
        <v>38</v>
      </c>
      <c r="B44" t="s">
        <v>39</v>
      </c>
      <c r="C44" t="s">
        <v>14</v>
      </c>
      <c r="D44" t="s">
        <v>40</v>
      </c>
      <c r="E44">
        <v>22</v>
      </c>
      <c r="F44" s="1">
        <v>5.49</v>
      </c>
      <c r="G44" s="1">
        <v>5.26</v>
      </c>
    </row>
    <row r="45" spans="1:7" x14ac:dyDescent="0.3">
      <c r="A45" t="s">
        <v>38</v>
      </c>
      <c r="B45" t="s">
        <v>39</v>
      </c>
      <c r="C45" t="s">
        <v>13</v>
      </c>
      <c r="D45" t="s">
        <v>40</v>
      </c>
      <c r="E45">
        <v>63</v>
      </c>
      <c r="F45" s="1">
        <v>5.41</v>
      </c>
      <c r="G45" s="1">
        <v>5.18</v>
      </c>
    </row>
    <row r="46" spans="1:7" x14ac:dyDescent="0.3">
      <c r="A46" t="s">
        <v>38</v>
      </c>
      <c r="B46" t="s">
        <v>39</v>
      </c>
      <c r="C46" t="s">
        <v>17</v>
      </c>
      <c r="D46" t="s">
        <v>40</v>
      </c>
      <c r="E46">
        <v>70</v>
      </c>
      <c r="F46" s="1">
        <v>6.71</v>
      </c>
      <c r="G46" s="1">
        <v>6.42</v>
      </c>
    </row>
    <row r="47" spans="1:7" x14ac:dyDescent="0.3">
      <c r="A47" t="s">
        <v>38</v>
      </c>
      <c r="B47" t="s">
        <v>39</v>
      </c>
      <c r="C47" t="s">
        <v>23</v>
      </c>
      <c r="D47" t="s">
        <v>40</v>
      </c>
      <c r="E47">
        <v>27</v>
      </c>
      <c r="F47" s="1">
        <v>11.15</v>
      </c>
      <c r="G47" s="1">
        <v>10.67</v>
      </c>
    </row>
    <row r="48" spans="1:7" x14ac:dyDescent="0.3">
      <c r="A48" t="s">
        <v>55</v>
      </c>
      <c r="B48" t="s">
        <v>56</v>
      </c>
      <c r="C48" t="s">
        <v>9</v>
      </c>
      <c r="D48" t="s">
        <v>43</v>
      </c>
      <c r="E48">
        <v>64</v>
      </c>
      <c r="F48" s="1">
        <v>33.43</v>
      </c>
      <c r="G48" s="1">
        <v>31.98</v>
      </c>
    </row>
    <row r="49" spans="1:7" x14ac:dyDescent="0.3">
      <c r="A49" t="s">
        <v>55</v>
      </c>
      <c r="B49" t="s">
        <v>56</v>
      </c>
      <c r="C49" t="s">
        <v>14</v>
      </c>
      <c r="D49" t="s">
        <v>43</v>
      </c>
      <c r="E49">
        <v>26</v>
      </c>
      <c r="F49" s="1">
        <v>63.09</v>
      </c>
      <c r="G49" s="1">
        <v>60.35</v>
      </c>
    </row>
    <row r="50" spans="1:7" x14ac:dyDescent="0.3">
      <c r="A50" t="s">
        <v>55</v>
      </c>
      <c r="B50" t="s">
        <v>56</v>
      </c>
      <c r="C50" t="s">
        <v>13</v>
      </c>
      <c r="D50" t="s">
        <v>43</v>
      </c>
      <c r="E50">
        <v>56</v>
      </c>
      <c r="F50" s="1">
        <v>100.32</v>
      </c>
      <c r="G50" s="1">
        <v>95.96</v>
      </c>
    </row>
    <row r="51" spans="1:7" x14ac:dyDescent="0.3">
      <c r="A51" t="s">
        <v>41</v>
      </c>
      <c r="B51" t="s">
        <v>42</v>
      </c>
      <c r="C51" t="s">
        <v>14</v>
      </c>
      <c r="D51" t="s">
        <v>43</v>
      </c>
      <c r="E51">
        <v>8</v>
      </c>
      <c r="F51" s="1">
        <v>8.85</v>
      </c>
      <c r="G51" s="1">
        <v>8.4700000000000006</v>
      </c>
    </row>
    <row r="52" spans="1:7" x14ac:dyDescent="0.3">
      <c r="A52" t="s">
        <v>41</v>
      </c>
      <c r="B52" t="s">
        <v>42</v>
      </c>
      <c r="C52" t="s">
        <v>13</v>
      </c>
      <c r="D52" t="s">
        <v>43</v>
      </c>
      <c r="E52">
        <v>53</v>
      </c>
      <c r="F52" s="1">
        <v>5.44</v>
      </c>
      <c r="G52" s="1">
        <v>5.21</v>
      </c>
    </row>
    <row r="53" spans="1:7" x14ac:dyDescent="0.3">
      <c r="A53" t="s">
        <v>41</v>
      </c>
      <c r="B53" t="s">
        <v>42</v>
      </c>
      <c r="C53" t="s">
        <v>17</v>
      </c>
      <c r="D53" t="s">
        <v>43</v>
      </c>
      <c r="E53">
        <v>44</v>
      </c>
      <c r="F53" s="1">
        <v>5.55</v>
      </c>
      <c r="G53" s="1">
        <v>5.31</v>
      </c>
    </row>
    <row r="54" spans="1:7" x14ac:dyDescent="0.3">
      <c r="A54" t="s">
        <v>41</v>
      </c>
      <c r="B54" t="s">
        <v>42</v>
      </c>
      <c r="C54" t="s">
        <v>23</v>
      </c>
      <c r="D54" t="s">
        <v>43</v>
      </c>
      <c r="E54">
        <v>42</v>
      </c>
      <c r="F54" s="1">
        <v>7.73</v>
      </c>
      <c r="G54" s="1">
        <v>7.4</v>
      </c>
    </row>
    <row r="55" spans="1:7" x14ac:dyDescent="0.3">
      <c r="A55" t="s">
        <v>25</v>
      </c>
      <c r="B55" t="s">
        <v>19</v>
      </c>
      <c r="C55" t="s">
        <v>13</v>
      </c>
      <c r="D55" t="s">
        <v>21</v>
      </c>
      <c r="E55">
        <v>169</v>
      </c>
      <c r="F55" s="1">
        <v>0.74</v>
      </c>
      <c r="G55" s="1">
        <v>0.71</v>
      </c>
    </row>
    <row r="56" spans="1:7" x14ac:dyDescent="0.3">
      <c r="A56" t="s">
        <v>25</v>
      </c>
      <c r="B56" t="s">
        <v>19</v>
      </c>
      <c r="C56" t="s">
        <v>17</v>
      </c>
      <c r="D56" t="s">
        <v>21</v>
      </c>
      <c r="E56">
        <v>326</v>
      </c>
      <c r="F56" s="1">
        <v>0.93</v>
      </c>
      <c r="G56" s="1">
        <v>0.89</v>
      </c>
    </row>
    <row r="57" spans="1:7" x14ac:dyDescent="0.3">
      <c r="A57" t="s">
        <v>25</v>
      </c>
      <c r="B57" t="s">
        <v>19</v>
      </c>
      <c r="C57" t="s">
        <v>23</v>
      </c>
      <c r="D57" t="s">
        <v>21</v>
      </c>
      <c r="E57">
        <v>198</v>
      </c>
      <c r="F57" s="1">
        <v>1.52</v>
      </c>
      <c r="G57" s="1">
        <v>1.46</v>
      </c>
    </row>
    <row r="58" spans="1:7" x14ac:dyDescent="0.3">
      <c r="A58" t="s">
        <v>24</v>
      </c>
      <c r="B58" t="s">
        <v>16</v>
      </c>
      <c r="C58" t="s">
        <v>9</v>
      </c>
      <c r="D58" t="s">
        <v>21</v>
      </c>
      <c r="E58">
        <v>97</v>
      </c>
      <c r="F58" s="1">
        <v>0.64</v>
      </c>
      <c r="G58" s="1">
        <v>0.62</v>
      </c>
    </row>
    <row r="59" spans="1:7" x14ac:dyDescent="0.3">
      <c r="A59" t="s">
        <v>24</v>
      </c>
      <c r="B59" t="s">
        <v>16</v>
      </c>
      <c r="C59" t="s">
        <v>14</v>
      </c>
      <c r="D59" t="s">
        <v>21</v>
      </c>
      <c r="E59">
        <v>91</v>
      </c>
      <c r="F59" s="1">
        <v>1</v>
      </c>
      <c r="G59" s="1">
        <v>0.96</v>
      </c>
    </row>
    <row r="60" spans="1:7" x14ac:dyDescent="0.3">
      <c r="A60" t="s">
        <v>24</v>
      </c>
      <c r="B60" t="s">
        <v>16</v>
      </c>
      <c r="C60" t="s">
        <v>13</v>
      </c>
      <c r="D60" t="s">
        <v>21</v>
      </c>
      <c r="E60">
        <v>375</v>
      </c>
      <c r="F60" s="1">
        <v>0.65</v>
      </c>
      <c r="G60" s="1">
        <v>0.63</v>
      </c>
    </row>
    <row r="61" spans="1:7" x14ac:dyDescent="0.3">
      <c r="A61" t="s">
        <v>24</v>
      </c>
      <c r="B61" t="s">
        <v>16</v>
      </c>
      <c r="C61" t="s">
        <v>17</v>
      </c>
      <c r="D61" t="s">
        <v>21</v>
      </c>
      <c r="E61">
        <v>73</v>
      </c>
      <c r="F61" s="1">
        <v>3.04</v>
      </c>
      <c r="G61" s="1">
        <v>2.91</v>
      </c>
    </row>
    <row r="62" spans="1:7" x14ac:dyDescent="0.3">
      <c r="A62" t="s">
        <v>20</v>
      </c>
      <c r="B62" t="s">
        <v>8</v>
      </c>
      <c r="C62" t="s">
        <v>9</v>
      </c>
      <c r="D62" t="s">
        <v>21</v>
      </c>
      <c r="E62">
        <v>80</v>
      </c>
      <c r="F62" s="1">
        <v>0.51</v>
      </c>
      <c r="G62" s="1">
        <v>0.49</v>
      </c>
    </row>
    <row r="63" spans="1:7" x14ac:dyDescent="0.3">
      <c r="A63" t="s">
        <v>20</v>
      </c>
      <c r="B63" t="s">
        <v>8</v>
      </c>
      <c r="C63" t="s">
        <v>14</v>
      </c>
      <c r="D63" t="s">
        <v>21</v>
      </c>
      <c r="E63">
        <v>58</v>
      </c>
      <c r="F63" s="1">
        <v>0.74</v>
      </c>
      <c r="G63" s="1">
        <v>0.71</v>
      </c>
    </row>
    <row r="64" spans="1:7" x14ac:dyDescent="0.3">
      <c r="A64" t="s">
        <v>20</v>
      </c>
      <c r="B64" t="s">
        <v>8</v>
      </c>
      <c r="C64" t="s">
        <v>13</v>
      </c>
      <c r="D64" t="s">
        <v>21</v>
      </c>
      <c r="E64">
        <v>140</v>
      </c>
      <c r="F64" s="1">
        <v>0.56999999999999995</v>
      </c>
      <c r="G64" s="1">
        <v>0.55000000000000004</v>
      </c>
    </row>
    <row r="65" spans="1:7" x14ac:dyDescent="0.3">
      <c r="A65" t="s">
        <v>20</v>
      </c>
      <c r="B65" t="s">
        <v>8</v>
      </c>
      <c r="C65" t="s">
        <v>17</v>
      </c>
      <c r="D65" t="s">
        <v>21</v>
      </c>
      <c r="E65">
        <v>104</v>
      </c>
      <c r="F65" s="1">
        <v>0.86</v>
      </c>
      <c r="G65" s="1">
        <v>0.83</v>
      </c>
    </row>
    <row r="66" spans="1:7" x14ac:dyDescent="0.3">
      <c r="A66" t="s">
        <v>20</v>
      </c>
      <c r="B66" t="s">
        <v>8</v>
      </c>
      <c r="C66" t="s">
        <v>23</v>
      </c>
      <c r="D66" t="s">
        <v>21</v>
      </c>
      <c r="E66">
        <v>75</v>
      </c>
      <c r="F66" s="1">
        <v>1.05</v>
      </c>
      <c r="G66" s="1">
        <v>1.01</v>
      </c>
    </row>
    <row r="67" spans="1:7" x14ac:dyDescent="0.3">
      <c r="A67" t="s">
        <v>22</v>
      </c>
      <c r="B67" t="s">
        <v>12</v>
      </c>
      <c r="C67" t="s">
        <v>14</v>
      </c>
      <c r="D67" t="s">
        <v>21</v>
      </c>
      <c r="E67">
        <v>100</v>
      </c>
      <c r="F67" s="1">
        <v>0.53</v>
      </c>
      <c r="G67" s="1">
        <v>0.51</v>
      </c>
    </row>
    <row r="68" spans="1:7" x14ac:dyDescent="0.3">
      <c r="A68" t="s">
        <v>22</v>
      </c>
      <c r="B68" t="s">
        <v>12</v>
      </c>
      <c r="C68" t="s">
        <v>13</v>
      </c>
      <c r="D68" t="s">
        <v>21</v>
      </c>
      <c r="E68">
        <v>170</v>
      </c>
      <c r="F68" s="1">
        <v>0.56999999999999995</v>
      </c>
      <c r="G68" s="1">
        <v>0.55000000000000004</v>
      </c>
    </row>
    <row r="69" spans="1:7" x14ac:dyDescent="0.3">
      <c r="A69" t="s">
        <v>22</v>
      </c>
      <c r="B69" t="s">
        <v>12</v>
      </c>
      <c r="C69" t="s">
        <v>17</v>
      </c>
      <c r="D69" t="s">
        <v>21</v>
      </c>
      <c r="E69">
        <v>189</v>
      </c>
      <c r="F69" s="1">
        <v>0.82</v>
      </c>
      <c r="G69" s="1">
        <v>0.79</v>
      </c>
    </row>
    <row r="70" spans="1:7" x14ac:dyDescent="0.3">
      <c r="A70" t="s">
        <v>22</v>
      </c>
      <c r="B70" t="s">
        <v>12</v>
      </c>
      <c r="C70" t="s">
        <v>23</v>
      </c>
      <c r="D70" t="s">
        <v>21</v>
      </c>
      <c r="E70">
        <v>45</v>
      </c>
      <c r="F70" s="1">
        <v>2.39</v>
      </c>
      <c r="G70" s="1">
        <v>2.29</v>
      </c>
    </row>
    <row r="71" spans="1:7" x14ac:dyDescent="0.3">
      <c r="A71" t="s">
        <v>33</v>
      </c>
      <c r="B71" t="s">
        <v>27</v>
      </c>
      <c r="C71" t="s">
        <v>9</v>
      </c>
      <c r="D71" t="s">
        <v>34</v>
      </c>
      <c r="E71">
        <v>11</v>
      </c>
      <c r="F71" s="1">
        <v>3.4</v>
      </c>
      <c r="G71" s="1">
        <v>3.26</v>
      </c>
    </row>
    <row r="72" spans="1:7" x14ac:dyDescent="0.3">
      <c r="A72" t="s">
        <v>33</v>
      </c>
      <c r="B72" t="s">
        <v>27</v>
      </c>
      <c r="C72" t="s">
        <v>14</v>
      </c>
      <c r="D72" t="s">
        <v>34</v>
      </c>
      <c r="E72">
        <v>15</v>
      </c>
      <c r="F72" s="1">
        <v>3.63</v>
      </c>
      <c r="G72" s="1">
        <v>3.48</v>
      </c>
    </row>
    <row r="73" spans="1:7" x14ac:dyDescent="0.3">
      <c r="A73" t="s">
        <v>33</v>
      </c>
      <c r="B73" t="s">
        <v>27</v>
      </c>
      <c r="C73" t="s">
        <v>13</v>
      </c>
      <c r="D73" t="s">
        <v>34</v>
      </c>
      <c r="E73">
        <v>69</v>
      </c>
      <c r="F73" s="1">
        <v>3.59</v>
      </c>
      <c r="G73" s="1">
        <v>3.44</v>
      </c>
    </row>
    <row r="74" spans="1:7" x14ac:dyDescent="0.3">
      <c r="A74" t="s">
        <v>33</v>
      </c>
      <c r="B74" t="s">
        <v>27</v>
      </c>
      <c r="C74" t="s">
        <v>17</v>
      </c>
      <c r="D74" t="s">
        <v>34</v>
      </c>
      <c r="E74">
        <v>42</v>
      </c>
      <c r="F74" s="1">
        <v>4.5</v>
      </c>
      <c r="G74" s="1">
        <v>4.3099999999999996</v>
      </c>
    </row>
    <row r="75" spans="1:7" x14ac:dyDescent="0.3">
      <c r="A75" t="s">
        <v>33</v>
      </c>
      <c r="B75" t="s">
        <v>27</v>
      </c>
      <c r="C75" t="s">
        <v>23</v>
      </c>
      <c r="D75" t="s">
        <v>34</v>
      </c>
      <c r="E75">
        <v>10</v>
      </c>
      <c r="F75" s="1">
        <v>29.96</v>
      </c>
      <c r="G75" s="1">
        <v>28.66</v>
      </c>
    </row>
    <row r="76" spans="1:7" x14ac:dyDescent="0.3">
      <c r="A76" t="s">
        <v>46</v>
      </c>
      <c r="B76" t="s">
        <v>32</v>
      </c>
      <c r="C76" t="s">
        <v>14</v>
      </c>
      <c r="D76" t="s">
        <v>34</v>
      </c>
      <c r="E76">
        <v>11</v>
      </c>
      <c r="F76" s="1">
        <v>6.24</v>
      </c>
      <c r="G76" s="1">
        <v>5.97</v>
      </c>
    </row>
    <row r="77" spans="1:7" x14ac:dyDescent="0.3">
      <c r="A77" t="s">
        <v>46</v>
      </c>
      <c r="B77" t="s">
        <v>32</v>
      </c>
      <c r="C77" t="s">
        <v>13</v>
      </c>
      <c r="D77" t="s">
        <v>34</v>
      </c>
      <c r="E77">
        <v>83</v>
      </c>
      <c r="F77" s="1">
        <v>5.81</v>
      </c>
      <c r="G77" s="1">
        <v>5.56</v>
      </c>
    </row>
    <row r="78" spans="1:7" x14ac:dyDescent="0.3">
      <c r="A78" t="s">
        <v>46</v>
      </c>
      <c r="B78" t="s">
        <v>32</v>
      </c>
      <c r="C78" t="s">
        <v>17</v>
      </c>
      <c r="D78" t="s">
        <v>34</v>
      </c>
      <c r="E78">
        <v>58</v>
      </c>
      <c r="F78" s="1">
        <v>7.71</v>
      </c>
      <c r="G78" s="1">
        <v>7.38</v>
      </c>
    </row>
    <row r="79" spans="1:7" x14ac:dyDescent="0.3">
      <c r="A79" t="s">
        <v>46</v>
      </c>
      <c r="B79" t="s">
        <v>32</v>
      </c>
      <c r="C79" t="s">
        <v>23</v>
      </c>
      <c r="D79" t="s">
        <v>34</v>
      </c>
      <c r="E79">
        <v>83</v>
      </c>
      <c r="F79" s="1">
        <v>9.61</v>
      </c>
      <c r="G79" s="1">
        <v>9.1999999999999993</v>
      </c>
    </row>
    <row r="80" spans="1:7" x14ac:dyDescent="0.3">
      <c r="A80" t="s">
        <v>47</v>
      </c>
      <c r="B80" t="s">
        <v>37</v>
      </c>
      <c r="C80" t="s">
        <v>13</v>
      </c>
      <c r="D80" t="s">
        <v>34</v>
      </c>
      <c r="E80">
        <v>24</v>
      </c>
      <c r="F80" s="1">
        <v>7.15</v>
      </c>
      <c r="G80" s="1">
        <v>6.84</v>
      </c>
    </row>
    <row r="81" spans="1:7" x14ac:dyDescent="0.3">
      <c r="A81" t="s">
        <v>47</v>
      </c>
      <c r="B81" t="s">
        <v>37</v>
      </c>
      <c r="C81" t="s">
        <v>17</v>
      </c>
      <c r="D81" t="s">
        <v>34</v>
      </c>
      <c r="E81">
        <v>44</v>
      </c>
      <c r="F81" s="1">
        <v>8.8800000000000008</v>
      </c>
      <c r="G81" s="1">
        <v>8.5</v>
      </c>
    </row>
    <row r="82" spans="1:7" x14ac:dyDescent="0.3">
      <c r="A82" t="s">
        <v>47</v>
      </c>
      <c r="B82" t="s">
        <v>37</v>
      </c>
      <c r="C82" t="s">
        <v>23</v>
      </c>
      <c r="D82" t="s">
        <v>34</v>
      </c>
      <c r="E82">
        <v>54</v>
      </c>
      <c r="F82" s="1">
        <v>14.1</v>
      </c>
      <c r="G82" s="1">
        <v>13.49</v>
      </c>
    </row>
    <row r="83" spans="1:7" x14ac:dyDescent="0.3">
      <c r="A83" t="s">
        <v>35</v>
      </c>
      <c r="B83" t="s">
        <v>30</v>
      </c>
      <c r="C83" t="s">
        <v>9</v>
      </c>
      <c r="D83" t="s">
        <v>34</v>
      </c>
      <c r="E83">
        <v>9</v>
      </c>
      <c r="F83" s="1">
        <v>4.3</v>
      </c>
      <c r="G83" s="1">
        <v>4.12</v>
      </c>
    </row>
    <row r="84" spans="1:7" x14ac:dyDescent="0.3">
      <c r="A84" t="s">
        <v>35</v>
      </c>
      <c r="B84" t="s">
        <v>30</v>
      </c>
      <c r="C84" t="s">
        <v>14</v>
      </c>
      <c r="D84" t="s">
        <v>34</v>
      </c>
      <c r="E84">
        <v>12</v>
      </c>
      <c r="F84" s="1">
        <v>3.7</v>
      </c>
      <c r="G84" s="1">
        <v>3.54</v>
      </c>
    </row>
    <row r="85" spans="1:7" x14ac:dyDescent="0.3">
      <c r="A85" t="s">
        <v>35</v>
      </c>
      <c r="B85" t="s">
        <v>30</v>
      </c>
      <c r="C85" t="s">
        <v>13</v>
      </c>
      <c r="D85" t="s">
        <v>34</v>
      </c>
      <c r="E85">
        <v>30</v>
      </c>
      <c r="F85" s="1">
        <v>4.8</v>
      </c>
      <c r="G85" s="1">
        <v>4.5999999999999996</v>
      </c>
    </row>
    <row r="86" spans="1:7" x14ac:dyDescent="0.3">
      <c r="A86" t="s">
        <v>35</v>
      </c>
      <c r="B86" t="s">
        <v>30</v>
      </c>
      <c r="C86" t="s">
        <v>17</v>
      </c>
      <c r="D86" t="s">
        <v>34</v>
      </c>
      <c r="E86">
        <v>32</v>
      </c>
      <c r="F86" s="1">
        <v>4.46</v>
      </c>
      <c r="G86" s="1">
        <v>4.2699999999999996</v>
      </c>
    </row>
    <row r="87" spans="1:7" x14ac:dyDescent="0.3">
      <c r="A87" t="s">
        <v>35</v>
      </c>
      <c r="B87" t="s">
        <v>30</v>
      </c>
      <c r="C87" t="s">
        <v>23</v>
      </c>
      <c r="D87" t="s">
        <v>34</v>
      </c>
      <c r="E87">
        <v>31</v>
      </c>
      <c r="F87" s="1">
        <v>8.85</v>
      </c>
      <c r="G87" s="1">
        <v>8.4700000000000006</v>
      </c>
    </row>
    <row r="88" spans="1:7" x14ac:dyDescent="0.3">
      <c r="A88" t="s">
        <v>57</v>
      </c>
      <c r="B88" t="s">
        <v>54</v>
      </c>
      <c r="C88" t="s">
        <v>14</v>
      </c>
      <c r="D88" t="s">
        <v>49</v>
      </c>
      <c r="E88">
        <v>13</v>
      </c>
      <c r="F88" s="1">
        <v>73.02</v>
      </c>
      <c r="G88" s="1">
        <v>69.849999999999994</v>
      </c>
    </row>
    <row r="89" spans="1:7" x14ac:dyDescent="0.3">
      <c r="A89" t="s">
        <v>57</v>
      </c>
      <c r="B89" t="s">
        <v>54</v>
      </c>
      <c r="C89" t="s">
        <v>13</v>
      </c>
      <c r="D89" t="s">
        <v>49</v>
      </c>
      <c r="E89">
        <v>84</v>
      </c>
      <c r="F89" s="1">
        <v>44.27</v>
      </c>
      <c r="G89" s="1">
        <v>42.35</v>
      </c>
    </row>
    <row r="90" spans="1:7" x14ac:dyDescent="0.3">
      <c r="A90" t="s">
        <v>57</v>
      </c>
      <c r="B90" t="s">
        <v>54</v>
      </c>
      <c r="C90" t="s">
        <v>17</v>
      </c>
      <c r="D90" t="s">
        <v>49</v>
      </c>
      <c r="E90">
        <v>32</v>
      </c>
      <c r="F90" s="1">
        <v>92.55</v>
      </c>
      <c r="G90" s="1">
        <v>88.53</v>
      </c>
    </row>
    <row r="91" spans="1:7" x14ac:dyDescent="0.3">
      <c r="A91" t="s">
        <v>52</v>
      </c>
      <c r="B91" t="s">
        <v>45</v>
      </c>
      <c r="C91" t="s">
        <v>9</v>
      </c>
      <c r="D91" t="s">
        <v>49</v>
      </c>
      <c r="E91">
        <v>21</v>
      </c>
      <c r="F91" s="1">
        <v>21.34</v>
      </c>
      <c r="G91" s="1">
        <v>20.420000000000002</v>
      </c>
    </row>
    <row r="92" spans="1:7" x14ac:dyDescent="0.3">
      <c r="A92" t="s">
        <v>52</v>
      </c>
      <c r="B92" t="s">
        <v>45</v>
      </c>
      <c r="C92" t="s">
        <v>14</v>
      </c>
      <c r="D92" t="s">
        <v>49</v>
      </c>
      <c r="E92">
        <v>36</v>
      </c>
      <c r="F92" s="1">
        <v>16.100000000000001</v>
      </c>
      <c r="G92" s="1">
        <v>15.4</v>
      </c>
    </row>
    <row r="93" spans="1:7" x14ac:dyDescent="0.3">
      <c r="A93" t="s">
        <v>52</v>
      </c>
      <c r="B93" t="s">
        <v>45</v>
      </c>
      <c r="C93" t="s">
        <v>13</v>
      </c>
      <c r="D93" t="s">
        <v>49</v>
      </c>
      <c r="E93">
        <v>53</v>
      </c>
      <c r="F93" s="1">
        <v>18.170000000000002</v>
      </c>
      <c r="G93" s="1">
        <v>17.38</v>
      </c>
    </row>
    <row r="94" spans="1:7" x14ac:dyDescent="0.3">
      <c r="A94" t="s">
        <v>52</v>
      </c>
      <c r="B94" t="s">
        <v>45</v>
      </c>
      <c r="C94" t="s">
        <v>17</v>
      </c>
      <c r="D94" t="s">
        <v>49</v>
      </c>
      <c r="E94">
        <v>45</v>
      </c>
      <c r="F94" s="1">
        <v>22</v>
      </c>
      <c r="G94" s="1">
        <v>21.05</v>
      </c>
    </row>
    <row r="95" spans="1:7" x14ac:dyDescent="0.3">
      <c r="A95" t="s">
        <v>52</v>
      </c>
      <c r="B95" t="s">
        <v>45</v>
      </c>
      <c r="C95" t="s">
        <v>23</v>
      </c>
      <c r="D95" t="s">
        <v>49</v>
      </c>
      <c r="E95">
        <v>37</v>
      </c>
      <c r="F95" s="1">
        <v>36.04</v>
      </c>
      <c r="G95" s="1">
        <v>34.479999999999997</v>
      </c>
    </row>
    <row r="96" spans="1:7" x14ac:dyDescent="0.3">
      <c r="A96" t="s">
        <v>48</v>
      </c>
      <c r="B96" t="s">
        <v>39</v>
      </c>
      <c r="C96" t="s">
        <v>9</v>
      </c>
      <c r="D96" t="s">
        <v>49</v>
      </c>
      <c r="E96">
        <v>17</v>
      </c>
      <c r="F96" s="1">
        <v>11.01</v>
      </c>
      <c r="G96" s="1">
        <v>10.54</v>
      </c>
    </row>
    <row r="97" spans="1:7" x14ac:dyDescent="0.3">
      <c r="A97" t="s">
        <v>48</v>
      </c>
      <c r="B97" t="s">
        <v>39</v>
      </c>
      <c r="C97" t="s">
        <v>14</v>
      </c>
      <c r="D97" t="s">
        <v>49</v>
      </c>
      <c r="E97">
        <v>25</v>
      </c>
      <c r="F97" s="1">
        <v>11.36</v>
      </c>
      <c r="G97" s="1">
        <v>10.87</v>
      </c>
    </row>
    <row r="98" spans="1:7" x14ac:dyDescent="0.3">
      <c r="A98" t="s">
        <v>48</v>
      </c>
      <c r="B98" t="s">
        <v>39</v>
      </c>
      <c r="C98" t="s">
        <v>13</v>
      </c>
      <c r="D98" t="s">
        <v>49</v>
      </c>
      <c r="E98">
        <v>25</v>
      </c>
      <c r="F98" s="1">
        <v>15.35</v>
      </c>
      <c r="G98" s="1">
        <v>14.69</v>
      </c>
    </row>
    <row r="99" spans="1:7" x14ac:dyDescent="0.3">
      <c r="A99" t="s">
        <v>48</v>
      </c>
      <c r="B99" t="s">
        <v>39</v>
      </c>
      <c r="C99" t="s">
        <v>17</v>
      </c>
      <c r="D99" t="s">
        <v>49</v>
      </c>
      <c r="E99">
        <v>25</v>
      </c>
      <c r="F99" s="1">
        <v>20.64</v>
      </c>
      <c r="G99" s="1">
        <v>19.75</v>
      </c>
    </row>
    <row r="100" spans="1:7" x14ac:dyDescent="0.3">
      <c r="A100" t="s">
        <v>48</v>
      </c>
      <c r="B100" t="s">
        <v>39</v>
      </c>
      <c r="C100" t="s">
        <v>23</v>
      </c>
      <c r="D100" t="s">
        <v>49</v>
      </c>
      <c r="E100">
        <v>11</v>
      </c>
      <c r="F100" s="1">
        <v>46.49</v>
      </c>
      <c r="G100" s="1">
        <v>44.47</v>
      </c>
    </row>
    <row r="101" spans="1:7" x14ac:dyDescent="0.3">
      <c r="A101" t="s">
        <v>58</v>
      </c>
      <c r="B101" t="s">
        <v>56</v>
      </c>
      <c r="C101" t="s">
        <v>9</v>
      </c>
      <c r="D101" t="s">
        <v>51</v>
      </c>
      <c r="E101">
        <v>13</v>
      </c>
      <c r="F101" s="1">
        <v>98.45</v>
      </c>
      <c r="G101" s="1">
        <v>94.17</v>
      </c>
    </row>
    <row r="102" spans="1:7" x14ac:dyDescent="0.3">
      <c r="A102" t="s">
        <v>58</v>
      </c>
      <c r="B102" t="s">
        <v>56</v>
      </c>
      <c r="C102" t="s">
        <v>14</v>
      </c>
      <c r="D102" t="s">
        <v>51</v>
      </c>
      <c r="E102">
        <v>5</v>
      </c>
      <c r="F102" s="1">
        <v>209.82</v>
      </c>
      <c r="G102" s="1">
        <v>200.7</v>
      </c>
    </row>
    <row r="103" spans="1:7" x14ac:dyDescent="0.3">
      <c r="A103" t="s">
        <v>58</v>
      </c>
      <c r="B103" t="s">
        <v>56</v>
      </c>
      <c r="C103" t="s">
        <v>13</v>
      </c>
      <c r="D103" t="s">
        <v>51</v>
      </c>
      <c r="E103">
        <v>9</v>
      </c>
      <c r="F103" s="1">
        <v>305.76</v>
      </c>
      <c r="G103" s="1">
        <v>292.47000000000003</v>
      </c>
    </row>
    <row r="104" spans="1:7" x14ac:dyDescent="0.3">
      <c r="A104" t="s">
        <v>50</v>
      </c>
      <c r="B104" t="s">
        <v>42</v>
      </c>
      <c r="C104" t="s">
        <v>14</v>
      </c>
      <c r="D104" t="s">
        <v>51</v>
      </c>
      <c r="E104">
        <v>2</v>
      </c>
      <c r="F104" s="1">
        <v>40.729999999999997</v>
      </c>
      <c r="G104" s="1">
        <v>38.96</v>
      </c>
    </row>
    <row r="105" spans="1:7" x14ac:dyDescent="0.3">
      <c r="A105" t="s">
        <v>50</v>
      </c>
      <c r="B105" t="s">
        <v>42</v>
      </c>
      <c r="C105" t="s">
        <v>13</v>
      </c>
      <c r="D105" t="s">
        <v>51</v>
      </c>
      <c r="E105">
        <v>14</v>
      </c>
      <c r="F105" s="1">
        <v>13.06</v>
      </c>
      <c r="G105" s="1">
        <v>12.5</v>
      </c>
    </row>
    <row r="106" spans="1:7" x14ac:dyDescent="0.3">
      <c r="A106" t="s">
        <v>50</v>
      </c>
      <c r="B106" t="s">
        <v>42</v>
      </c>
      <c r="C106" t="s">
        <v>17</v>
      </c>
      <c r="D106" t="s">
        <v>51</v>
      </c>
      <c r="E106">
        <v>9</v>
      </c>
      <c r="F106" s="1">
        <v>18.37</v>
      </c>
      <c r="G106" s="1">
        <v>17.579999999999998</v>
      </c>
    </row>
    <row r="107" spans="1:7" x14ac:dyDescent="0.3">
      <c r="A107" t="s">
        <v>50</v>
      </c>
      <c r="B107" t="s">
        <v>42</v>
      </c>
      <c r="C107" t="s">
        <v>23</v>
      </c>
      <c r="D107" t="s">
        <v>51</v>
      </c>
      <c r="E107">
        <v>12</v>
      </c>
      <c r="F107" s="1">
        <v>45.78</v>
      </c>
      <c r="G107" s="1">
        <v>43.79</v>
      </c>
    </row>
  </sheetData>
  <sortState xmlns:xlrd2="http://schemas.microsoft.com/office/spreadsheetml/2017/richdata2" ref="A2:J107">
    <sortCondition ref="D2:D107" customList="Consumer,Industrial,Mil-SpecGrade,Restricted,Classified,Covert,StatTrak™Consumer,StatTrak™Industrial,StatTrak™Mil-SpecGrade,StatTrak™Restricted,StatTrak™Classified,StatTrak™Covert"/>
    <sortCondition ref="A2:A107"/>
    <sortCondition ref="C2:C107" customList="Battle-Scarred,Well-Worn,Field-Tested,Minimal Wear,Factory New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30C6-3D69-4CC2-A37B-D8F7686DFA5D}">
  <dimension ref="A1:G109"/>
  <sheetViews>
    <sheetView tabSelected="1" topLeftCell="A82" workbookViewId="0">
      <selection activeCell="F109" sqref="F109"/>
    </sheetView>
  </sheetViews>
  <sheetFormatPr defaultRowHeight="14.4" x14ac:dyDescent="0.3"/>
  <cols>
    <col min="1" max="1" width="21.44140625" bestFit="1" customWidth="1"/>
    <col min="2" max="2" width="7.21875" bestFit="1" customWidth="1"/>
    <col min="3" max="3" width="12.6640625" style="3" bestFit="1" customWidth="1"/>
    <col min="4" max="5" width="8.88671875" style="2"/>
    <col min="7" max="7" width="9.5546875" style="4" bestFit="1" customWidth="1"/>
  </cols>
  <sheetData>
    <row r="1" spans="1:7" x14ac:dyDescent="0.3">
      <c r="A1" t="str">
        <f>full_community_1!D1</f>
        <v>Grade</v>
      </c>
      <c r="B1" t="str">
        <f>full_community_1!E1</f>
        <v>Volume</v>
      </c>
      <c r="C1" s="3" t="str">
        <f>full_community_1!F1</f>
        <v>Normal Price</v>
      </c>
      <c r="D1" s="2" t="s">
        <v>64</v>
      </c>
      <c r="E1" s="2" t="s">
        <v>65</v>
      </c>
    </row>
    <row r="2" spans="1:7" x14ac:dyDescent="0.3">
      <c r="A2" t="str">
        <f>full_community_1!D2</f>
        <v>Mil-SpecGrade</v>
      </c>
      <c r="B2">
        <f>full_community_1!E2</f>
        <v>86</v>
      </c>
      <c r="C2" s="3">
        <f>full_community_1!F2</f>
        <v>0.36</v>
      </c>
      <c r="D2" s="2">
        <f>B2/SUM(B$2:B$17)</f>
        <v>4.3877551020408162E-2</v>
      </c>
      <c r="E2" s="2">
        <v>0.9</v>
      </c>
      <c r="F2">
        <v>100</v>
      </c>
      <c r="G2" s="4">
        <f>C2*D2*E2*F2/125.12</f>
        <v>1.1362153557075001E-2</v>
      </c>
    </row>
    <row r="3" spans="1:7" x14ac:dyDescent="0.3">
      <c r="A3" t="str">
        <f>full_community_1!D3</f>
        <v>Mil-SpecGrade</v>
      </c>
      <c r="B3">
        <f>full_community_1!E3</f>
        <v>259</v>
      </c>
      <c r="C3" s="3">
        <f>full_community_1!F3</f>
        <v>0.35</v>
      </c>
      <c r="D3" s="2">
        <f t="shared" ref="D3:D17" si="0">B3/SUM(B$2:B$17)</f>
        <v>0.13214285714285715</v>
      </c>
      <c r="E3" s="2">
        <v>0.9</v>
      </c>
      <c r="F3">
        <v>100</v>
      </c>
      <c r="G3" s="4">
        <f t="shared" ref="G3:G66" si="1">C3*D3*E3*F3/125.12</f>
        <v>3.3268062659846553E-2</v>
      </c>
    </row>
    <row r="4" spans="1:7" x14ac:dyDescent="0.3">
      <c r="A4" t="str">
        <f>full_community_1!D4</f>
        <v>Mil-SpecGrade</v>
      </c>
      <c r="B4">
        <f>full_community_1!E4</f>
        <v>226</v>
      </c>
      <c r="C4" s="3">
        <f>full_community_1!F4</f>
        <v>0.55000000000000004</v>
      </c>
      <c r="D4" s="2">
        <f t="shared" si="0"/>
        <v>0.11530612244897959</v>
      </c>
      <c r="E4" s="2">
        <v>0.9</v>
      </c>
      <c r="F4">
        <v>100</v>
      </c>
      <c r="G4" s="4">
        <f t="shared" si="1"/>
        <v>4.5617431755310814E-2</v>
      </c>
    </row>
    <row r="5" spans="1:7" x14ac:dyDescent="0.3">
      <c r="A5" t="str">
        <f>full_community_1!D5</f>
        <v>Mil-SpecGrade</v>
      </c>
      <c r="B5">
        <f>full_community_1!E5</f>
        <v>97</v>
      </c>
      <c r="C5" s="3">
        <f>full_community_1!F5</f>
        <v>0.51</v>
      </c>
      <c r="D5" s="2">
        <f t="shared" si="0"/>
        <v>4.9489795918367344E-2</v>
      </c>
      <c r="E5" s="2">
        <v>0.9</v>
      </c>
      <c r="F5">
        <v>100</v>
      </c>
      <c r="G5" s="4">
        <f t="shared" si="1"/>
        <v>1.8155224046140197E-2</v>
      </c>
    </row>
    <row r="6" spans="1:7" x14ac:dyDescent="0.3">
      <c r="A6" t="str">
        <f>full_community_1!D6</f>
        <v>Mil-SpecGrade</v>
      </c>
      <c r="B6">
        <f>full_community_1!E6</f>
        <v>48</v>
      </c>
      <c r="C6" s="3">
        <f>full_community_1!F6</f>
        <v>0.48</v>
      </c>
      <c r="D6" s="2">
        <f t="shared" si="0"/>
        <v>2.4489795918367346E-2</v>
      </c>
      <c r="E6" s="2">
        <v>0.9</v>
      </c>
      <c r="F6">
        <v>100</v>
      </c>
      <c r="G6" s="4">
        <f t="shared" si="1"/>
        <v>8.4555561354976751E-3</v>
      </c>
    </row>
    <row r="7" spans="1:7" x14ac:dyDescent="0.3">
      <c r="A7" t="str">
        <f>full_community_1!D7</f>
        <v>Mil-SpecGrade</v>
      </c>
      <c r="B7">
        <f>full_community_1!E7</f>
        <v>286</v>
      </c>
      <c r="C7" s="3">
        <f>full_community_1!F7</f>
        <v>0.31</v>
      </c>
      <c r="D7" s="2">
        <f t="shared" si="0"/>
        <v>0.14591836734693878</v>
      </c>
      <c r="E7" s="2">
        <v>0.9</v>
      </c>
      <c r="F7">
        <v>100</v>
      </c>
      <c r="G7" s="4">
        <f t="shared" si="1"/>
        <v>3.2537743358212849E-2</v>
      </c>
    </row>
    <row r="8" spans="1:7" x14ac:dyDescent="0.3">
      <c r="A8" t="str">
        <f>full_community_1!D8</f>
        <v>Mil-SpecGrade</v>
      </c>
      <c r="B8">
        <f>full_community_1!E8</f>
        <v>98</v>
      </c>
      <c r="C8" s="3">
        <f>full_community_1!F8</f>
        <v>1.58</v>
      </c>
      <c r="D8" s="2">
        <f t="shared" si="0"/>
        <v>0.05</v>
      </c>
      <c r="E8" s="2">
        <v>0.9</v>
      </c>
      <c r="F8">
        <v>100</v>
      </c>
      <c r="G8" s="4">
        <f t="shared" si="1"/>
        <v>5.6825447570332491E-2</v>
      </c>
    </row>
    <row r="9" spans="1:7" x14ac:dyDescent="0.3">
      <c r="A9" t="str">
        <f>full_community_1!D9</f>
        <v>Mil-SpecGrade</v>
      </c>
      <c r="B9">
        <f>full_community_1!E9</f>
        <v>99</v>
      </c>
      <c r="C9" s="3">
        <f>full_community_1!F9</f>
        <v>0.25</v>
      </c>
      <c r="D9" s="2">
        <f t="shared" si="0"/>
        <v>5.0510204081632655E-2</v>
      </c>
      <c r="E9" s="2">
        <v>0.9</v>
      </c>
      <c r="F9">
        <v>100</v>
      </c>
      <c r="G9" s="4">
        <f t="shared" si="1"/>
        <v>9.0831169424291456E-3</v>
      </c>
    </row>
    <row r="10" spans="1:7" x14ac:dyDescent="0.3">
      <c r="A10" t="str">
        <f>full_community_1!D10</f>
        <v>Mil-SpecGrade</v>
      </c>
      <c r="B10">
        <f>full_community_1!E10</f>
        <v>55</v>
      </c>
      <c r="C10" s="3">
        <f>full_community_1!F10</f>
        <v>0.28999999999999998</v>
      </c>
      <c r="D10" s="2">
        <f t="shared" si="0"/>
        <v>2.8061224489795918E-2</v>
      </c>
      <c r="E10" s="2">
        <v>0.9</v>
      </c>
      <c r="F10">
        <v>100</v>
      </c>
      <c r="G10" s="4">
        <f t="shared" si="1"/>
        <v>5.85356425178767E-3</v>
      </c>
    </row>
    <row r="11" spans="1:7" x14ac:dyDescent="0.3">
      <c r="A11" t="str">
        <f>full_community_1!D11</f>
        <v>Mil-SpecGrade</v>
      </c>
      <c r="B11">
        <f>full_community_1!E11</f>
        <v>120</v>
      </c>
      <c r="C11" s="3">
        <f>full_community_1!F11</f>
        <v>0.28999999999999998</v>
      </c>
      <c r="D11" s="2">
        <f t="shared" si="0"/>
        <v>6.1224489795918366E-2</v>
      </c>
      <c r="E11" s="2">
        <v>0.9</v>
      </c>
      <c r="F11">
        <v>100</v>
      </c>
      <c r="G11" s="4">
        <f t="shared" si="1"/>
        <v>1.2771412912991281E-2</v>
      </c>
    </row>
    <row r="12" spans="1:7" x14ac:dyDescent="0.3">
      <c r="A12" t="str">
        <f>full_community_1!D12</f>
        <v>Mil-SpecGrade</v>
      </c>
      <c r="B12">
        <f>full_community_1!E12</f>
        <v>104</v>
      </c>
      <c r="C12" s="3">
        <f>full_community_1!F12</f>
        <v>0.37</v>
      </c>
      <c r="D12" s="2">
        <f t="shared" si="0"/>
        <v>5.3061224489795916E-2</v>
      </c>
      <c r="E12" s="2">
        <v>0.9</v>
      </c>
      <c r="F12">
        <v>100</v>
      </c>
      <c r="G12" s="4">
        <f t="shared" si="1"/>
        <v>1.4121953129077715E-2</v>
      </c>
    </row>
    <row r="13" spans="1:7" x14ac:dyDescent="0.3">
      <c r="A13" t="str">
        <f>full_community_1!D13</f>
        <v>Mil-SpecGrade</v>
      </c>
      <c r="B13">
        <f>full_community_1!E13</f>
        <v>104</v>
      </c>
      <c r="C13" s="3">
        <f>full_community_1!F13</f>
        <v>0.57999999999999996</v>
      </c>
      <c r="D13" s="2">
        <f t="shared" si="0"/>
        <v>5.3061224489795916E-2</v>
      </c>
      <c r="E13" s="2">
        <v>0.9</v>
      </c>
      <c r="F13">
        <v>100</v>
      </c>
      <c r="G13" s="4">
        <f t="shared" si="1"/>
        <v>2.2137115715851557E-2</v>
      </c>
    </row>
    <row r="14" spans="1:7" x14ac:dyDescent="0.3">
      <c r="A14" t="str">
        <f>full_community_1!D14</f>
        <v>Mil-SpecGrade</v>
      </c>
      <c r="B14">
        <f>full_community_1!E14</f>
        <v>59</v>
      </c>
      <c r="C14" s="3">
        <f>full_community_1!F14</f>
        <v>0.49</v>
      </c>
      <c r="D14" s="2">
        <f t="shared" si="0"/>
        <v>3.0102040816326531E-2</v>
      </c>
      <c r="E14" s="2">
        <v>0.9</v>
      </c>
      <c r="F14">
        <v>100</v>
      </c>
      <c r="G14" s="4">
        <f t="shared" si="1"/>
        <v>1.0609814578005116E-2</v>
      </c>
    </row>
    <row r="15" spans="1:7" x14ac:dyDescent="0.3">
      <c r="A15" t="str">
        <f>full_community_1!D15</f>
        <v>Mil-SpecGrade</v>
      </c>
      <c r="B15">
        <f>full_community_1!E15</f>
        <v>137</v>
      </c>
      <c r="C15" s="3">
        <f>full_community_1!F15</f>
        <v>0.25</v>
      </c>
      <c r="D15" s="2">
        <f t="shared" si="0"/>
        <v>6.9897959183673475E-2</v>
      </c>
      <c r="E15" s="2">
        <v>0.9</v>
      </c>
      <c r="F15">
        <v>100</v>
      </c>
      <c r="G15" s="4">
        <f t="shared" si="1"/>
        <v>1.2569565869826192E-2</v>
      </c>
    </row>
    <row r="16" spans="1:7" x14ac:dyDescent="0.3">
      <c r="A16" t="str">
        <f>full_community_1!D16</f>
        <v>Mil-SpecGrade</v>
      </c>
      <c r="B16">
        <f>full_community_1!E16</f>
        <v>122</v>
      </c>
      <c r="C16" s="3">
        <f>full_community_1!F16</f>
        <v>0.31</v>
      </c>
      <c r="D16" s="2">
        <f t="shared" si="0"/>
        <v>6.224489795918367E-2</v>
      </c>
      <c r="E16" s="2">
        <v>0.9</v>
      </c>
      <c r="F16">
        <v>100</v>
      </c>
      <c r="G16" s="4">
        <f t="shared" si="1"/>
        <v>1.3879736677279606E-2</v>
      </c>
    </row>
    <row r="17" spans="1:7" x14ac:dyDescent="0.3">
      <c r="A17" t="str">
        <f>full_community_1!D17</f>
        <v>Mil-SpecGrade</v>
      </c>
      <c r="B17">
        <f>full_community_1!E17</f>
        <v>60</v>
      </c>
      <c r="C17" s="3">
        <f>full_community_1!F17</f>
        <v>0.93</v>
      </c>
      <c r="D17" s="2">
        <f t="shared" si="0"/>
        <v>3.0612244897959183E-2</v>
      </c>
      <c r="E17" s="2">
        <v>0.9</v>
      </c>
      <c r="F17">
        <v>100</v>
      </c>
      <c r="G17" s="4">
        <f t="shared" si="1"/>
        <v>2.0478300015658438E-2</v>
      </c>
    </row>
    <row r="18" spans="1:7" x14ac:dyDescent="0.3">
      <c r="A18" t="str">
        <f>full_community_1!D18</f>
        <v>Restricted</v>
      </c>
      <c r="B18">
        <f>full_community_1!E18</f>
        <v>28</v>
      </c>
      <c r="C18" s="3">
        <f>full_community_1!F18</f>
        <v>1.52</v>
      </c>
      <c r="D18" s="2">
        <f>B18/SUM(B$18:B$34)</f>
        <v>2.3489932885906041E-2</v>
      </c>
      <c r="E18" s="2">
        <v>0.9</v>
      </c>
      <c r="F18">
        <v>20</v>
      </c>
      <c r="G18" s="4">
        <f t="shared" si="1"/>
        <v>5.1365454264577148E-3</v>
      </c>
    </row>
    <row r="19" spans="1:7" x14ac:dyDescent="0.3">
      <c r="A19" t="str">
        <f>full_community_1!D19</f>
        <v>Restricted</v>
      </c>
      <c r="B19">
        <f>full_community_1!E19</f>
        <v>28</v>
      </c>
      <c r="C19" s="3">
        <f>full_community_1!F19</f>
        <v>1.95</v>
      </c>
      <c r="D19" s="2">
        <f t="shared" ref="D19:D34" si="2">B19/SUM(B$18:B$34)</f>
        <v>2.3489932885906041E-2</v>
      </c>
      <c r="E19" s="2">
        <v>0.9</v>
      </c>
      <c r="F19">
        <v>20</v>
      </c>
      <c r="G19" s="4">
        <f t="shared" si="1"/>
        <v>6.5896470931529902E-3</v>
      </c>
    </row>
    <row r="20" spans="1:7" x14ac:dyDescent="0.3">
      <c r="A20" t="str">
        <f>full_community_1!D20</f>
        <v>Restricted</v>
      </c>
      <c r="B20">
        <f>full_community_1!E20</f>
        <v>117</v>
      </c>
      <c r="C20" s="3">
        <f>full_community_1!F20</f>
        <v>1.55</v>
      </c>
      <c r="D20" s="2">
        <f t="shared" si="2"/>
        <v>9.815436241610738E-2</v>
      </c>
      <c r="E20" s="2">
        <v>0.9</v>
      </c>
      <c r="F20">
        <v>20</v>
      </c>
      <c r="G20" s="4">
        <f t="shared" si="1"/>
        <v>2.1887042130829575E-2</v>
      </c>
    </row>
    <row r="21" spans="1:7" x14ac:dyDescent="0.3">
      <c r="A21" t="str">
        <f>full_community_1!D21</f>
        <v>Restricted</v>
      </c>
      <c r="B21">
        <f>full_community_1!E21</f>
        <v>93</v>
      </c>
      <c r="C21" s="3">
        <f>full_community_1!F21</f>
        <v>1.98</v>
      </c>
      <c r="D21" s="2">
        <f t="shared" si="2"/>
        <v>7.8020134228187918E-2</v>
      </c>
      <c r="E21" s="2">
        <v>0.9</v>
      </c>
      <c r="F21">
        <v>20</v>
      </c>
      <c r="G21" s="4">
        <f t="shared" si="1"/>
        <v>2.2223765855919255E-2</v>
      </c>
    </row>
    <row r="22" spans="1:7" x14ac:dyDescent="0.3">
      <c r="A22" t="str">
        <f>full_community_1!D22</f>
        <v>Restricted</v>
      </c>
      <c r="B22">
        <f>full_community_1!E22</f>
        <v>37</v>
      </c>
      <c r="C22" s="3">
        <f>full_community_1!F22</f>
        <v>4.88</v>
      </c>
      <c r="D22" s="2">
        <f t="shared" si="2"/>
        <v>3.1040268456375839E-2</v>
      </c>
      <c r="E22" s="2">
        <v>0.9</v>
      </c>
      <c r="F22">
        <v>20</v>
      </c>
      <c r="G22" s="4">
        <f t="shared" si="1"/>
        <v>2.1791697420141098E-2</v>
      </c>
    </row>
    <row r="23" spans="1:7" x14ac:dyDescent="0.3">
      <c r="A23" t="str">
        <f>full_community_1!D23</f>
        <v>Restricted</v>
      </c>
      <c r="B23">
        <f>full_community_1!E23</f>
        <v>9</v>
      </c>
      <c r="C23" s="3">
        <f>full_community_1!F23</f>
        <v>9.59</v>
      </c>
      <c r="D23" s="2">
        <f t="shared" si="2"/>
        <v>7.550335570469799E-3</v>
      </c>
      <c r="E23" s="2">
        <v>0.9</v>
      </c>
      <c r="F23">
        <v>20</v>
      </c>
      <c r="G23" s="4">
        <f t="shared" si="1"/>
        <v>1.0416711366484149E-2</v>
      </c>
    </row>
    <row r="24" spans="1:7" x14ac:dyDescent="0.3">
      <c r="A24" t="str">
        <f>full_community_1!D24</f>
        <v>Restricted</v>
      </c>
      <c r="B24">
        <f>full_community_1!E24</f>
        <v>103</v>
      </c>
      <c r="C24" s="3">
        <f>full_community_1!F24</f>
        <v>3.11</v>
      </c>
      <c r="D24" s="2">
        <f t="shared" si="2"/>
        <v>8.6409395973154363E-2</v>
      </c>
      <c r="E24" s="2">
        <v>0.9</v>
      </c>
      <c r="F24">
        <v>20</v>
      </c>
      <c r="G24" s="4">
        <f t="shared" si="1"/>
        <v>3.8660469841569546E-2</v>
      </c>
    </row>
    <row r="25" spans="1:7" x14ac:dyDescent="0.3">
      <c r="A25" t="str">
        <f>full_community_1!D25</f>
        <v>Restricted</v>
      </c>
      <c r="B25">
        <f>full_community_1!E25</f>
        <v>136</v>
      </c>
      <c r="C25" s="3">
        <f>full_community_1!F25</f>
        <v>3.29</v>
      </c>
      <c r="D25" s="2">
        <f t="shared" si="2"/>
        <v>0.11409395973154363</v>
      </c>
      <c r="E25" s="2">
        <v>0.9</v>
      </c>
      <c r="F25">
        <v>20</v>
      </c>
      <c r="G25" s="4">
        <f t="shared" si="1"/>
        <v>5.4001313101838345E-2</v>
      </c>
    </row>
    <row r="26" spans="1:7" x14ac:dyDescent="0.3">
      <c r="A26" t="str">
        <f>full_community_1!D26</f>
        <v>Restricted</v>
      </c>
      <c r="B26">
        <f>full_community_1!E26</f>
        <v>169</v>
      </c>
      <c r="C26" s="3">
        <f>full_community_1!F26</f>
        <v>4.43</v>
      </c>
      <c r="D26" s="2">
        <f t="shared" si="2"/>
        <v>0.14177852348993289</v>
      </c>
      <c r="E26" s="2">
        <v>0.9</v>
      </c>
      <c r="F26">
        <v>20</v>
      </c>
      <c r="G26" s="4">
        <f t="shared" si="1"/>
        <v>9.0356613355876331E-2</v>
      </c>
    </row>
    <row r="27" spans="1:7" x14ac:dyDescent="0.3">
      <c r="A27" t="str">
        <f>full_community_1!D27</f>
        <v>Restricted</v>
      </c>
      <c r="B27">
        <f>full_community_1!E27</f>
        <v>46</v>
      </c>
      <c r="C27" s="3">
        <f>full_community_1!F27</f>
        <v>4.03</v>
      </c>
      <c r="D27" s="2">
        <f t="shared" si="2"/>
        <v>3.8590604026845637E-2</v>
      </c>
      <c r="E27" s="2">
        <v>0.9</v>
      </c>
      <c r="F27">
        <v>20</v>
      </c>
      <c r="G27" s="4">
        <f t="shared" si="1"/>
        <v>2.2373420844848006E-2</v>
      </c>
    </row>
    <row r="28" spans="1:7" x14ac:dyDescent="0.3">
      <c r="A28" t="str">
        <f>full_community_1!D28</f>
        <v>Restricted</v>
      </c>
      <c r="B28">
        <f>full_community_1!E28</f>
        <v>77</v>
      </c>
      <c r="C28" s="3">
        <f>full_community_1!F28</f>
        <v>5.17</v>
      </c>
      <c r="D28" s="2">
        <f t="shared" si="2"/>
        <v>6.4597315436241615E-2</v>
      </c>
      <c r="E28" s="2">
        <v>0.9</v>
      </c>
      <c r="F28">
        <v>20</v>
      </c>
      <c r="G28" s="4">
        <f t="shared" si="1"/>
        <v>4.8045285921488531E-2</v>
      </c>
    </row>
    <row r="29" spans="1:7" x14ac:dyDescent="0.3">
      <c r="A29" t="str">
        <f>full_community_1!D29</f>
        <v>Restricted</v>
      </c>
      <c r="B29">
        <f>full_community_1!E29</f>
        <v>83</v>
      </c>
      <c r="C29" s="3">
        <f>full_community_1!F29</f>
        <v>6.68</v>
      </c>
      <c r="D29" s="2">
        <f t="shared" si="2"/>
        <v>6.9630872483221473E-2</v>
      </c>
      <c r="E29" s="2">
        <v>0.9</v>
      </c>
      <c r="F29">
        <v>20</v>
      </c>
      <c r="G29" s="4">
        <f t="shared" si="1"/>
        <v>6.6915090372302991E-2</v>
      </c>
    </row>
    <row r="30" spans="1:7" x14ac:dyDescent="0.3">
      <c r="A30" t="str">
        <f>full_community_1!D30</f>
        <v>Restricted</v>
      </c>
      <c r="B30">
        <f>full_community_1!E30</f>
        <v>14</v>
      </c>
      <c r="C30" s="3">
        <f>full_community_1!F30</f>
        <v>2.13</v>
      </c>
      <c r="D30" s="2">
        <f t="shared" si="2"/>
        <v>1.1744966442953021E-2</v>
      </c>
      <c r="E30" s="2">
        <v>0.9</v>
      </c>
      <c r="F30">
        <v>20</v>
      </c>
      <c r="G30" s="4">
        <f t="shared" si="1"/>
        <v>3.5989611047220166E-3</v>
      </c>
    </row>
    <row r="31" spans="1:7" x14ac:dyDescent="0.3">
      <c r="A31" t="str">
        <f>full_community_1!D31</f>
        <v>Restricted</v>
      </c>
      <c r="B31">
        <f>full_community_1!E31</f>
        <v>31</v>
      </c>
      <c r="C31" s="3">
        <f>full_community_1!F31</f>
        <v>2.2999999999999998</v>
      </c>
      <c r="D31" s="2">
        <f t="shared" si="2"/>
        <v>2.6006711409395974E-2</v>
      </c>
      <c r="E31" s="2">
        <v>0.9</v>
      </c>
      <c r="F31">
        <v>20</v>
      </c>
      <c r="G31" s="4">
        <f t="shared" si="1"/>
        <v>8.6051618634030783E-3</v>
      </c>
    </row>
    <row r="32" spans="1:7" x14ac:dyDescent="0.3">
      <c r="A32" t="str">
        <f>full_community_1!D32</f>
        <v>Restricted</v>
      </c>
      <c r="B32">
        <f>full_community_1!E32</f>
        <v>91</v>
      </c>
      <c r="C32" s="3">
        <f>full_community_1!F32</f>
        <v>1.69</v>
      </c>
      <c r="D32" s="2">
        <f t="shared" si="2"/>
        <v>7.6342281879194632E-2</v>
      </c>
      <c r="E32" s="2">
        <v>0.9</v>
      </c>
      <c r="F32">
        <v>20</v>
      </c>
      <c r="G32" s="4">
        <f t="shared" si="1"/>
        <v>1.8560839312380919E-2</v>
      </c>
    </row>
    <row r="33" spans="1:7" x14ac:dyDescent="0.3">
      <c r="A33" t="str">
        <f>full_community_1!D33</f>
        <v>Restricted</v>
      </c>
      <c r="B33">
        <f>full_community_1!E33</f>
        <v>69</v>
      </c>
      <c r="C33" s="3">
        <f>full_community_1!F33</f>
        <v>1.92</v>
      </c>
      <c r="D33" s="2">
        <f t="shared" si="2"/>
        <v>5.7885906040268456E-2</v>
      </c>
      <c r="E33" s="2">
        <v>0.9</v>
      </c>
      <c r="F33">
        <v>20</v>
      </c>
      <c r="G33" s="4">
        <f t="shared" si="1"/>
        <v>1.5988945913936042E-2</v>
      </c>
    </row>
    <row r="34" spans="1:7" x14ac:dyDescent="0.3">
      <c r="A34" t="str">
        <f>full_community_1!D34</f>
        <v>Restricted</v>
      </c>
      <c r="B34">
        <f>full_community_1!E34</f>
        <v>61</v>
      </c>
      <c r="C34" s="3">
        <f>full_community_1!F34</f>
        <v>2.44</v>
      </c>
      <c r="D34" s="2">
        <f t="shared" si="2"/>
        <v>5.1174496644295304E-2</v>
      </c>
      <c r="E34" s="2">
        <v>0.9</v>
      </c>
      <c r="F34">
        <v>20</v>
      </c>
      <c r="G34" s="4">
        <f t="shared" si="1"/>
        <v>1.796342625173793E-2</v>
      </c>
    </row>
    <row r="35" spans="1:7" x14ac:dyDescent="0.3">
      <c r="A35" t="str">
        <f>full_community_1!D35</f>
        <v>Classified</v>
      </c>
      <c r="B35">
        <f>full_community_1!E35</f>
        <v>11</v>
      </c>
      <c r="C35" s="3">
        <f>full_community_1!F35</f>
        <v>23.53</v>
      </c>
      <c r="D35" s="2">
        <f>B35/SUM(B$35:B$47)</f>
        <v>6.7817509247842167E-3</v>
      </c>
      <c r="E35" s="2">
        <v>0.9</v>
      </c>
      <c r="F35">
        <v>4</v>
      </c>
      <c r="G35" s="4">
        <f t="shared" si="1"/>
        <v>4.5913407715522806E-3</v>
      </c>
    </row>
    <row r="36" spans="1:7" x14ac:dyDescent="0.3">
      <c r="A36" t="str">
        <f>full_community_1!D36</f>
        <v>Classified</v>
      </c>
      <c r="B36">
        <f>full_community_1!E36</f>
        <v>294</v>
      </c>
      <c r="C36" s="3">
        <f>full_community_1!F36</f>
        <v>17.95</v>
      </c>
      <c r="D36" s="2">
        <f t="shared" ref="D36:D47" si="3">B36/SUM(B$35:B$47)</f>
        <v>0.18125770653514181</v>
      </c>
      <c r="E36" s="2">
        <v>0.9</v>
      </c>
      <c r="F36">
        <v>4</v>
      </c>
      <c r="G36" s="4">
        <f t="shared" si="1"/>
        <v>9.3613115379642453E-2</v>
      </c>
    </row>
    <row r="37" spans="1:7" x14ac:dyDescent="0.3">
      <c r="A37" t="str">
        <f>full_community_1!D37</f>
        <v>Classified</v>
      </c>
      <c r="B37">
        <f>full_community_1!E37</f>
        <v>229</v>
      </c>
      <c r="C37" s="3">
        <f>full_community_1!F37</f>
        <v>30.59</v>
      </c>
      <c r="D37" s="2">
        <f t="shared" si="3"/>
        <v>0.14118372379778052</v>
      </c>
      <c r="E37" s="2">
        <v>0.9</v>
      </c>
      <c r="F37">
        <v>4</v>
      </c>
      <c r="G37" s="4">
        <f t="shared" si="1"/>
        <v>0.12426243925437006</v>
      </c>
    </row>
    <row r="38" spans="1:7" x14ac:dyDescent="0.3">
      <c r="A38" t="str">
        <f>full_community_1!D38</f>
        <v>Classified</v>
      </c>
      <c r="B38">
        <f>full_community_1!E38</f>
        <v>22</v>
      </c>
      <c r="C38" s="3">
        <f>full_community_1!F38</f>
        <v>5.8</v>
      </c>
      <c r="D38" s="2">
        <f t="shared" si="3"/>
        <v>1.3563501849568433E-2</v>
      </c>
      <c r="E38" s="2">
        <v>0.9</v>
      </c>
      <c r="F38">
        <v>4</v>
      </c>
      <c r="G38" s="4">
        <f t="shared" si="1"/>
        <v>2.2634744135149368E-3</v>
      </c>
    </row>
    <row r="39" spans="1:7" x14ac:dyDescent="0.3">
      <c r="A39" t="str">
        <f>full_community_1!D39</f>
        <v>Classified</v>
      </c>
      <c r="B39">
        <f>full_community_1!E39</f>
        <v>55</v>
      </c>
      <c r="C39" s="3">
        <f>full_community_1!F39</f>
        <v>5.55</v>
      </c>
      <c r="D39" s="2">
        <f t="shared" si="3"/>
        <v>3.3908754623921088E-2</v>
      </c>
      <c r="E39" s="2">
        <v>0.9</v>
      </c>
      <c r="F39">
        <v>4</v>
      </c>
      <c r="G39" s="4">
        <f t="shared" si="1"/>
        <v>5.4147771530206465E-3</v>
      </c>
    </row>
    <row r="40" spans="1:7" x14ac:dyDescent="0.3">
      <c r="A40" t="str">
        <f>full_community_1!D40</f>
        <v>Classified</v>
      </c>
      <c r="B40">
        <f>full_community_1!E40</f>
        <v>224</v>
      </c>
      <c r="C40" s="3">
        <f>full_community_1!F40</f>
        <v>5.71</v>
      </c>
      <c r="D40" s="2">
        <f t="shared" si="3"/>
        <v>0.13810110974106041</v>
      </c>
      <c r="E40" s="2">
        <v>0.9</v>
      </c>
      <c r="F40">
        <v>4</v>
      </c>
      <c r="G40" s="4">
        <f t="shared" si="1"/>
        <v>2.2688670171333421E-2</v>
      </c>
    </row>
    <row r="41" spans="1:7" x14ac:dyDescent="0.3">
      <c r="A41" t="str">
        <f>full_community_1!D41</f>
        <v>Classified</v>
      </c>
      <c r="B41">
        <f>full_community_1!E41</f>
        <v>298</v>
      </c>
      <c r="C41" s="3">
        <f>full_community_1!F41</f>
        <v>6.46</v>
      </c>
      <c r="D41" s="2">
        <f t="shared" si="3"/>
        <v>0.18372379778051787</v>
      </c>
      <c r="E41" s="2">
        <v>0.9</v>
      </c>
      <c r="F41">
        <v>4</v>
      </c>
      <c r="G41" s="4">
        <f t="shared" si="1"/>
        <v>3.4148662413552779E-2</v>
      </c>
    </row>
    <row r="42" spans="1:7" x14ac:dyDescent="0.3">
      <c r="A42" t="str">
        <f>full_community_1!D42</f>
        <v>Classified</v>
      </c>
      <c r="B42">
        <f>full_community_1!E42</f>
        <v>277</v>
      </c>
      <c r="C42" s="3">
        <f>full_community_1!F42</f>
        <v>8.64</v>
      </c>
      <c r="D42" s="2">
        <f t="shared" si="3"/>
        <v>0.17077681874229347</v>
      </c>
      <c r="E42" s="2">
        <v>0.9</v>
      </c>
      <c r="F42">
        <v>4</v>
      </c>
      <c r="G42" s="4">
        <f t="shared" si="1"/>
        <v>4.2453981539004926E-2</v>
      </c>
    </row>
    <row r="43" spans="1:7" x14ac:dyDescent="0.3">
      <c r="A43" t="str">
        <f>full_community_1!D43</f>
        <v>Classified</v>
      </c>
      <c r="B43">
        <f>full_community_1!E43</f>
        <v>30</v>
      </c>
      <c r="C43" s="3">
        <f>full_community_1!F43</f>
        <v>4.99</v>
      </c>
      <c r="D43" s="2">
        <f t="shared" si="3"/>
        <v>1.8495684340320593E-2</v>
      </c>
      <c r="E43" s="2">
        <v>0.9</v>
      </c>
      <c r="F43">
        <v>4</v>
      </c>
      <c r="G43" s="4">
        <f t="shared" si="1"/>
        <v>2.6555025055108625E-3</v>
      </c>
    </row>
    <row r="44" spans="1:7" x14ac:dyDescent="0.3">
      <c r="A44" t="str">
        <f>full_community_1!D44</f>
        <v>Classified</v>
      </c>
      <c r="B44">
        <f>full_community_1!E44</f>
        <v>22</v>
      </c>
      <c r="C44" s="3">
        <f>full_community_1!F44</f>
        <v>5.49</v>
      </c>
      <c r="D44" s="2">
        <f t="shared" si="3"/>
        <v>1.3563501849568433E-2</v>
      </c>
      <c r="E44" s="2">
        <v>0.9</v>
      </c>
      <c r="F44">
        <v>4</v>
      </c>
      <c r="G44" s="4">
        <f t="shared" si="1"/>
        <v>2.1424956086546557E-3</v>
      </c>
    </row>
    <row r="45" spans="1:7" x14ac:dyDescent="0.3">
      <c r="A45" t="str">
        <f>full_community_1!D45</f>
        <v>Classified</v>
      </c>
      <c r="B45">
        <f>full_community_1!E45</f>
        <v>63</v>
      </c>
      <c r="C45" s="3">
        <f>full_community_1!F45</f>
        <v>5.41</v>
      </c>
      <c r="D45" s="2">
        <f t="shared" si="3"/>
        <v>3.8840937114673242E-2</v>
      </c>
      <c r="E45" s="2">
        <v>0.9</v>
      </c>
      <c r="F45">
        <v>4</v>
      </c>
      <c r="G45" s="4">
        <f t="shared" si="1"/>
        <v>6.045924642306395E-3</v>
      </c>
    </row>
    <row r="46" spans="1:7" x14ac:dyDescent="0.3">
      <c r="A46" t="str">
        <f>full_community_1!D46</f>
        <v>Classified</v>
      </c>
      <c r="B46">
        <f>full_community_1!E46</f>
        <v>70</v>
      </c>
      <c r="C46" s="3">
        <f>full_community_1!F46</f>
        <v>6.71</v>
      </c>
      <c r="D46" s="2">
        <f t="shared" si="3"/>
        <v>4.3156596794081382E-2</v>
      </c>
      <c r="E46" s="2">
        <v>0.9</v>
      </c>
      <c r="F46">
        <v>4</v>
      </c>
      <c r="G46" s="4">
        <f t="shared" si="1"/>
        <v>8.3319273669903281E-3</v>
      </c>
    </row>
    <row r="47" spans="1:7" x14ac:dyDescent="0.3">
      <c r="A47" t="str">
        <f>full_community_1!D47</f>
        <v>Classified</v>
      </c>
      <c r="B47">
        <f>full_community_1!E47</f>
        <v>27</v>
      </c>
      <c r="C47" s="3">
        <f>full_community_1!F47</f>
        <v>11.15</v>
      </c>
      <c r="D47" s="2">
        <f t="shared" si="3"/>
        <v>1.6646115906288533E-2</v>
      </c>
      <c r="E47" s="2">
        <v>0.9</v>
      </c>
      <c r="F47">
        <v>4</v>
      </c>
      <c r="G47" s="4">
        <f t="shared" si="1"/>
        <v>5.340274076713729E-3</v>
      </c>
    </row>
    <row r="48" spans="1:7" x14ac:dyDescent="0.3">
      <c r="A48" t="str">
        <f>full_community_1!D48</f>
        <v>Covert</v>
      </c>
      <c r="B48">
        <f>full_community_1!E48</f>
        <v>64</v>
      </c>
      <c r="C48" s="3">
        <f>full_community_1!F48</f>
        <v>33.43</v>
      </c>
      <c r="D48" s="2">
        <f>C48/SUM(C$48:C$54)</f>
        <v>0.14896840604251146</v>
      </c>
      <c r="E48" s="2">
        <v>0.9</v>
      </c>
      <c r="F48">
        <v>0.8</v>
      </c>
      <c r="G48" s="4">
        <f t="shared" si="1"/>
        <v>2.8657368494891582E-2</v>
      </c>
    </row>
    <row r="49" spans="1:7" x14ac:dyDescent="0.3">
      <c r="A49" t="str">
        <f>full_community_1!D49</f>
        <v>Covert</v>
      </c>
      <c r="B49">
        <f>full_community_1!E49</f>
        <v>26</v>
      </c>
      <c r="C49" s="3">
        <f>full_community_1!F49</f>
        <v>63.09</v>
      </c>
      <c r="D49" s="2">
        <f t="shared" ref="D49:D54" si="4">C49/SUM(C$48:C$54)</f>
        <v>0.28113720422441069</v>
      </c>
      <c r="E49" s="2">
        <v>0.9</v>
      </c>
      <c r="F49">
        <v>0.8</v>
      </c>
      <c r="G49" s="4">
        <f t="shared" si="1"/>
        <v>0.10206682604262318</v>
      </c>
    </row>
    <row r="50" spans="1:7" x14ac:dyDescent="0.3">
      <c r="A50" t="str">
        <f>full_community_1!D50</f>
        <v>Covert</v>
      </c>
      <c r="B50">
        <f>full_community_1!E50</f>
        <v>56</v>
      </c>
      <c r="C50" s="3">
        <f>full_community_1!F50</f>
        <v>100.32</v>
      </c>
      <c r="D50" s="2">
        <f t="shared" si="4"/>
        <v>0.44703890200971436</v>
      </c>
      <c r="E50" s="2">
        <v>0.9</v>
      </c>
      <c r="F50">
        <v>0.8</v>
      </c>
      <c r="G50" s="4">
        <f t="shared" si="1"/>
        <v>0.25807064184560796</v>
      </c>
    </row>
    <row r="51" spans="1:7" x14ac:dyDescent="0.3">
      <c r="A51" t="str">
        <f>full_community_1!D51</f>
        <v>Covert</v>
      </c>
      <c r="B51">
        <f>full_community_1!E51</f>
        <v>8</v>
      </c>
      <c r="C51" s="3">
        <f>full_community_1!F51</f>
        <v>8.85</v>
      </c>
      <c r="D51" s="2">
        <f t="shared" si="4"/>
        <v>3.9436745243081855E-2</v>
      </c>
      <c r="E51" s="2">
        <v>0.9</v>
      </c>
      <c r="F51">
        <v>0.8</v>
      </c>
      <c r="G51" s="4">
        <f t="shared" si="1"/>
        <v>2.0083994620277942E-3</v>
      </c>
    </row>
    <row r="52" spans="1:7" x14ac:dyDescent="0.3">
      <c r="A52" t="str">
        <f>full_community_1!D52</f>
        <v>Covert</v>
      </c>
      <c r="B52">
        <f>full_community_1!E52</f>
        <v>53</v>
      </c>
      <c r="C52" s="3">
        <f>full_community_1!F52</f>
        <v>5.44</v>
      </c>
      <c r="D52" s="2">
        <f t="shared" si="4"/>
        <v>2.4241343968628853E-2</v>
      </c>
      <c r="E52" s="2">
        <v>0.9</v>
      </c>
      <c r="F52">
        <v>0.8</v>
      </c>
      <c r="G52" s="4">
        <f t="shared" si="1"/>
        <v>7.5885946336577291E-4</v>
      </c>
    </row>
    <row r="53" spans="1:7" x14ac:dyDescent="0.3">
      <c r="A53" t="str">
        <f>full_community_1!D53</f>
        <v>Covert</v>
      </c>
      <c r="B53">
        <f>full_community_1!E53</f>
        <v>44</v>
      </c>
      <c r="C53" s="3">
        <f>full_community_1!F53</f>
        <v>5.55</v>
      </c>
      <c r="D53" s="2">
        <f t="shared" si="4"/>
        <v>2.4731518203288623E-2</v>
      </c>
      <c r="E53" s="2">
        <v>0.9</v>
      </c>
      <c r="F53">
        <v>0.8</v>
      </c>
      <c r="G53" s="4">
        <f t="shared" si="1"/>
        <v>7.8985890936973571E-4</v>
      </c>
    </row>
    <row r="54" spans="1:7" x14ac:dyDescent="0.3">
      <c r="A54" t="str">
        <f>full_community_1!D54</f>
        <v>Covert</v>
      </c>
      <c r="B54">
        <f>full_community_1!E54</f>
        <v>42</v>
      </c>
      <c r="C54" s="3">
        <f>full_community_1!F54</f>
        <v>7.73</v>
      </c>
      <c r="D54" s="2">
        <f t="shared" si="4"/>
        <v>3.4445880308364159E-2</v>
      </c>
      <c r="E54" s="2">
        <v>0.9</v>
      </c>
      <c r="F54">
        <v>0.8</v>
      </c>
      <c r="G54" s="4">
        <f t="shared" si="1"/>
        <v>1.5322249955581168E-3</v>
      </c>
    </row>
    <row r="55" spans="1:7" x14ac:dyDescent="0.3">
      <c r="A55" t="str">
        <f>full_community_1!D55</f>
        <v>StatTrak™Mil-SpecGrade</v>
      </c>
      <c r="B55">
        <f>full_community_1!E55</f>
        <v>169</v>
      </c>
      <c r="C55" s="3">
        <f>full_community_1!F55</f>
        <v>0.74</v>
      </c>
      <c r="D55" s="2">
        <f>B55/SUM(B$55:B$70)</f>
        <v>7.3799126637554585E-2</v>
      </c>
      <c r="E55" s="2">
        <v>0.1</v>
      </c>
      <c r="F55">
        <v>100</v>
      </c>
      <c r="G55" s="4">
        <f t="shared" si="1"/>
        <v>4.3647181675024295E-3</v>
      </c>
    </row>
    <row r="56" spans="1:7" x14ac:dyDescent="0.3">
      <c r="A56" t="str">
        <f>full_community_1!D56</f>
        <v>StatTrak™Mil-SpecGrade</v>
      </c>
      <c r="B56">
        <f>full_community_1!E56</f>
        <v>326</v>
      </c>
      <c r="C56" s="3">
        <f>full_community_1!F56</f>
        <v>0.93</v>
      </c>
      <c r="D56" s="2">
        <f t="shared" ref="D56:D70" si="5">B56/SUM(B$55:B$70)</f>
        <v>0.14235807860262009</v>
      </c>
      <c r="E56" s="2">
        <v>0.1</v>
      </c>
      <c r="F56">
        <v>100</v>
      </c>
      <c r="G56" s="4">
        <f t="shared" si="1"/>
        <v>1.058128301633925E-2</v>
      </c>
    </row>
    <row r="57" spans="1:7" x14ac:dyDescent="0.3">
      <c r="A57" t="str">
        <f>full_community_1!D57</f>
        <v>StatTrak™Mil-SpecGrade</v>
      </c>
      <c r="B57">
        <f>full_community_1!E57</f>
        <v>198</v>
      </c>
      <c r="C57" s="3">
        <f>full_community_1!F57</f>
        <v>1.52</v>
      </c>
      <c r="D57" s="2">
        <f t="shared" si="5"/>
        <v>8.6462882096069865E-2</v>
      </c>
      <c r="E57" s="2">
        <v>0.1</v>
      </c>
      <c r="F57">
        <v>100</v>
      </c>
      <c r="G57" s="4">
        <f t="shared" si="1"/>
        <v>1.0503802812182401E-2</v>
      </c>
    </row>
    <row r="58" spans="1:7" x14ac:dyDescent="0.3">
      <c r="A58" t="str">
        <f>full_community_1!D58</f>
        <v>StatTrak™Mil-SpecGrade</v>
      </c>
      <c r="B58">
        <f>full_community_1!E58</f>
        <v>97</v>
      </c>
      <c r="C58" s="3">
        <f>full_community_1!F58</f>
        <v>0.64</v>
      </c>
      <c r="D58" s="2">
        <f t="shared" si="5"/>
        <v>4.2358078602620086E-2</v>
      </c>
      <c r="E58" s="2">
        <v>0.1</v>
      </c>
      <c r="F58">
        <v>100</v>
      </c>
      <c r="G58" s="4">
        <f t="shared" si="1"/>
        <v>2.1666536369626642E-3</v>
      </c>
    </row>
    <row r="59" spans="1:7" x14ac:dyDescent="0.3">
      <c r="A59" t="str">
        <f>full_community_1!D59</f>
        <v>StatTrak™Mil-SpecGrade</v>
      </c>
      <c r="B59">
        <f>full_community_1!E59</f>
        <v>91</v>
      </c>
      <c r="C59" s="3">
        <f>full_community_1!F59</f>
        <v>1</v>
      </c>
      <c r="D59" s="2">
        <f t="shared" si="5"/>
        <v>3.9737991266375547E-2</v>
      </c>
      <c r="E59" s="2">
        <v>0.1</v>
      </c>
      <c r="F59">
        <v>100</v>
      </c>
      <c r="G59" s="4">
        <f t="shared" si="1"/>
        <v>3.1759903505734935E-3</v>
      </c>
    </row>
    <row r="60" spans="1:7" x14ac:dyDescent="0.3">
      <c r="A60" t="str">
        <f>full_community_1!D60</f>
        <v>StatTrak™Mil-SpecGrade</v>
      </c>
      <c r="B60">
        <f>full_community_1!E60</f>
        <v>375</v>
      </c>
      <c r="C60" s="3">
        <f>full_community_1!F60</f>
        <v>0.65</v>
      </c>
      <c r="D60" s="2">
        <f t="shared" si="5"/>
        <v>0.16375545851528384</v>
      </c>
      <c r="E60" s="2">
        <v>0.1</v>
      </c>
      <c r="F60">
        <v>100</v>
      </c>
      <c r="G60" s="4">
        <f t="shared" si="1"/>
        <v>8.507117010464714E-3</v>
      </c>
    </row>
    <row r="61" spans="1:7" x14ac:dyDescent="0.3">
      <c r="A61" t="str">
        <f>full_community_1!D61</f>
        <v>StatTrak™Mil-SpecGrade</v>
      </c>
      <c r="B61">
        <f>full_community_1!E61</f>
        <v>73</v>
      </c>
      <c r="C61" s="3">
        <f>full_community_1!F61</f>
        <v>3.04</v>
      </c>
      <c r="D61" s="2">
        <f t="shared" si="5"/>
        <v>3.1877729257641922E-2</v>
      </c>
      <c r="E61" s="2">
        <v>0.1</v>
      </c>
      <c r="F61">
        <v>100</v>
      </c>
      <c r="G61" s="4">
        <f t="shared" si="1"/>
        <v>7.7452283362557106E-3</v>
      </c>
    </row>
    <row r="62" spans="1:7" x14ac:dyDescent="0.3">
      <c r="A62" t="str">
        <f>full_community_1!D62</f>
        <v>StatTrak™Mil-SpecGrade</v>
      </c>
      <c r="B62">
        <f>full_community_1!E62</f>
        <v>80</v>
      </c>
      <c r="C62" s="3">
        <f>full_community_1!F62</f>
        <v>0.51</v>
      </c>
      <c r="D62" s="2">
        <f t="shared" si="5"/>
        <v>3.4934497816593885E-2</v>
      </c>
      <c r="E62" s="2">
        <v>0.1</v>
      </c>
      <c r="F62">
        <v>100</v>
      </c>
      <c r="G62" s="4">
        <f t="shared" si="1"/>
        <v>1.423960508828555E-3</v>
      </c>
    </row>
    <row r="63" spans="1:7" x14ac:dyDescent="0.3">
      <c r="A63" t="str">
        <f>full_community_1!D63</f>
        <v>StatTrak™Mil-SpecGrade</v>
      </c>
      <c r="B63">
        <f>full_community_1!E63</f>
        <v>58</v>
      </c>
      <c r="C63" s="3">
        <f>full_community_1!F63</f>
        <v>0.74</v>
      </c>
      <c r="D63" s="2">
        <f t="shared" si="5"/>
        <v>2.5327510917030567E-2</v>
      </c>
      <c r="E63" s="2">
        <v>0.1</v>
      </c>
      <c r="F63">
        <v>100</v>
      </c>
      <c r="G63" s="4">
        <f t="shared" si="1"/>
        <v>1.4979506136990584E-3</v>
      </c>
    </row>
    <row r="64" spans="1:7" x14ac:dyDescent="0.3">
      <c r="A64" t="str">
        <f>full_community_1!D64</f>
        <v>StatTrak™Mil-SpecGrade</v>
      </c>
      <c r="B64">
        <f>full_community_1!E64</f>
        <v>140</v>
      </c>
      <c r="C64" s="3">
        <f>full_community_1!F64</f>
        <v>0.56999999999999995</v>
      </c>
      <c r="D64" s="2">
        <f t="shared" si="5"/>
        <v>6.1135371179039298E-2</v>
      </c>
      <c r="E64" s="2">
        <v>0.1</v>
      </c>
      <c r="F64">
        <v>100</v>
      </c>
      <c r="G64" s="4">
        <f t="shared" si="1"/>
        <v>2.7850992305029094E-3</v>
      </c>
    </row>
    <row r="65" spans="1:7" x14ac:dyDescent="0.3">
      <c r="A65" t="str">
        <f>full_community_1!D65</f>
        <v>StatTrak™Mil-SpecGrade</v>
      </c>
      <c r="B65">
        <f>full_community_1!E65</f>
        <v>104</v>
      </c>
      <c r="C65" s="3">
        <f>full_community_1!F65</f>
        <v>0.86</v>
      </c>
      <c r="D65" s="2">
        <f t="shared" si="5"/>
        <v>4.5414847161572056E-2</v>
      </c>
      <c r="E65" s="2">
        <v>0.1</v>
      </c>
      <c r="F65">
        <v>100</v>
      </c>
      <c r="G65" s="4">
        <f t="shared" si="1"/>
        <v>3.1215448017065193E-3</v>
      </c>
    </row>
    <row r="66" spans="1:7" x14ac:dyDescent="0.3">
      <c r="A66" t="str">
        <f>full_community_1!D66</f>
        <v>StatTrak™Mil-SpecGrade</v>
      </c>
      <c r="B66">
        <f>full_community_1!E66</f>
        <v>75</v>
      </c>
      <c r="C66" s="3">
        <f>full_community_1!F66</f>
        <v>1.05</v>
      </c>
      <c r="D66" s="2">
        <f t="shared" si="5"/>
        <v>3.2751091703056769E-2</v>
      </c>
      <c r="E66" s="2">
        <v>0.1</v>
      </c>
      <c r="F66">
        <v>100</v>
      </c>
      <c r="G66" s="4">
        <f t="shared" si="1"/>
        <v>2.7484531879962922E-3</v>
      </c>
    </row>
    <row r="67" spans="1:7" x14ac:dyDescent="0.3">
      <c r="A67" t="str">
        <f>full_community_1!D67</f>
        <v>StatTrak™Mil-SpecGrade</v>
      </c>
      <c r="B67">
        <f>full_community_1!E67</f>
        <v>100</v>
      </c>
      <c r="C67" s="3">
        <f>full_community_1!F67</f>
        <v>0.53</v>
      </c>
      <c r="D67" s="2">
        <f t="shared" si="5"/>
        <v>4.3668122270742356E-2</v>
      </c>
      <c r="E67" s="2">
        <v>0.1</v>
      </c>
      <c r="F67">
        <v>100</v>
      </c>
      <c r="G67" s="4">
        <f t="shared" ref="G67:G107" si="6">C67*D67*E67*F67/125.12</f>
        <v>1.849752621762584E-3</v>
      </c>
    </row>
    <row r="68" spans="1:7" x14ac:dyDescent="0.3">
      <c r="A68" t="str">
        <f>full_community_1!D68</f>
        <v>StatTrak™Mil-SpecGrade</v>
      </c>
      <c r="B68">
        <f>full_community_1!E68</f>
        <v>170</v>
      </c>
      <c r="C68" s="3">
        <f>full_community_1!F68</f>
        <v>0.56999999999999995</v>
      </c>
      <c r="D68" s="2">
        <f t="shared" si="5"/>
        <v>7.4235807860262015E-2</v>
      </c>
      <c r="E68" s="2">
        <v>0.1</v>
      </c>
      <c r="F68">
        <v>100</v>
      </c>
      <c r="G68" s="4">
        <f t="shared" si="6"/>
        <v>3.381906208467819E-3</v>
      </c>
    </row>
    <row r="69" spans="1:7" x14ac:dyDescent="0.3">
      <c r="A69" t="str">
        <f>full_community_1!D69</f>
        <v>StatTrak™Mil-SpecGrade</v>
      </c>
      <c r="B69">
        <f>full_community_1!E69</f>
        <v>189</v>
      </c>
      <c r="C69" s="3">
        <f>full_community_1!F69</f>
        <v>0.82</v>
      </c>
      <c r="D69" s="2">
        <f t="shared" si="5"/>
        <v>8.2532751091703063E-2</v>
      </c>
      <c r="E69" s="2">
        <v>0.1</v>
      </c>
      <c r="F69">
        <v>100</v>
      </c>
      <c r="G69" s="4">
        <f t="shared" si="6"/>
        <v>5.4089558739767027E-3</v>
      </c>
    </row>
    <row r="70" spans="1:7" x14ac:dyDescent="0.3">
      <c r="A70" t="str">
        <f>full_community_1!D70</f>
        <v>StatTrak™Mil-SpecGrade</v>
      </c>
      <c r="B70">
        <f>full_community_1!E70</f>
        <v>45</v>
      </c>
      <c r="C70" s="3">
        <f>full_community_1!F70</f>
        <v>2.39</v>
      </c>
      <c r="D70" s="2">
        <f t="shared" si="5"/>
        <v>1.9650655021834062E-2</v>
      </c>
      <c r="E70" s="2">
        <v>0.1</v>
      </c>
      <c r="F70">
        <v>100</v>
      </c>
      <c r="G70" s="4">
        <f t="shared" si="6"/>
        <v>3.7536017824635081E-3</v>
      </c>
    </row>
    <row r="71" spans="1:7" x14ac:dyDescent="0.3">
      <c r="A71" t="str">
        <f>full_community_1!D71</f>
        <v>StatTrak™Restricted</v>
      </c>
      <c r="B71">
        <f>full_community_1!E71</f>
        <v>11</v>
      </c>
      <c r="C71" s="3">
        <f>full_community_1!F71</f>
        <v>3.4</v>
      </c>
      <c r="D71" s="2">
        <f>B71/SUM(B$71:B$87)</f>
        <v>1.7799352750809062E-2</v>
      </c>
      <c r="E71" s="2">
        <v>0.1</v>
      </c>
      <c r="F71">
        <v>20</v>
      </c>
      <c r="G71" s="4">
        <f t="shared" si="6"/>
        <v>9.6735612776136198E-4</v>
      </c>
    </row>
    <row r="72" spans="1:7" x14ac:dyDescent="0.3">
      <c r="A72" t="str">
        <f>full_community_1!D72</f>
        <v>StatTrak™Restricted</v>
      </c>
      <c r="B72">
        <f>full_community_1!E72</f>
        <v>15</v>
      </c>
      <c r="C72" s="3">
        <f>full_community_1!F72</f>
        <v>3.63</v>
      </c>
      <c r="D72" s="2">
        <f t="shared" ref="D72:D87" si="7">B72/SUM(B$71:B$87)</f>
        <v>2.4271844660194174E-2</v>
      </c>
      <c r="E72" s="2">
        <v>0.1</v>
      </c>
      <c r="F72">
        <v>20</v>
      </c>
      <c r="G72" s="4">
        <f t="shared" si="6"/>
        <v>1.408356715417277E-3</v>
      </c>
    </row>
    <row r="73" spans="1:7" x14ac:dyDescent="0.3">
      <c r="A73" t="str">
        <f>full_community_1!D73</f>
        <v>StatTrak™Restricted</v>
      </c>
      <c r="B73">
        <f>full_community_1!E73</f>
        <v>69</v>
      </c>
      <c r="C73" s="3">
        <f>full_community_1!F73</f>
        <v>3.59</v>
      </c>
      <c r="D73" s="2">
        <f t="shared" si="7"/>
        <v>0.11165048543689321</v>
      </c>
      <c r="E73" s="2">
        <v>0.1</v>
      </c>
      <c r="F73">
        <v>20</v>
      </c>
      <c r="G73" s="4">
        <f t="shared" si="6"/>
        <v>6.4070531125071392E-3</v>
      </c>
    </row>
    <row r="74" spans="1:7" x14ac:dyDescent="0.3">
      <c r="A74" t="str">
        <f>full_community_1!D74</f>
        <v>StatTrak™Restricted</v>
      </c>
      <c r="B74">
        <f>full_community_1!E74</f>
        <v>42</v>
      </c>
      <c r="C74" s="3">
        <f>full_community_1!F74</f>
        <v>4.5</v>
      </c>
      <c r="D74" s="2">
        <f t="shared" si="7"/>
        <v>6.7961165048543687E-2</v>
      </c>
      <c r="E74" s="2">
        <v>0.1</v>
      </c>
      <c r="F74">
        <v>20</v>
      </c>
      <c r="G74" s="4">
        <f t="shared" si="6"/>
        <v>4.8885109130186472E-3</v>
      </c>
    </row>
    <row r="75" spans="1:7" x14ac:dyDescent="0.3">
      <c r="A75" t="str">
        <f>full_community_1!D75</f>
        <v>StatTrak™Restricted</v>
      </c>
      <c r="B75">
        <f>full_community_1!E75</f>
        <v>10</v>
      </c>
      <c r="C75" s="3">
        <f>full_community_1!F75</f>
        <v>29.96</v>
      </c>
      <c r="D75" s="2">
        <f t="shared" si="7"/>
        <v>1.6181229773462782E-2</v>
      </c>
      <c r="E75" s="2">
        <v>0.1</v>
      </c>
      <c r="F75">
        <v>20</v>
      </c>
      <c r="G75" s="4">
        <f t="shared" si="6"/>
        <v>7.749195076933264E-3</v>
      </c>
    </row>
    <row r="76" spans="1:7" x14ac:dyDescent="0.3">
      <c r="A76" t="str">
        <f>full_community_1!D76</f>
        <v>StatTrak™Restricted</v>
      </c>
      <c r="B76">
        <f>full_community_1!E76</f>
        <v>11</v>
      </c>
      <c r="C76" s="3">
        <f>full_community_1!F76</f>
        <v>6.24</v>
      </c>
      <c r="D76" s="2">
        <f t="shared" si="7"/>
        <v>1.7799352750809062E-2</v>
      </c>
      <c r="E76" s="2">
        <v>0.1</v>
      </c>
      <c r="F76">
        <v>20</v>
      </c>
      <c r="G76" s="4">
        <f t="shared" si="6"/>
        <v>1.7753830109502647E-3</v>
      </c>
    </row>
    <row r="77" spans="1:7" x14ac:dyDescent="0.3">
      <c r="A77" t="str">
        <f>full_community_1!D77</f>
        <v>StatTrak™Restricted</v>
      </c>
      <c r="B77">
        <f>full_community_1!E77</f>
        <v>83</v>
      </c>
      <c r="C77" s="3">
        <f>full_community_1!F77</f>
        <v>5.81</v>
      </c>
      <c r="D77" s="2">
        <f t="shared" si="7"/>
        <v>0.13430420711974109</v>
      </c>
      <c r="E77" s="2">
        <v>0.1</v>
      </c>
      <c r="F77">
        <v>20</v>
      </c>
      <c r="G77" s="4">
        <f t="shared" si="6"/>
        <v>1.2472945066587209E-2</v>
      </c>
    </row>
    <row r="78" spans="1:7" x14ac:dyDescent="0.3">
      <c r="A78" t="str">
        <f>full_community_1!D78</f>
        <v>StatTrak™Restricted</v>
      </c>
      <c r="B78">
        <f>full_community_1!E78</f>
        <v>58</v>
      </c>
      <c r="C78" s="3">
        <f>full_community_1!F78</f>
        <v>7.71</v>
      </c>
      <c r="D78" s="2">
        <f t="shared" si="7"/>
        <v>9.3851132686084138E-2</v>
      </c>
      <c r="E78" s="2">
        <v>0.1</v>
      </c>
      <c r="F78">
        <v>20</v>
      </c>
      <c r="G78" s="4">
        <f t="shared" si="6"/>
        <v>1.1566372011024756E-2</v>
      </c>
    </row>
    <row r="79" spans="1:7" x14ac:dyDescent="0.3">
      <c r="A79" t="str">
        <f>full_community_1!D79</f>
        <v>StatTrak™Restricted</v>
      </c>
      <c r="B79">
        <f>full_community_1!E79</f>
        <v>83</v>
      </c>
      <c r="C79" s="3">
        <f>full_community_1!F79</f>
        <v>9.61</v>
      </c>
      <c r="D79" s="2">
        <f t="shared" si="7"/>
        <v>0.13430420711974109</v>
      </c>
      <c r="E79" s="2">
        <v>0.1</v>
      </c>
      <c r="F79">
        <v>20</v>
      </c>
      <c r="G79" s="4">
        <f t="shared" si="6"/>
        <v>2.0630809309793986E-2</v>
      </c>
    </row>
    <row r="80" spans="1:7" x14ac:dyDescent="0.3">
      <c r="A80" t="str">
        <f>full_community_1!D80</f>
        <v>StatTrak™Restricted</v>
      </c>
      <c r="B80">
        <f>full_community_1!E80</f>
        <v>24</v>
      </c>
      <c r="C80" s="3">
        <f>full_community_1!F80</f>
        <v>7.15</v>
      </c>
      <c r="D80" s="2">
        <f t="shared" si="7"/>
        <v>3.8834951456310676E-2</v>
      </c>
      <c r="E80" s="2">
        <v>0.1</v>
      </c>
      <c r="F80">
        <v>20</v>
      </c>
      <c r="G80" s="4">
        <f t="shared" si="6"/>
        <v>4.4384575273756603E-3</v>
      </c>
    </row>
    <row r="81" spans="1:7" x14ac:dyDescent="0.3">
      <c r="A81" t="str">
        <f>full_community_1!D81</f>
        <v>StatTrak™Restricted</v>
      </c>
      <c r="B81">
        <f>full_community_1!E81</f>
        <v>44</v>
      </c>
      <c r="C81" s="3">
        <f>full_community_1!F81</f>
        <v>8.8800000000000008</v>
      </c>
      <c r="D81" s="2">
        <f t="shared" si="7"/>
        <v>7.1197411003236247E-2</v>
      </c>
      <c r="E81" s="2">
        <v>0.1</v>
      </c>
      <c r="F81">
        <v>20</v>
      </c>
      <c r="G81" s="4">
        <f t="shared" si="6"/>
        <v>1.0106026370024583E-2</v>
      </c>
    </row>
    <row r="82" spans="1:7" x14ac:dyDescent="0.3">
      <c r="A82" t="str">
        <f>full_community_1!D82</f>
        <v>StatTrak™Restricted</v>
      </c>
      <c r="B82">
        <f>full_community_1!E82</f>
        <v>54</v>
      </c>
      <c r="C82" s="3">
        <f>full_community_1!F82</f>
        <v>14.1</v>
      </c>
      <c r="D82" s="2">
        <f t="shared" si="7"/>
        <v>8.7378640776699032E-2</v>
      </c>
      <c r="E82" s="2">
        <v>0.1</v>
      </c>
      <c r="F82">
        <v>20</v>
      </c>
      <c r="G82" s="4">
        <f t="shared" si="6"/>
        <v>1.9693715392446551E-2</v>
      </c>
    </row>
    <row r="83" spans="1:7" x14ac:dyDescent="0.3">
      <c r="A83" t="str">
        <f>full_community_1!D83</f>
        <v>StatTrak™Restricted</v>
      </c>
      <c r="B83">
        <f>full_community_1!E83</f>
        <v>9</v>
      </c>
      <c r="C83" s="3">
        <f>full_community_1!F83</f>
        <v>4.3</v>
      </c>
      <c r="D83" s="2">
        <f t="shared" si="7"/>
        <v>1.4563106796116505E-2</v>
      </c>
      <c r="E83" s="2">
        <v>0.1</v>
      </c>
      <c r="F83">
        <v>20</v>
      </c>
      <c r="G83" s="4">
        <f t="shared" si="6"/>
        <v>1.0009808059990564E-3</v>
      </c>
    </row>
    <row r="84" spans="1:7" x14ac:dyDescent="0.3">
      <c r="A84" t="str">
        <f>full_community_1!D84</f>
        <v>StatTrak™Restricted</v>
      </c>
      <c r="B84">
        <f>full_community_1!E84</f>
        <v>12</v>
      </c>
      <c r="C84" s="3">
        <f>full_community_1!F84</f>
        <v>3.7</v>
      </c>
      <c r="D84" s="2">
        <f t="shared" si="7"/>
        <v>1.9417475728155338E-2</v>
      </c>
      <c r="E84" s="2">
        <v>0.1</v>
      </c>
      <c r="F84">
        <v>20</v>
      </c>
      <c r="G84" s="4">
        <f t="shared" si="6"/>
        <v>1.1484120875027933E-3</v>
      </c>
    </row>
    <row r="85" spans="1:7" x14ac:dyDescent="0.3">
      <c r="A85" t="str">
        <f>full_community_1!D85</f>
        <v>StatTrak™Restricted</v>
      </c>
      <c r="B85">
        <f>full_community_1!E85</f>
        <v>30</v>
      </c>
      <c r="C85" s="3">
        <f>full_community_1!F85</f>
        <v>4.8</v>
      </c>
      <c r="D85" s="2">
        <f t="shared" si="7"/>
        <v>4.8543689320388349E-2</v>
      </c>
      <c r="E85" s="2">
        <v>0.1</v>
      </c>
      <c r="F85">
        <v>20</v>
      </c>
      <c r="G85" s="4">
        <f t="shared" si="6"/>
        <v>3.724579743252303E-3</v>
      </c>
    </row>
    <row r="86" spans="1:7" x14ac:dyDescent="0.3">
      <c r="A86" t="str">
        <f>full_community_1!D86</f>
        <v>StatTrak™Restricted</v>
      </c>
      <c r="B86">
        <f>full_community_1!E86</f>
        <v>32</v>
      </c>
      <c r="C86" s="3">
        <f>full_community_1!F86</f>
        <v>4.46</v>
      </c>
      <c r="D86" s="2">
        <f t="shared" si="7"/>
        <v>5.1779935275080909E-2</v>
      </c>
      <c r="E86" s="2">
        <v>0.1</v>
      </c>
      <c r="F86">
        <v>20</v>
      </c>
      <c r="G86" s="4">
        <f t="shared" si="6"/>
        <v>3.6914723677567273E-3</v>
      </c>
    </row>
    <row r="87" spans="1:7" x14ac:dyDescent="0.3">
      <c r="A87" t="str">
        <f>full_community_1!D87</f>
        <v>StatTrak™Restricted</v>
      </c>
      <c r="B87">
        <f>full_community_1!E87</f>
        <v>31</v>
      </c>
      <c r="C87" s="3">
        <f>full_community_1!F87</f>
        <v>8.85</v>
      </c>
      <c r="D87" s="2">
        <f t="shared" si="7"/>
        <v>5.0161812297734629E-2</v>
      </c>
      <c r="E87" s="2">
        <v>0.1</v>
      </c>
      <c r="F87">
        <v>20</v>
      </c>
      <c r="G87" s="4">
        <f t="shared" si="6"/>
        <v>7.0961003650088159E-3</v>
      </c>
    </row>
    <row r="88" spans="1:7" x14ac:dyDescent="0.3">
      <c r="A88" t="str">
        <f>full_community_1!D88</f>
        <v>StatTrak™Classified</v>
      </c>
      <c r="B88">
        <f>full_community_1!E88</f>
        <v>13</v>
      </c>
      <c r="C88" s="3">
        <f>full_community_1!F88</f>
        <v>73.02</v>
      </c>
      <c r="D88" s="2">
        <f>B88/SUM(B$88:B$100)</f>
        <v>3.0660377358490566E-2</v>
      </c>
      <c r="E88" s="2">
        <v>0.1</v>
      </c>
      <c r="F88">
        <v>4</v>
      </c>
      <c r="G88" s="4">
        <f t="shared" si="6"/>
        <v>7.1573553539545426E-3</v>
      </c>
    </row>
    <row r="89" spans="1:7" x14ac:dyDescent="0.3">
      <c r="A89" t="str">
        <f>full_community_1!D89</f>
        <v>StatTrak™Classified</v>
      </c>
      <c r="B89">
        <f>full_community_1!E89</f>
        <v>84</v>
      </c>
      <c r="C89" s="3">
        <f>full_community_1!F89</f>
        <v>44.27</v>
      </c>
      <c r="D89" s="2">
        <f t="shared" ref="D89:D100" si="8">B89/SUM(B$88:B$100)</f>
        <v>0.19811320754716982</v>
      </c>
      <c r="E89" s="2">
        <v>0.1</v>
      </c>
      <c r="F89">
        <v>4</v>
      </c>
      <c r="G89" s="4">
        <f t="shared" si="6"/>
        <v>2.8038592385272405E-2</v>
      </c>
    </row>
    <row r="90" spans="1:7" x14ac:dyDescent="0.3">
      <c r="A90" t="str">
        <f>full_community_1!D90</f>
        <v>StatTrak™Classified</v>
      </c>
      <c r="B90">
        <f>full_community_1!E90</f>
        <v>32</v>
      </c>
      <c r="C90" s="3">
        <f>full_community_1!F90</f>
        <v>92.55</v>
      </c>
      <c r="D90" s="2">
        <f t="shared" si="8"/>
        <v>7.5471698113207544E-2</v>
      </c>
      <c r="E90" s="2">
        <v>0.1</v>
      </c>
      <c r="F90">
        <v>4</v>
      </c>
      <c r="G90" s="4">
        <f t="shared" si="6"/>
        <v>2.2330261062587464E-2</v>
      </c>
    </row>
    <row r="91" spans="1:7" x14ac:dyDescent="0.3">
      <c r="A91" t="str">
        <f>full_community_1!D91</f>
        <v>StatTrak™Classified</v>
      </c>
      <c r="B91">
        <f>full_community_1!E91</f>
        <v>21</v>
      </c>
      <c r="C91" s="3">
        <f>full_community_1!F91</f>
        <v>21.34</v>
      </c>
      <c r="D91" s="2">
        <f t="shared" si="8"/>
        <v>4.9528301886792456E-2</v>
      </c>
      <c r="E91" s="2">
        <v>0.1</v>
      </c>
      <c r="F91">
        <v>4</v>
      </c>
      <c r="G91" s="4">
        <f t="shared" si="6"/>
        <v>3.3789448921488201E-3</v>
      </c>
    </row>
    <row r="92" spans="1:7" x14ac:dyDescent="0.3">
      <c r="A92" t="str">
        <f>full_community_1!D92</f>
        <v>StatTrak™Classified</v>
      </c>
      <c r="B92">
        <f>full_community_1!E92</f>
        <v>36</v>
      </c>
      <c r="C92" s="3">
        <f>full_community_1!F92</f>
        <v>16.100000000000001</v>
      </c>
      <c r="D92" s="2">
        <f t="shared" si="8"/>
        <v>8.4905660377358486E-2</v>
      </c>
      <c r="E92" s="2">
        <v>0.1</v>
      </c>
      <c r="F92">
        <v>4</v>
      </c>
      <c r="G92" s="4">
        <f t="shared" si="6"/>
        <v>4.370144284128746E-3</v>
      </c>
    </row>
    <row r="93" spans="1:7" x14ac:dyDescent="0.3">
      <c r="A93" t="str">
        <f>full_community_1!D93</f>
        <v>StatTrak™Classified</v>
      </c>
      <c r="B93">
        <f>full_community_1!E93</f>
        <v>53</v>
      </c>
      <c r="C93" s="3">
        <f>full_community_1!F93</f>
        <v>18.170000000000002</v>
      </c>
      <c r="D93" s="2">
        <f t="shared" si="8"/>
        <v>0.125</v>
      </c>
      <c r="E93" s="2">
        <v>0.1</v>
      </c>
      <c r="F93">
        <v>4</v>
      </c>
      <c r="G93" s="4">
        <f t="shared" si="6"/>
        <v>7.2610294117647061E-3</v>
      </c>
    </row>
    <row r="94" spans="1:7" x14ac:dyDescent="0.3">
      <c r="A94" t="str">
        <f>full_community_1!D94</f>
        <v>StatTrak™Classified</v>
      </c>
      <c r="B94">
        <f>full_community_1!E94</f>
        <v>45</v>
      </c>
      <c r="C94" s="3">
        <f>full_community_1!F94</f>
        <v>22</v>
      </c>
      <c r="D94" s="2">
        <f t="shared" si="8"/>
        <v>0.10613207547169812</v>
      </c>
      <c r="E94" s="2">
        <v>0.1</v>
      </c>
      <c r="F94">
        <v>4</v>
      </c>
      <c r="G94" s="4">
        <f t="shared" si="6"/>
        <v>7.4645321623317091E-3</v>
      </c>
    </row>
    <row r="95" spans="1:7" x14ac:dyDescent="0.3">
      <c r="A95" t="str">
        <f>full_community_1!D95</f>
        <v>StatTrak™Classified</v>
      </c>
      <c r="B95">
        <f>full_community_1!E95</f>
        <v>37</v>
      </c>
      <c r="C95" s="3">
        <f>full_community_1!F95</f>
        <v>36.04</v>
      </c>
      <c r="D95" s="2">
        <f t="shared" si="8"/>
        <v>8.7264150943396221E-2</v>
      </c>
      <c r="E95" s="2">
        <v>0.1</v>
      </c>
      <c r="F95">
        <v>4</v>
      </c>
      <c r="G95" s="4">
        <f t="shared" si="6"/>
        <v>1.0054347826086956E-2</v>
      </c>
    </row>
    <row r="96" spans="1:7" x14ac:dyDescent="0.3">
      <c r="A96" t="str">
        <f>full_community_1!D96</f>
        <v>StatTrak™Classified</v>
      </c>
      <c r="B96">
        <f>full_community_1!E96</f>
        <v>17</v>
      </c>
      <c r="C96" s="3">
        <f>full_community_1!F96</f>
        <v>11.01</v>
      </c>
      <c r="D96" s="2">
        <f t="shared" si="8"/>
        <v>4.0094339622641507E-2</v>
      </c>
      <c r="E96" s="2">
        <v>0.1</v>
      </c>
      <c r="F96">
        <v>4</v>
      </c>
      <c r="G96" s="4">
        <f t="shared" si="6"/>
        <v>1.4112489745693188E-3</v>
      </c>
    </row>
    <row r="97" spans="1:7" x14ac:dyDescent="0.3">
      <c r="A97" t="str">
        <f>full_community_1!D97</f>
        <v>StatTrak™Classified</v>
      </c>
      <c r="B97">
        <f>full_community_1!E97</f>
        <v>25</v>
      </c>
      <c r="C97" s="3">
        <f>full_community_1!F97</f>
        <v>11.36</v>
      </c>
      <c r="D97" s="2">
        <f t="shared" si="8"/>
        <v>5.8962264150943397E-2</v>
      </c>
      <c r="E97" s="2">
        <v>0.1</v>
      </c>
      <c r="F97">
        <v>4</v>
      </c>
      <c r="G97" s="4">
        <f t="shared" si="6"/>
        <v>2.1413405394971768E-3</v>
      </c>
    </row>
    <row r="98" spans="1:7" x14ac:dyDescent="0.3">
      <c r="A98" t="str">
        <f>full_community_1!D98</f>
        <v>StatTrak™Classified</v>
      </c>
      <c r="B98">
        <f>full_community_1!E98</f>
        <v>25</v>
      </c>
      <c r="C98" s="3">
        <f>full_community_1!F98</f>
        <v>15.35</v>
      </c>
      <c r="D98" s="2">
        <f t="shared" si="8"/>
        <v>5.8962264150943397E-2</v>
      </c>
      <c r="E98" s="2">
        <v>0.1</v>
      </c>
      <c r="F98">
        <v>4</v>
      </c>
      <c r="G98" s="4">
        <f t="shared" si="6"/>
        <v>2.8934487043381749E-3</v>
      </c>
    </row>
    <row r="99" spans="1:7" x14ac:dyDescent="0.3">
      <c r="A99" t="str">
        <f>full_community_1!D99</f>
        <v>StatTrak™Classified</v>
      </c>
      <c r="B99">
        <f>full_community_1!E99</f>
        <v>25</v>
      </c>
      <c r="C99" s="3">
        <f>full_community_1!F99</f>
        <v>20.64</v>
      </c>
      <c r="D99" s="2">
        <f t="shared" si="8"/>
        <v>5.8962264150943397E-2</v>
      </c>
      <c r="E99" s="2">
        <v>0.1</v>
      </c>
      <c r="F99">
        <v>4</v>
      </c>
      <c r="G99" s="4">
        <f t="shared" si="6"/>
        <v>3.890604642185012E-3</v>
      </c>
    </row>
    <row r="100" spans="1:7" x14ac:dyDescent="0.3">
      <c r="A100" t="str">
        <f>full_community_1!D100</f>
        <v>StatTrak™Classified</v>
      </c>
      <c r="B100">
        <f>full_community_1!E100</f>
        <v>11</v>
      </c>
      <c r="C100" s="3">
        <f>full_community_1!F100</f>
        <v>46.49</v>
      </c>
      <c r="D100" s="2">
        <f t="shared" si="8"/>
        <v>2.5943396226415096E-2</v>
      </c>
      <c r="E100" s="2">
        <v>0.1</v>
      </c>
      <c r="F100">
        <v>4</v>
      </c>
      <c r="G100" s="4">
        <f t="shared" si="6"/>
        <v>3.8558455580755685E-3</v>
      </c>
    </row>
    <row r="101" spans="1:7" x14ac:dyDescent="0.3">
      <c r="A101" t="str">
        <f>full_community_1!D101</f>
        <v>StatTrak™Covert</v>
      </c>
      <c r="B101">
        <f>full_community_1!E101</f>
        <v>13</v>
      </c>
      <c r="C101" s="3">
        <f>full_community_1!F101</f>
        <v>98.45</v>
      </c>
      <c r="D101" s="2">
        <f>B101/SUM(B$101:B$107)</f>
        <v>0.203125</v>
      </c>
      <c r="E101" s="2">
        <v>0.1</v>
      </c>
      <c r="F101">
        <v>0.8</v>
      </c>
      <c r="G101" s="4">
        <f t="shared" si="6"/>
        <v>1.2786225223785168E-2</v>
      </c>
    </row>
    <row r="102" spans="1:7" x14ac:dyDescent="0.3">
      <c r="A102" t="str">
        <f>full_community_1!D102</f>
        <v>StatTrak™Covert</v>
      </c>
      <c r="B102">
        <f>full_community_1!E102</f>
        <v>5</v>
      </c>
      <c r="C102" s="3">
        <f>full_community_1!F102</f>
        <v>209.82</v>
      </c>
      <c r="D102" s="2">
        <f t="shared" ref="D102:D107" si="9">B102/SUM(B$101:B$107)</f>
        <v>7.8125E-2</v>
      </c>
      <c r="E102" s="2">
        <v>0.1</v>
      </c>
      <c r="F102">
        <v>0.8</v>
      </c>
      <c r="G102" s="4">
        <f t="shared" si="6"/>
        <v>1.0480938299232736E-2</v>
      </c>
    </row>
    <row r="103" spans="1:7" x14ac:dyDescent="0.3">
      <c r="A103" t="str">
        <f>full_community_1!D103</f>
        <v>StatTrak™Covert</v>
      </c>
      <c r="B103">
        <f>full_community_1!E103</f>
        <v>9</v>
      </c>
      <c r="C103" s="3">
        <f>full_community_1!F103</f>
        <v>305.76</v>
      </c>
      <c r="D103" s="2">
        <f t="shared" si="9"/>
        <v>0.140625</v>
      </c>
      <c r="E103" s="2">
        <v>0.1</v>
      </c>
      <c r="F103">
        <v>0.8</v>
      </c>
      <c r="G103" s="4">
        <f t="shared" si="6"/>
        <v>2.7492007672634274E-2</v>
      </c>
    </row>
    <row r="104" spans="1:7" x14ac:dyDescent="0.3">
      <c r="A104" t="str">
        <f>full_community_1!D104</f>
        <v>StatTrak™Covert</v>
      </c>
      <c r="B104">
        <f>full_community_1!E104</f>
        <v>2</v>
      </c>
      <c r="C104" s="3">
        <f>full_community_1!F104</f>
        <v>40.729999999999997</v>
      </c>
      <c r="D104" s="2">
        <f t="shared" si="9"/>
        <v>3.125E-2</v>
      </c>
      <c r="E104" s="2">
        <v>0.1</v>
      </c>
      <c r="F104">
        <v>0.8</v>
      </c>
      <c r="G104" s="4">
        <f t="shared" si="6"/>
        <v>8.1381873401534526E-4</v>
      </c>
    </row>
    <row r="105" spans="1:7" x14ac:dyDescent="0.3">
      <c r="A105" t="str">
        <f>full_community_1!D105</f>
        <v>StatTrak™Covert</v>
      </c>
      <c r="B105">
        <f>full_community_1!E105</f>
        <v>14</v>
      </c>
      <c r="C105" s="3">
        <f>full_community_1!F105</f>
        <v>13.06</v>
      </c>
      <c r="D105" s="2">
        <f t="shared" si="9"/>
        <v>0.21875</v>
      </c>
      <c r="E105" s="2">
        <v>0.1</v>
      </c>
      <c r="F105">
        <v>0.8</v>
      </c>
      <c r="G105" s="4">
        <f t="shared" si="6"/>
        <v>1.8266464194373402E-3</v>
      </c>
    </row>
    <row r="106" spans="1:7" x14ac:dyDescent="0.3">
      <c r="A106" t="str">
        <f>full_community_1!D106</f>
        <v>StatTrak™Covert</v>
      </c>
      <c r="B106">
        <f>full_community_1!E106</f>
        <v>9</v>
      </c>
      <c r="C106" s="3">
        <f>full_community_1!F106</f>
        <v>18.37</v>
      </c>
      <c r="D106" s="2">
        <f t="shared" si="9"/>
        <v>0.140625</v>
      </c>
      <c r="E106" s="2">
        <v>0.1</v>
      </c>
      <c r="F106">
        <v>0.8</v>
      </c>
      <c r="G106" s="4">
        <f t="shared" si="6"/>
        <v>1.651714354219949E-3</v>
      </c>
    </row>
    <row r="107" spans="1:7" x14ac:dyDescent="0.3">
      <c r="A107" t="str">
        <f>full_community_1!D107</f>
        <v>StatTrak™Covert</v>
      </c>
      <c r="B107">
        <f>full_community_1!E107</f>
        <v>12</v>
      </c>
      <c r="C107" s="3">
        <f>full_community_1!F107</f>
        <v>45.78</v>
      </c>
      <c r="D107" s="2">
        <f t="shared" si="9"/>
        <v>0.1875</v>
      </c>
      <c r="E107" s="2">
        <v>0.1</v>
      </c>
      <c r="F107">
        <v>0.8</v>
      </c>
      <c r="G107" s="4">
        <f t="shared" si="6"/>
        <v>5.4883312020460361E-3</v>
      </c>
    </row>
    <row r="109" spans="1:7" x14ac:dyDescent="0.3">
      <c r="G109" s="4">
        <f>SUM(G2:G107)</f>
        <v>1.9052470227273799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full_community_1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modified xsi:type="dcterms:W3CDTF">2019-12-28T23:32:14Z</dcterms:modified>
</cp:coreProperties>
</file>