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Last FM\"/>
    </mc:Choice>
  </mc:AlternateContent>
  <xr:revisionPtr revIDLastSave="0" documentId="13_ncr:1_{D508BC53-EBDD-4AFA-868D-8A2ED6D141CA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2" l="1"/>
  <c r="K13" i="2"/>
  <c r="J13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G52" i="2" l="1"/>
  <c r="E52" i="2"/>
  <c r="E48" i="2" l="1"/>
  <c r="G48" i="2"/>
  <c r="E49" i="2"/>
  <c r="G49" i="2"/>
  <c r="E50" i="2"/>
  <c r="G50" i="2"/>
  <c r="E51" i="2"/>
  <c r="G51" i="2"/>
  <c r="E45" i="2" l="1"/>
  <c r="G45" i="2"/>
  <c r="E46" i="2"/>
  <c r="G46" i="2"/>
  <c r="E47" i="2"/>
  <c r="G47" i="2"/>
  <c r="G44" i="2" l="1"/>
  <c r="E44" i="2"/>
  <c r="G43" i="2" l="1"/>
  <c r="E43" i="2"/>
  <c r="G42" i="2" l="1"/>
  <c r="E42" i="2"/>
  <c r="G41" i="2" l="1"/>
  <c r="E41" i="2"/>
  <c r="G40" i="2" l="1"/>
  <c r="E40" i="2"/>
  <c r="G39" i="2" l="1"/>
  <c r="E39" i="2"/>
  <c r="G38" i="2" l="1"/>
  <c r="E38" i="2"/>
  <c r="G37" i="2" l="1"/>
  <c r="E37" i="2"/>
  <c r="G36" i="2" l="1"/>
  <c r="E36" i="2"/>
  <c r="P9" i="2" l="1"/>
  <c r="P8" i="2"/>
  <c r="G35" i="2" l="1"/>
  <c r="E35" i="2"/>
  <c r="P5" i="2" l="1"/>
  <c r="G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J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G33" i="2" l="1"/>
  <c r="E33" i="2"/>
  <c r="G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J8" i="2" l="1"/>
  <c r="J5" i="2"/>
  <c r="J9" i="2"/>
  <c r="J7" i="2"/>
  <c r="J6" i="2"/>
  <c r="J4" i="2"/>
  <c r="J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P10" i="2"/>
  <c r="AA21" i="2" l="1"/>
  <c r="AA2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P6" i="2"/>
  <c r="P11" i="2" s="1"/>
  <c r="O16" i="2" l="1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O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K11" i="2" l="1"/>
  <c r="L11" i="2"/>
  <c r="K5" i="2"/>
  <c r="L7" i="2"/>
  <c r="K9" i="2"/>
  <c r="K10" i="2"/>
  <c r="K6" i="2"/>
  <c r="L10" i="2"/>
  <c r="L6" i="2"/>
  <c r="F2" i="4"/>
  <c r="E5" i="4" s="1"/>
  <c r="K8" i="2"/>
  <c r="K7" i="2"/>
  <c r="L8" i="2"/>
  <c r="K4" i="2"/>
  <c r="L9" i="2"/>
  <c r="L5" i="2"/>
  <c r="L4" i="2"/>
  <c r="D6" i="4"/>
  <c r="D8" i="4"/>
  <c r="D26" i="4" s="1"/>
  <c r="D10" i="4"/>
  <c r="D28" i="4" s="1"/>
  <c r="D5" i="4"/>
  <c r="D23" i="4" s="1"/>
  <c r="D7" i="4"/>
  <c r="D9" i="4"/>
  <c r="D11" i="4"/>
  <c r="K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L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<sst xmlns="http://schemas.openxmlformats.org/spreadsheetml/2006/main" count="156" uniqueCount="56">
  <si>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</si>
  <si>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</si>
  <si>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</si>
  <si>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</si>
  <si>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</si>
  <si>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</si>
  <si>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</si>
  <si>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</si>
  <si>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</si>
  <si>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</si>
  <si>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</si>
  <si>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</si>
  <si>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</si>
  <si>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</si>
  <si>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</si>
  <si>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</si>
  <si>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</si>
  <si>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</si>
  <si>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</si>
  <si>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</si>
  <si>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</si>
  <si>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</si>
  <si>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</si>
  <si>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</si>
  <si>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</si>
  <si>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</si>
  <si>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</si>
  <si>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</si>
  <si>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</si>
  <si>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</si>
  <si>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</si>
  <si>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</si>
  <si>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</si>
  <si>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</si>
  <si>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</si>
  <si>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</si>
  <si>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</si>
  <si>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</si>
  <si>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</si>
  <si>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</si>
  <si>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</si>
  <si>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</si>
  <si>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</si>
  <si>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</si>
  <si>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</si>
  <si>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</si>
  <si>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</si>
  <si>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</si>
  <si>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</si>
  <si>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</si>
  <si>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</si>
  <si>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</si>
  <si>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</si>
  <si>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</si>
  <si>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</si>
  <si>
    <t>Moving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</si>
</sst>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Scrobbles!$J$3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Scrobbles!$K$3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4.8894100476049438</c:v>
                </c:pt>
                <c:pt idx="1">
                  <c:v>9.31057408140585</c:v>
                </c:pt>
                <c:pt idx="2">
                  <c:v>13.807104740242231</c:v>
                </c:pt>
                <c:pt idx="3">
                  <c:v>15.94623738500751</c:v>
                </c:pt>
                <c:pt idx="4">
                  <c:v>14.34339249777085</c:v>
                </c:pt>
                <c:pt idx="5">
                  <c:v>10.047945217291623</c:v>
                </c:pt>
                <c:pt idx="6">
                  <c:v>5.481674826356997</c:v>
                </c:pt>
                <c:pt idx="7">
                  <c:v>2.3287599073872118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79</c:v>
                </c:pt>
                <c:pt idx="1">
                  <c:v>76.5</c:v>
                </c:pt>
                <c:pt idx="2">
                  <c:v>78.333333333333329</c:v>
                </c:pt>
                <c:pt idx="3">
                  <c:v>63.25</c:v>
                </c:pt>
                <c:pt idx="4">
                  <c:v>54.4</c:v>
                </c:pt>
                <c:pt idx="5">
                  <c:v>52.666666666666664</c:v>
                </c:pt>
                <c:pt idx="6">
                  <c:v>47.285714285714285</c:v>
                </c:pt>
                <c:pt idx="7">
                  <c:v>51.5</c:v>
                </c:pt>
                <c:pt idx="8">
                  <c:v>54.222222222222221</c:v>
                </c:pt>
                <c:pt idx="9">
                  <c:v>49.9</c:v>
                </c:pt>
                <c:pt idx="10">
                  <c:v>52.272727272727273</c:v>
                </c:pt>
                <c:pt idx="11">
                  <c:v>50.083333333333336</c:v>
                </c:pt>
                <c:pt idx="12">
                  <c:v>49.615384615384613</c:v>
                </c:pt>
                <c:pt idx="13">
                  <c:v>51</c:v>
                </c:pt>
                <c:pt idx="14">
                  <c:v>51.8</c:v>
                </c:pt>
                <c:pt idx="15">
                  <c:v>55.5625</c:v>
                </c:pt>
                <c:pt idx="16">
                  <c:v>52.352941176470587</c:v>
                </c:pt>
                <c:pt idx="17">
                  <c:v>52.833333333333336</c:v>
                </c:pt>
                <c:pt idx="18">
                  <c:v>51.736842105263158</c:v>
                </c:pt>
                <c:pt idx="19">
                  <c:v>52.7</c:v>
                </c:pt>
                <c:pt idx="20">
                  <c:v>51.80952380952381</c:v>
                </c:pt>
                <c:pt idx="21">
                  <c:v>51</c:v>
                </c:pt>
                <c:pt idx="22">
                  <c:v>50.478260869565219</c:v>
                </c:pt>
                <c:pt idx="23">
                  <c:v>51.666666666666664</c:v>
                </c:pt>
                <c:pt idx="24">
                  <c:v>55.04</c:v>
                </c:pt>
                <c:pt idx="25">
                  <c:v>55.653846153846153</c:v>
                </c:pt>
                <c:pt idx="26">
                  <c:v>57.444444444444443</c:v>
                </c:pt>
                <c:pt idx="27">
                  <c:v>57.392857142857146</c:v>
                </c:pt>
                <c:pt idx="28">
                  <c:v>57.724137931034484</c:v>
                </c:pt>
                <c:pt idx="29">
                  <c:v>57.4</c:v>
                </c:pt>
                <c:pt idx="30">
                  <c:v>56.806451612903224</c:v>
                </c:pt>
                <c:pt idx="31">
                  <c:v>55.9375</c:v>
                </c:pt>
                <c:pt idx="32">
                  <c:v>56.363636363636367</c:v>
                </c:pt>
                <c:pt idx="33">
                  <c:v>56.941176470588232</c:v>
                </c:pt>
                <c:pt idx="34">
                  <c:v>56.542857142857144</c:v>
                </c:pt>
                <c:pt idx="35">
                  <c:v>58.361111111111114</c:v>
                </c:pt>
                <c:pt idx="36">
                  <c:v>60.378378378378379</c:v>
                </c:pt>
                <c:pt idx="37">
                  <c:v>61.5</c:v>
                </c:pt>
                <c:pt idx="38">
                  <c:v>61.487179487179489</c:v>
                </c:pt>
                <c:pt idx="39">
                  <c:v>60.5</c:v>
                </c:pt>
                <c:pt idx="40">
                  <c:v>60.195121951219512</c:v>
                </c:pt>
                <c:pt idx="41">
                  <c:v>59.142857142857146</c:v>
                </c:pt>
                <c:pt idx="42">
                  <c:v>59.348837209302324</c:v>
                </c:pt>
                <c:pt idx="43">
                  <c:v>59.886363636363633</c:v>
                </c:pt>
                <c:pt idx="44">
                  <c:v>60.711111111111109</c:v>
                </c:pt>
                <c:pt idx="45">
                  <c:v>60.913043478260867</c:v>
                </c:pt>
                <c:pt idx="46">
                  <c:v>59.914893617021278</c:v>
                </c:pt>
                <c:pt idx="47">
                  <c:v>60.291666666666664</c:v>
                </c:pt>
                <c:pt idx="48">
                  <c:v>61.591836734693878</c:v>
                </c:pt>
                <c:pt idx="49">
                  <c:v>62.18</c:v>
                </c:pt>
                <c:pt idx="50">
                  <c:v>63.686274509803923</c:v>
                </c:pt>
                <c:pt idx="51">
                  <c:v>63.53846153846154</c:v>
                </c:pt>
                <c:pt idx="52">
                  <c:v>63.301886792452834</c:v>
                </c:pt>
                <c:pt idx="53">
                  <c:v>62.888888888888886</c:v>
                </c:pt>
                <c:pt idx="54">
                  <c:v>62.872727272727275</c:v>
                </c:pt>
                <c:pt idx="55">
                  <c:v>62.339285714285715</c:v>
                </c:pt>
                <c:pt idx="56">
                  <c:v>61.859649122807021</c:v>
                </c:pt>
                <c:pt idx="57">
                  <c:v>61.879310344827587</c:v>
                </c:pt>
                <c:pt idx="58">
                  <c:v>62.491525423728817</c:v>
                </c:pt>
                <c:pt idx="59">
                  <c:v>62.483333333333334</c:v>
                </c:pt>
                <c:pt idx="60">
                  <c:v>62.950819672131146</c:v>
                </c:pt>
                <c:pt idx="61">
                  <c:v>62.258064516129032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ser>
          <c:idx val="1"/>
          <c:order val="1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Scrobbles!$F$2:$F$63</c:f>
              <c:numCache>
                <c:formatCode>0.0</c:formatCode>
                <c:ptCount val="62"/>
                <c:pt idx="0">
                  <c:v>0</c:v>
                </c:pt>
                <c:pt idx="1">
                  <c:v>2.5</c:v>
                </c:pt>
                <c:pt idx="2">
                  <c:v>3.2998316455372216</c:v>
                </c:pt>
                <c:pt idx="3">
                  <c:v>26.280934153869037</c:v>
                </c:pt>
                <c:pt idx="4">
                  <c:v>29.425159302882289</c:v>
                </c:pt>
                <c:pt idx="5">
                  <c:v>27.139557025779833</c:v>
                </c:pt>
                <c:pt idx="6">
                  <c:v>28.373600837570756</c:v>
                </c:pt>
                <c:pt idx="7">
                  <c:v>28.788018340969565</c:v>
                </c:pt>
                <c:pt idx="8">
                  <c:v>28.212596783776402</c:v>
                </c:pt>
                <c:pt idx="9">
                  <c:v>29.74037659479113</c:v>
                </c:pt>
                <c:pt idx="10">
                  <c:v>29.332237645451738</c:v>
                </c:pt>
                <c:pt idx="11">
                  <c:v>29.007063316065317</c:v>
                </c:pt>
                <c:pt idx="12">
                  <c:v>27.916189021201582</c:v>
                </c:pt>
                <c:pt idx="13">
                  <c:v>27.360033416855114</c:v>
                </c:pt>
                <c:pt idx="14">
                  <c:v>26.601253103315766</c:v>
                </c:pt>
                <c:pt idx="15">
                  <c:v>29.593007514445031</c:v>
                </c:pt>
                <c:pt idx="16">
                  <c:v>31.449195587712364</c:v>
                </c:pt>
                <c:pt idx="17">
                  <c:v>30.627239147167312</c:v>
                </c:pt>
                <c:pt idx="18">
                  <c:v>30.171164527990452</c:v>
                </c:pt>
                <c:pt idx="19">
                  <c:v>29.705386716890253</c:v>
                </c:pt>
                <c:pt idx="20">
                  <c:v>29.2617400902027</c:v>
                </c:pt>
                <c:pt idx="21">
                  <c:v>28.828647368388776</c:v>
                </c:pt>
                <c:pt idx="22">
                  <c:v>28.300974887521473</c:v>
                </c:pt>
                <c:pt idx="23">
                  <c:v>28.285253323163918</c:v>
                </c:pt>
                <c:pt idx="24">
                  <c:v>32.266986224312923</c:v>
                </c:pt>
                <c:pt idx="25">
                  <c:v>31.788897805187254</c:v>
                </c:pt>
                <c:pt idx="26">
                  <c:v>32.503371145197676</c:v>
                </c:pt>
                <c:pt idx="27">
                  <c:v>31.918802436488619</c:v>
                </c:pt>
                <c:pt idx="28">
                  <c:v>31.41260075711342</c:v>
                </c:pt>
                <c:pt idx="29">
                  <c:v>30.933908040638297</c:v>
                </c:pt>
                <c:pt idx="30">
                  <c:v>30.604047123087739</c:v>
                </c:pt>
                <c:pt idx="31">
                  <c:v>30.508131600443839</c:v>
                </c:pt>
                <c:pt idx="32">
                  <c:v>30.138888783096995</c:v>
                </c:pt>
                <c:pt idx="33">
                  <c:v>29.877141741068822</c:v>
                </c:pt>
                <c:pt idx="34">
                  <c:v>29.538684424852445</c:v>
                </c:pt>
                <c:pt idx="35">
                  <c:v>31.048486076688523</c:v>
                </c:pt>
                <c:pt idx="36">
                  <c:v>32.931010072534527</c:v>
                </c:pt>
                <c:pt idx="37">
                  <c:v>33.20332101335331</c:v>
                </c:pt>
                <c:pt idx="38">
                  <c:v>32.774968399422889</c:v>
                </c:pt>
                <c:pt idx="39">
                  <c:v>32.944650552100256</c:v>
                </c:pt>
                <c:pt idx="40">
                  <c:v>32.597485696992273</c:v>
                </c:pt>
                <c:pt idx="41">
                  <c:v>32.90431396566445</c:v>
                </c:pt>
                <c:pt idx="42">
                  <c:v>32.54684189368561</c:v>
                </c:pt>
                <c:pt idx="43">
                  <c:v>32.367362847256345</c:v>
                </c:pt>
                <c:pt idx="44">
                  <c:v>32.469898690751322</c:v>
                </c:pt>
                <c:pt idx="45">
                  <c:v>32.143581472320022</c:v>
                </c:pt>
                <c:pt idx="46">
                  <c:v>32.512406657933063</c:v>
                </c:pt>
                <c:pt idx="47">
                  <c:v>32.275479813973675</c:v>
                </c:pt>
                <c:pt idx="48">
                  <c:v>33.190186874883224</c:v>
                </c:pt>
                <c:pt idx="49">
                  <c:v>33.113556136422439</c:v>
                </c:pt>
                <c:pt idx="50">
                  <c:v>34.473911816395955</c:v>
                </c:pt>
                <c:pt idx="51">
                  <c:v>34.157137748523333</c:v>
                </c:pt>
                <c:pt idx="52">
                  <c:v>33.876348350613142</c:v>
                </c:pt>
                <c:pt idx="53">
                  <c:v>33.695623777107841</c:v>
                </c:pt>
                <c:pt idx="54">
                  <c:v>33.388105963571981</c:v>
                </c:pt>
                <c:pt idx="55">
                  <c:v>33.324313724427718</c:v>
                </c:pt>
                <c:pt idx="56">
                  <c:v>33.225142982275855</c:v>
                </c:pt>
                <c:pt idx="57">
                  <c:v>32.937808474617476</c:v>
                </c:pt>
                <c:pt idx="58">
                  <c:v>32.988633317880222</c:v>
                </c:pt>
                <c:pt idx="59">
                  <c:v>32.712633475293437</c:v>
                </c:pt>
                <c:pt idx="60">
                  <c:v>32.644848075699706</c:v>
                </c:pt>
                <c:pt idx="61">
                  <c:v>32.8294397208197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E32-BA32-51C74F91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Scrobbles!$C$2:$C$83</c:f>
              <c:numCache>
                <c:formatCode>m/d/yyyy</c:formatCode>
                <c:ptCount val="8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</c:numCache>
            </c:numRef>
          </c:cat>
          <c:val>
            <c:numRef>
              <c:f>Scrobbles!$G$2:$G$83</c:f>
              <c:numCache>
                <c:formatCode>General</c:formatCode>
                <c:ptCount val="82"/>
                <c:pt idx="0">
                  <c:v>79</c:v>
                </c:pt>
                <c:pt idx="1">
                  <c:v>153</c:v>
                </c:pt>
                <c:pt idx="2">
                  <c:v>235</c:v>
                </c:pt>
                <c:pt idx="3">
                  <c:v>253</c:v>
                </c:pt>
                <c:pt idx="4">
                  <c:v>272</c:v>
                </c:pt>
                <c:pt idx="5">
                  <c:v>316</c:v>
                </c:pt>
                <c:pt idx="6">
                  <c:v>331</c:v>
                </c:pt>
                <c:pt idx="7">
                  <c:v>412</c:v>
                </c:pt>
                <c:pt idx="8">
                  <c:v>488</c:v>
                </c:pt>
                <c:pt idx="9">
                  <c:v>499</c:v>
                </c:pt>
                <c:pt idx="10">
                  <c:v>575</c:v>
                </c:pt>
                <c:pt idx="11">
                  <c:v>601</c:v>
                </c:pt>
                <c:pt idx="12">
                  <c:v>645</c:v>
                </c:pt>
                <c:pt idx="13">
                  <c:v>714</c:v>
                </c:pt>
                <c:pt idx="14">
                  <c:v>777</c:v>
                </c:pt>
                <c:pt idx="15">
                  <c:v>889</c:v>
                </c:pt>
                <c:pt idx="16">
                  <c:v>890</c:v>
                </c:pt>
                <c:pt idx="17">
                  <c:v>951</c:v>
                </c:pt>
                <c:pt idx="18">
                  <c:v>983</c:v>
                </c:pt>
                <c:pt idx="19">
                  <c:v>1054</c:v>
                </c:pt>
                <c:pt idx="20">
                  <c:v>1088</c:v>
                </c:pt>
                <c:pt idx="21">
                  <c:v>1122</c:v>
                </c:pt>
                <c:pt idx="22">
                  <c:v>1161</c:v>
                </c:pt>
                <c:pt idx="23">
                  <c:v>1240</c:v>
                </c:pt>
                <c:pt idx="24">
                  <c:v>1376</c:v>
                </c:pt>
                <c:pt idx="25">
                  <c:v>1447</c:v>
                </c:pt>
                <c:pt idx="26">
                  <c:v>1551</c:v>
                </c:pt>
                <c:pt idx="27">
                  <c:v>1607</c:v>
                </c:pt>
                <c:pt idx="28">
                  <c:v>1674</c:v>
                </c:pt>
                <c:pt idx="29">
                  <c:v>1722</c:v>
                </c:pt>
                <c:pt idx="30">
                  <c:v>1761</c:v>
                </c:pt>
                <c:pt idx="31">
                  <c:v>1790</c:v>
                </c:pt>
                <c:pt idx="32">
                  <c:v>1860</c:v>
                </c:pt>
                <c:pt idx="33">
                  <c:v>1936</c:v>
                </c:pt>
                <c:pt idx="34">
                  <c:v>1979</c:v>
                </c:pt>
                <c:pt idx="35">
                  <c:v>2101</c:v>
                </c:pt>
                <c:pt idx="36">
                  <c:v>2234</c:v>
                </c:pt>
                <c:pt idx="37">
                  <c:v>2337</c:v>
                </c:pt>
                <c:pt idx="38">
                  <c:v>2398</c:v>
                </c:pt>
                <c:pt idx="39">
                  <c:v>2420</c:v>
                </c:pt>
                <c:pt idx="40">
                  <c:v>2468</c:v>
                </c:pt>
                <c:pt idx="41">
                  <c:v>2484</c:v>
                </c:pt>
                <c:pt idx="42">
                  <c:v>2552</c:v>
                </c:pt>
                <c:pt idx="43">
                  <c:v>2635</c:v>
                </c:pt>
                <c:pt idx="44">
                  <c:v>2732</c:v>
                </c:pt>
                <c:pt idx="45">
                  <c:v>2802</c:v>
                </c:pt>
                <c:pt idx="46">
                  <c:v>2816</c:v>
                </c:pt>
                <c:pt idx="47">
                  <c:v>2894</c:v>
                </c:pt>
                <c:pt idx="48">
                  <c:v>3018</c:v>
                </c:pt>
                <c:pt idx="49">
                  <c:v>3109</c:v>
                </c:pt>
                <c:pt idx="50">
                  <c:v>3248</c:v>
                </c:pt>
                <c:pt idx="51">
                  <c:v>3304</c:v>
                </c:pt>
                <c:pt idx="52">
                  <c:v>3355</c:v>
                </c:pt>
                <c:pt idx="53">
                  <c:v>3396</c:v>
                </c:pt>
                <c:pt idx="54">
                  <c:v>3458</c:v>
                </c:pt>
                <c:pt idx="55">
                  <c:v>3491</c:v>
                </c:pt>
                <c:pt idx="56">
                  <c:v>3526</c:v>
                </c:pt>
                <c:pt idx="57">
                  <c:v>3589</c:v>
                </c:pt>
                <c:pt idx="58">
                  <c:v>3687</c:v>
                </c:pt>
                <c:pt idx="59">
                  <c:v>3749</c:v>
                </c:pt>
                <c:pt idx="60">
                  <c:v>3840</c:v>
                </c:pt>
                <c:pt idx="61">
                  <c:v>3860</c:v>
                </c:pt>
                <c:pt idx="62">
                  <c:v>3881</c:v>
                </c:pt>
                <c:pt idx="63">
                  <c:v>3896</c:v>
                </c:pt>
                <c:pt idx="64">
                  <c:v>4023</c:v>
                </c:pt>
                <c:pt idx="65">
                  <c:v>4163</c:v>
                </c:pt>
                <c:pt idx="66">
                  <c:v>4304</c:v>
                </c:pt>
                <c:pt idx="67">
                  <c:v>4444</c:v>
                </c:pt>
                <c:pt idx="68">
                  <c:v>4577</c:v>
                </c:pt>
                <c:pt idx="69">
                  <c:v>4678</c:v>
                </c:pt>
                <c:pt idx="70">
                  <c:v>4860</c:v>
                </c:pt>
                <c:pt idx="71">
                  <c:v>5025</c:v>
                </c:pt>
                <c:pt idx="72">
                  <c:v>5078</c:v>
                </c:pt>
                <c:pt idx="73">
                  <c:v>5150</c:v>
                </c:pt>
                <c:pt idx="74">
                  <c:v>5273</c:v>
                </c:pt>
                <c:pt idx="75">
                  <c:v>5375</c:v>
                </c:pt>
                <c:pt idx="76">
                  <c:v>5481</c:v>
                </c:pt>
                <c:pt idx="77">
                  <c:v>5543</c:v>
                </c:pt>
                <c:pt idx="78">
                  <c:v>5588</c:v>
                </c:pt>
                <c:pt idx="79">
                  <c:v>5634</c:v>
                </c:pt>
                <c:pt idx="80">
                  <c:v>5734</c:v>
                </c:pt>
                <c:pt idx="81">
                  <c:v>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2.0145962456197854E-3</c:v>
                </c:pt>
                <c:pt idx="1">
                  <c:v>2.1073659974047503E-3</c:v>
                </c:pt>
                <c:pt idx="2">
                  <c:v>2.203000926536006E-3</c:v>
                </c:pt>
                <c:pt idx="3">
                  <c:v>2.3015062284884639E-3</c:v>
                </c:pt>
                <c:pt idx="4">
                  <c:v>2.4028817149477901E-3</c:v>
                </c:pt>
                <c:pt idx="5">
                  <c:v>2.5071215736225182E-3</c:v>
                </c:pt>
                <c:pt idx="6">
                  <c:v>2.6142141357345687E-3</c:v>
                </c:pt>
                <c:pt idx="7">
                  <c:v>2.7241416524357155E-3</c:v>
                </c:pt>
                <c:pt idx="8">
                  <c:v>2.8368800814112388E-3</c:v>
                </c:pt>
                <c:pt idx="9">
                  <c:v>2.9523988849399097E-3</c:v>
                </c:pt>
                <c:pt idx="10">
                  <c:v>3.0706608406809101E-3</c:v>
                </c:pt>
                <c:pt idx="11">
                  <c:v>3.1916218664533613E-3</c:v>
                </c:pt>
                <c:pt idx="12">
                  <c:v>3.3152308602622358E-3</c:v>
                </c:pt>
                <c:pt idx="13">
                  <c:v>3.4414295568056794E-3</c:v>
                </c:pt>
                <c:pt idx="14">
                  <c:v>3.5701524016727238E-3</c:v>
                </c:pt>
                <c:pt idx="15">
                  <c:v>3.7013264444070906E-3</c:v>
                </c:pt>
                <c:pt idx="16">
                  <c:v>3.8348712515720363E-3</c:v>
                </c:pt>
                <c:pt idx="17">
                  <c:v>3.9706988409030641E-3</c:v>
                </c:pt>
                <c:pt idx="18">
                  <c:v>4.1087136375796644E-3</c:v>
                </c:pt>
                <c:pt idx="19">
                  <c:v>4.2488124535842806E-3</c:v>
                </c:pt>
                <c:pt idx="20">
                  <c:v>4.3908844910463436E-3</c:v>
                </c:pt>
                <c:pt idx="21">
                  <c:v>4.5348113703917612E-3</c:v>
                </c:pt>
                <c:pt idx="22">
                  <c:v>4.6804671840338539E-3</c:v>
                </c:pt>
                <c:pt idx="23">
                  <c:v>4.8277185762505706E-3</c:v>
                </c:pt>
                <c:pt idx="24">
                  <c:v>4.9764248497953705E-3</c:v>
                </c:pt>
                <c:pt idx="25">
                  <c:v>5.1264380996855581E-3</c:v>
                </c:pt>
                <c:pt idx="26">
                  <c:v>5.2776033745027722E-3</c:v>
                </c:pt>
                <c:pt idx="27">
                  <c:v>5.42975886542592E-3</c:v>
                </c:pt>
                <c:pt idx="28">
                  <c:v>5.5827361230979282E-3</c:v>
                </c:pt>
                <c:pt idx="29">
                  <c:v>5.736360302304554E-3</c:v>
                </c:pt>
                <c:pt idx="30">
                  <c:v>5.890450434316857E-3</c:v>
                </c:pt>
                <c:pt idx="31">
                  <c:v>6.044819726619504E-3</c:v>
                </c:pt>
                <c:pt idx="32">
                  <c:v>6.19927588961531E-3</c:v>
                </c:pt>
                <c:pt idx="33">
                  <c:v>6.353621489763232E-3</c:v>
                </c:pt>
                <c:pt idx="34">
                  <c:v>6.5076543284730759E-3</c:v>
                </c:pt>
                <c:pt idx="35">
                  <c:v>6.6611678459461282E-3</c:v>
                </c:pt>
                <c:pt idx="36">
                  <c:v>6.8139515490177813E-3</c:v>
                </c:pt>
                <c:pt idx="37">
                  <c:v>6.9657914619264665E-3</c:v>
                </c:pt>
                <c:pt idx="38">
                  <c:v>7.1164705988039853E-3</c:v>
                </c:pt>
                <c:pt idx="39">
                  <c:v>7.265769456556148E-3</c:v>
                </c:pt>
                <c:pt idx="40">
                  <c:v>7.4134665266805226E-3</c:v>
                </c:pt>
                <c:pt idx="41">
                  <c:v>7.5593388244506714E-3</c:v>
                </c:pt>
                <c:pt idx="42">
                  <c:v>7.7031624337844939E-3</c:v>
                </c:pt>
                <c:pt idx="43">
                  <c:v>7.8447130660087554E-3</c:v>
                </c:pt>
                <c:pt idx="44">
                  <c:v>7.9837666306335191E-3</c:v>
                </c:pt>
                <c:pt idx="45">
                  <c:v>8.1200998161595449E-3</c:v>
                </c:pt>
                <c:pt idx="46">
                  <c:v>8.2534906788595264E-3</c:v>
                </c:pt>
                <c:pt idx="47">
                  <c:v>8.3837192374010185E-3</c:v>
                </c:pt>
                <c:pt idx="48">
                  <c:v>8.5105680711154447E-3</c:v>
                </c:pt>
                <c:pt idx="49">
                  <c:v>8.633822919664455E-3</c:v>
                </c:pt>
                <c:pt idx="50">
                  <c:v>8.7532732818123449E-3</c:v>
                </c:pt>
                <c:pt idx="51">
                  <c:v>8.8687130109819517E-3</c:v>
                </c:pt>
                <c:pt idx="52">
                  <c:v>8.9799409052514819E-3</c:v>
                </c:pt>
                <c:pt idx="53">
                  <c:v>9.0867612894415528E-3</c:v>
                </c:pt>
                <c:pt idx="54">
                  <c:v>9.1889845869456352E-3</c:v>
                </c:pt>
                <c:pt idx="55">
                  <c:v>9.286427878972818E-3</c:v>
                </c:pt>
                <c:pt idx="56">
                  <c:v>9.3789154489000819E-3</c:v>
                </c:pt>
                <c:pt idx="57">
                  <c:v>9.466279309471368E-3</c:v>
                </c:pt>
                <c:pt idx="58">
                  <c:v>9.5483597106330552E-3</c:v>
                </c:pt>
                <c:pt idx="59">
                  <c:v>9.6250056258596756E-3</c:v>
                </c:pt>
                <c:pt idx="60">
                  <c:v>9.6960752148994699E-3</c:v>
                </c:pt>
                <c:pt idx="61">
                  <c:v>9.7614362609565637E-3</c:v>
                </c:pt>
                <c:pt idx="62">
                  <c:v>9.8209665804246081E-3</c:v>
                </c:pt>
                <c:pt idx="63">
                  <c:v>9.8745544033952345E-3</c:v>
                </c:pt>
                <c:pt idx="64">
                  <c:v>9.922098723283047E-3</c:v>
                </c:pt>
                <c:pt idx="65">
                  <c:v>9.9635096140366364E-3</c:v>
                </c:pt>
                <c:pt idx="66">
                  <c:v>9.9987085135413347E-3</c:v>
                </c:pt>
                <c:pt idx="67">
                  <c:v>1.0027628471963659E-2</c:v>
                </c:pt>
                <c:pt idx="68">
                  <c:v>1.0050214363938657E-2</c:v>
                </c:pt>
                <c:pt idx="69">
                  <c:v>1.0066423063658844E-2</c:v>
                </c:pt>
                <c:pt idx="70">
                  <c:v>1.0076223582086369E-2</c:v>
                </c:pt>
                <c:pt idx="71">
                  <c:v>1.0079597165677346E-2</c:v>
                </c:pt>
                <c:pt idx="72">
                  <c:v>1.0076537356178103E-2</c:v>
                </c:pt>
                <c:pt idx="73">
                  <c:v>1.0067050011226503E-2</c:v>
                </c:pt>
                <c:pt idx="74">
                  <c:v>1.0051153285666364E-2</c:v>
                </c:pt>
                <c:pt idx="75">
                  <c:v>1.0028877573658347E-2</c:v>
                </c:pt>
                <c:pt idx="76">
                  <c:v>1.0000265411845755E-2</c:v>
                </c:pt>
                <c:pt idx="77">
                  <c:v>9.9653713440070301E-3</c:v>
                </c:pt>
                <c:pt idx="78">
                  <c:v>9.9242617477977267E-3</c:v>
                </c:pt>
                <c:pt idx="79">
                  <c:v>9.8770146243523128E-3</c:v>
                </c:pt>
                <c:pt idx="80">
                  <c:v>9.8237193516792602E-3</c:v>
                </c:pt>
                <c:pt idx="81">
                  <c:v>9.7644764029406368E-3</c:v>
                </c:pt>
                <c:pt idx="82">
                  <c:v>9.6993970308590707E-3</c:v>
                </c:pt>
                <c:pt idx="83">
                  <c:v>9.6286029196394965E-3</c:v>
                </c:pt>
                <c:pt idx="84">
                  <c:v>9.5522258059297285E-3</c:v>
                </c:pt>
                <c:pt idx="85">
                  <c:v>9.4704070704721525E-3</c:v>
                </c:pt>
                <c:pt idx="86">
                  <c:v>9.3832973022176039E-3</c:v>
                </c:pt>
                <c:pt idx="87">
                  <c:v>9.2910558367815324E-3</c:v>
                </c:pt>
                <c:pt idx="88">
                  <c:v>9.193850271221193E-3</c:v>
                </c:pt>
                <c:pt idx="89">
                  <c:v>9.0918559572001727E-3</c:v>
                </c:pt>
                <c:pt idx="90">
                  <c:v>8.9852554746831098E-3</c:v>
                </c:pt>
                <c:pt idx="91">
                  <c:v>8.8742380883680243E-3</c:v>
                </c:pt>
                <c:pt idx="92">
                  <c:v>8.7589991891167604E-3</c:v>
                </c:pt>
                <c:pt idx="93">
                  <c:v>8.6397397226847025E-3</c:v>
                </c:pt>
                <c:pt idx="94">
                  <c:v>8.5166656080796713E-3</c:v>
                </c:pt>
                <c:pt idx="95">
                  <c:v>8.3899871478963824E-3</c:v>
                </c:pt>
                <c:pt idx="96">
                  <c:v>8.2599184329772771E-3</c:v>
                </c:pt>
                <c:pt idx="97">
                  <c:v>8.1266767437428982E-3</c:v>
                </c:pt>
                <c:pt idx="98">
                  <c:v>7.9904819505156929E-3</c:v>
                </c:pt>
                <c:pt idx="99">
                  <c:v>7.851555915130275E-3</c:v>
                </c:pt>
                <c:pt idx="100">
                  <c:v>7.7101218960812399E-3</c:v>
                </c:pt>
                <c:pt idx="101">
                  <c:v>7.5664039594069274E-3</c:v>
                </c:pt>
                <c:pt idx="102">
                  <c:v>7.4206263974446714E-3</c:v>
                </c:pt>
                <c:pt idx="103">
                  <c:v>7.2730131575203787E-3</c:v>
                </c:pt>
                <c:pt idx="104">
                  <c:v>7.1237872825536223E-3</c:v>
                </c:pt>
                <c:pt idx="105">
                  <c:v>6.9731703654691314E-3</c:v>
                </c:pt>
                <c:pt idx="106">
                  <c:v>6.8213820192075557E-3</c:v>
                </c:pt>
                <c:pt idx="107">
                  <c:v>6.6686393640232097E-3</c:v>
                </c:pt>
                <c:pt idx="108">
                  <c:v>6.5151565336449791E-3</c:v>
                </c:pt>
                <c:pt idx="109">
                  <c:v>6.3611442017594598E-3</c:v>
                </c:pt>
                <c:pt idx="110">
                  <c:v>6.2068091301534355E-3</c:v>
                </c:pt>
                <c:pt idx="111">
                  <c:v>6.0523537397269029E-3</c:v>
                </c:pt>
                <c:pt idx="112">
                  <c:v>5.8979757054586131E-3</c:v>
                </c:pt>
                <c:pt idx="113">
                  <c:v>5.7438675762746189E-3</c:v>
                </c:pt>
                <c:pt idx="114">
                  <c:v>5.5902164206370446E-3</c:v>
                </c:pt>
                <c:pt idx="115">
                  <c:v>5.437203498536442E-3</c:v>
                </c:pt>
                <c:pt idx="116">
                  <c:v>5.2850039604369946E-3</c:v>
                </c:pt>
                <c:pt idx="117">
                  <c:v>5.1337865735906424E-3</c:v>
                </c:pt>
                <c:pt idx="118">
                  <c:v>4.9837134760043365E-3</c:v>
                </c:pt>
                <c:pt idx="119">
                  <c:v>4.834939958215094E-3</c:v>
                </c:pt>
                <c:pt idx="120">
                  <c:v>4.6876142729006731E-3</c:v>
                </c:pt>
                <c:pt idx="121">
                  <c:v>4.5418774722304558E-3</c:v>
                </c:pt>
                <c:pt idx="122">
                  <c:v>4.3978632727419056E-3</c:v>
                </c:pt>
                <c:pt idx="123">
                  <c:v>4.2556979474134005E-3</c:v>
                </c:pt>
                <c:pt idx="124">
                  <c:v>4.1155002444947996E-3</c:v>
                </c:pt>
                <c:pt idx="125">
                  <c:v>3.9773813325533463E-3</c:v>
                </c:pt>
                <c:pt idx="126">
                  <c:v>3.8414447710945943E-3</c:v>
                </c:pt>
                <c:pt idx="127">
                  <c:v>3.7077865060267433E-3</c:v>
                </c:pt>
                <c:pt idx="128">
                  <c:v>3.5764948891518909E-3</c:v>
                </c:pt>
                <c:pt idx="129">
                  <c:v>3.4476507207900102E-3</c:v>
                </c:pt>
                <c:pt idx="130">
                  <c:v>3.3213273145707026E-3</c:v>
                </c:pt>
                <c:pt idx="131">
                  <c:v>3.1975905833644689E-3</c:v>
                </c:pt>
                <c:pt idx="132">
                  <c:v>3.076499145269215E-3</c:v>
                </c:pt>
                <c:pt idx="133">
                  <c:v>2.958104448519217E-3</c:v>
                </c:pt>
                <c:pt idx="134">
                  <c:v>2.8424509141426672E-3</c:v>
                </c:pt>
                <c:pt idx="135">
                  <c:v>2.7295760951602474E-3</c:v>
                </c:pt>
                <c:pt idx="136">
                  <c:v>2.6195108510908599E-3</c:v>
                </c:pt>
                <c:pt idx="137">
                  <c:v>2.5122795365114144E-3</c:v>
                </c:pt>
                <c:pt idx="138">
                  <c:v>2.4079002024054996E-3</c:v>
                </c:pt>
                <c:pt idx="139">
                  <c:v>2.3063848090303521E-3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1.427247321126682E-31</c:v>
                </c:pt>
                <c:pt idx="1">
                  <c:v>1.0136937071026581E-29</c:v>
                </c:pt>
                <c:pt idx="2">
                  <c:v>3.599848872052361E-28</c:v>
                </c:pt>
                <c:pt idx="3">
                  <c:v>8.5225690369239895E-27</c:v>
                </c:pt>
                <c:pt idx="4">
                  <c:v>1.5132756728977258E-25</c:v>
                </c:pt>
                <c:pt idx="5">
                  <c:v>2.1495896387698411E-24</c:v>
                </c:pt>
                <c:pt idx="6">
                  <c:v>2.5445548894706452E-23</c:v>
                </c:pt>
                <c:pt idx="7">
                  <c:v>2.5817922780970226E-22</c:v>
                </c:pt>
                <c:pt idx="8">
                  <c:v>2.2921277786032324E-21</c:v>
                </c:pt>
                <c:pt idx="9">
                  <c:v>1.8088553092933821E-20</c:v>
                </c:pt>
                <c:pt idx="10">
                  <c:v>1.2847284538200833E-19</c:v>
                </c:pt>
                <c:pt idx="11">
                  <c:v>8.29518682377842E-19</c:v>
                </c:pt>
                <c:pt idx="12">
                  <c:v>4.9096715509843232E-18</c:v>
                </c:pt>
                <c:pt idx="13">
                  <c:v>2.682357140049968E-17</c:v>
                </c:pt>
                <c:pt idx="14">
                  <c:v>1.3608055734887561E-16</c:v>
                </c:pt>
                <c:pt idx="15">
                  <c:v>6.443359073169597E-16</c:v>
                </c:pt>
                <c:pt idx="16">
                  <c:v>2.8602228080899047E-15</c:v>
                </c:pt>
                <c:pt idx="17">
                  <c:v>1.1949740053311064E-14</c:v>
                </c:pt>
                <c:pt idx="18">
                  <c:v>4.715127782553071E-14</c:v>
                </c:pt>
                <c:pt idx="19">
                  <c:v>1.7625740825153451E-13</c:v>
                </c:pt>
                <c:pt idx="20">
                  <c:v>6.2592874735178998E-13</c:v>
                </c:pt>
                <c:pt idx="21">
                  <c:v>2.1169622674662308E-12</c:v>
                </c:pt>
                <c:pt idx="22">
                  <c:v>6.8343615552790146E-12</c:v>
                </c:pt>
                <c:pt idx="23">
                  <c:v>2.1104624442176493E-11</c:v>
                </c:pt>
                <c:pt idx="24">
                  <c:v>6.2455961763839216E-11</c:v>
                </c:pt>
                <c:pt idx="25">
                  <c:v>1.7743586405492758E-10</c:v>
                </c:pt>
                <c:pt idx="26">
                  <c:v>4.8470284815004568E-10</c:v>
                </c:pt>
                <c:pt idx="27">
                  <c:v>1.2750268236792512E-9</c:v>
                </c:pt>
                <c:pt idx="28">
                  <c:v>3.2342143820156607E-9</c:v>
                </c:pt>
                <c:pt idx="29">
                  <c:v>7.9209691172663021E-9</c:v>
                </c:pt>
                <c:pt idx="30">
                  <c:v>1.8752733389820663E-8</c:v>
                </c:pt>
                <c:pt idx="31">
                  <c:v>4.2964563045757498E-8</c:v>
                </c:pt>
                <c:pt idx="32">
                  <c:v>9.536037163814472E-8</c:v>
                </c:pt>
                <c:pt idx="33">
                  <c:v>2.0523976512215626E-7</c:v>
                </c:pt>
                <c:pt idx="34">
                  <c:v>4.2873615210596645E-7</c:v>
                </c:pt>
                <c:pt idx="35">
                  <c:v>8.7002067939552339E-7</c:v>
                </c:pt>
                <c:pt idx="36">
                  <c:v>1.7164635626014677E-6</c:v>
                </c:pt>
                <c:pt idx="37">
                  <c:v>3.2948858894498867E-6</c:v>
                </c:pt>
                <c:pt idx="38">
                  <c:v>6.1583489795109259E-6</c:v>
                </c:pt>
                <c:pt idx="39">
                  <c:v>1.1215204645613478E-5</c:v>
                </c:pt>
                <c:pt idx="40">
                  <c:v>1.9913826785381908E-5</c:v>
                </c:pt>
                <c:pt idx="41">
                  <c:v>3.4496765972059546E-5</c:v>
                </c:pt>
                <c:pt idx="42">
                  <c:v>5.8335994489336872E-5</c:v>
                </c:pt>
                <c:pt idx="43">
                  <c:v>9.6355312508761973E-5</c:v>
                </c:pt>
                <c:pt idx="44">
                  <c:v>1.5553584812944354E-4</c:v>
                </c:pt>
                <c:pt idx="45">
                  <c:v>2.4548530609915312E-4</c:v>
                </c:pt>
                <c:pt idx="46">
                  <c:v>3.7903139520717802E-4</c:v>
                </c:pt>
                <c:pt idx="47">
                  <c:v>5.727760367635179E-4</c:v>
                </c:pt>
                <c:pt idx="48">
                  <c:v>8.4752226578016694E-4</c:v>
                </c:pt>
                <c:pt idx="49">
                  <c:v>1.228464329493206E-3</c:v>
                </c:pt>
                <c:pt idx="50">
                  <c:v>1.7450185987727854E-3</c:v>
                </c:pt>
                <c:pt idx="51">
                  <c:v>2.4301741557275726E-3</c:v>
                </c:pt>
                <c:pt idx="52">
                  <c:v>3.3192622614815577E-3</c:v>
                </c:pt>
                <c:pt idx="53">
                  <c:v>4.4480863807796955E-3</c:v>
                </c:pt>
                <c:pt idx="54">
                  <c:v>5.8504189434645396E-3</c:v>
                </c:pt>
                <c:pt idx="55">
                  <c:v>7.5549534205626209E-3</c:v>
                </c:pt>
                <c:pt idx="56">
                  <c:v>9.5818921431526111E-3</c:v>
                </c:pt>
                <c:pt idx="57">
                  <c:v>1.1939439418425497E-2</c:v>
                </c:pt>
                <c:pt idx="58">
                  <c:v>1.462054145771872E-2</c:v>
                </c:pt>
                <c:pt idx="59">
                  <c:v>1.7600254950341818E-2</c:v>
                </c:pt>
                <c:pt idx="60">
                  <c:v>2.0834122933087545E-2</c:v>
                </c:pt>
                <c:pt idx="61">
                  <c:v>2.4257883239164738E-2</c:v>
                </c:pt>
                <c:pt idx="62">
                  <c:v>2.7788731704346075E-2</c:v>
                </c:pt>
                <c:pt idx="63">
                  <c:v>3.1328217856390173E-2</c:v>
                </c:pt>
                <c:pt idx="64">
                  <c:v>3.4766680791847623E-2</c:v>
                </c:pt>
                <c:pt idx="65">
                  <c:v>3.7988958523774957E-2</c:v>
                </c:pt>
                <c:pt idx="66">
                  <c:v>4.0880948714424499E-2</c:v>
                </c:pt>
                <c:pt idx="67">
                  <c:v>4.3336484403496259E-2</c:v>
                </c:pt>
                <c:pt idx="68">
                  <c:v>4.5263932059892778E-2</c:v>
                </c:pt>
                <c:pt idx="69">
                  <c:v>4.659193006659873E-2</c:v>
                </c:pt>
                <c:pt idx="70">
                  <c:v>4.7273763189524559E-2</c:v>
                </c:pt>
                <c:pt idx="71">
                  <c:v>4.7290002888318632E-2</c:v>
                </c:pt>
                <c:pt idx="72">
                  <c:v>4.6649216941322444E-2</c:v>
                </c:pt>
                <c:pt idx="73">
                  <c:v>4.5386742309766435E-2</c:v>
                </c:pt>
                <c:pt idx="74">
                  <c:v>4.3561698617679598E-2</c:v>
                </c:pt>
                <c:pt idx="75">
                  <c:v>4.1252574430791236E-2</c:v>
                </c:pt>
                <c:pt idx="76">
                  <c:v>3.8551828222870337E-2</c:v>
                </c:pt>
                <c:pt idx="77">
                  <c:v>3.5560001198922532E-2</c:v>
                </c:pt>
                <c:pt idx="78">
                  <c:v>3.2379838490075828E-2</c:v>
                </c:pt>
                <c:pt idx="79">
                  <c:v>2.9110864366502263E-2</c:v>
                </c:pt>
                <c:pt idx="80">
                  <c:v>2.5844767388797138E-2</c:v>
                </c:pt>
                <c:pt idx="81">
                  <c:v>2.2661837589935941E-2</c:v>
                </c:pt>
                <c:pt idx="82">
                  <c:v>1.9628575568677385E-2</c:v>
                </c:pt>
                <c:pt idx="83">
                  <c:v>1.6796477242429806E-2</c:v>
                </c:pt>
                <c:pt idx="84">
                  <c:v>1.4201899457013804E-2</c:v>
                </c:pt>
                <c:pt idx="85">
                  <c:v>1.1866838226348415E-2</c:v>
                </c:pt>
                <c:pt idx="86">
                  <c:v>9.8004063854584562E-3</c:v>
                </c:pt>
                <c:pt idx="87">
                  <c:v>8.0007803180417916E-3</c:v>
                </c:pt>
                <c:pt idx="88">
                  <c:v>6.457392540503799E-3</c:v>
                </c:pt>
                <c:pt idx="89">
                  <c:v>5.153172671402328E-3</c:v>
                </c:pt>
                <c:pt idx="90">
                  <c:v>4.0666771867543588E-3</c:v>
                </c:pt>
                <c:pt idx="91">
                  <c:v>3.1739919506375428E-3</c:v>
                </c:pt>
                <c:pt idx="92">
                  <c:v>2.4503352492726777E-3</c:v>
                </c:pt>
                <c:pt idx="93">
                  <c:v>1.8713286771261525E-3</c:v>
                </c:pt>
                <c:pt idx="94">
                  <c:v>1.4139359387107862E-3</c:v>
                </c:pt>
                <c:pt idx="95">
                  <c:v>1.0570940830618267E-3</c:v>
                </c:pt>
                <c:pt idx="96">
                  <c:v>7.8207773624899076E-4</c:v>
                </c:pt>
                <c:pt idx="97">
                  <c:v>5.7264530247851759E-4</c:v>
                </c:pt>
                <c:pt idx="98">
                  <c:v>4.1501819831195802E-4</c:v>
                </c:pt>
                <c:pt idx="99">
                  <c:v>2.977415603558569E-4</c:v>
                </c:pt>
                <c:pt idx="100">
                  <c:v>2.1146912774542819E-4</c:v>
                </c:pt>
                <c:pt idx="101">
                  <c:v>1.4870758270820665E-4</c:v>
                </c:pt>
                <c:pt idx="102">
                  <c:v>1.0354769986759879E-4</c:v>
                </c:pt>
                <c:pt idx="103">
                  <c:v>7.140206062383308E-5</c:v>
                </c:pt>
                <c:pt idx="104">
                  <c:v>4.8762382865056904E-5</c:v>
                </c:pt>
                <c:pt idx="105">
                  <c:v>3.2983985807908462E-5</c:v>
                </c:pt>
                <c:pt idx="106">
                  <c:v>2.2100636602077668E-5</c:v>
                </c:pt>
                <c:pt idx="107">
                  <c:v>1.4669946155744235E-5</c:v>
                </c:pt>
                <c:pt idx="108">
                  <c:v>9.6474442650242024E-6</c:v>
                </c:pt>
                <c:pt idx="109">
                  <c:v>6.2862738195906863E-6</c:v>
                </c:pt>
                <c:pt idx="110">
                  <c:v>4.0588978631148456E-6</c:v>
                </c:pt>
                <c:pt idx="111">
                  <c:v>2.5971238359460315E-6</c:v>
                </c:pt>
                <c:pt idx="112">
                  <c:v>1.6469565788926058E-6</c:v>
                </c:pt>
                <c:pt idx="113">
                  <c:v>1.0351689095047036E-6</c:v>
                </c:pt>
                <c:pt idx="114">
                  <c:v>6.449319350615493E-7</c:v>
                </c:pt>
                <c:pt idx="115">
                  <c:v>3.9831215162231875E-7</c:v>
                </c:pt>
                <c:pt idx="116">
                  <c:v>2.4387825599751969E-7</c:v>
                </c:pt>
                <c:pt idx="117">
                  <c:v>1.4804533697410295E-7</c:v>
                </c:pt>
                <c:pt idx="118">
                  <c:v>8.9108727008802866E-8</c:v>
                </c:pt>
                <c:pt idx="119">
                  <c:v>5.3183974800088078E-8</c:v>
                </c:pt>
                <c:pt idx="120">
                  <c:v>3.1477994841028553E-8</c:v>
                </c:pt>
                <c:pt idx="121">
                  <c:v>1.8476904046981175E-8</c:v>
                </c:pt>
                <c:pt idx="122">
                  <c:v>1.0756646258458419E-8</c:v>
                </c:pt>
                <c:pt idx="123">
                  <c:v>6.2112539965557871E-9</c:v>
                </c:pt>
                <c:pt idx="124">
                  <c:v>3.5576655464143999E-9</c:v>
                </c:pt>
                <c:pt idx="125">
                  <c:v>2.0214482090065652E-9</c:v>
                </c:pt>
                <c:pt idx="126">
                  <c:v>1.13946132106603E-9</c:v>
                </c:pt>
                <c:pt idx="127">
                  <c:v>6.3724051602541133E-10</c:v>
                </c:pt>
                <c:pt idx="128">
                  <c:v>3.5359077413604661E-10</c:v>
                </c:pt>
                <c:pt idx="129">
                  <c:v>1.9467883045645023E-10</c:v>
                </c:pt>
                <c:pt idx="130">
                  <c:v>1.0636111712742555E-10</c:v>
                </c:pt>
                <c:pt idx="131">
                  <c:v>5.7665904501037095E-11</c:v>
                </c:pt>
                <c:pt idx="132">
                  <c:v>3.1027922007948518E-11</c:v>
                </c:pt>
                <c:pt idx="133">
                  <c:v>1.6569467978570701E-11</c:v>
                </c:pt>
                <c:pt idx="134">
                  <c:v>8.7823608943572714E-12</c:v>
                </c:pt>
                <c:pt idx="135">
                  <c:v>4.6204579809157085E-12</c:v>
                </c:pt>
                <c:pt idx="136">
                  <c:v>2.4129794907507731E-12</c:v>
                </c:pt>
                <c:pt idx="137">
                  <c:v>1.2509518029314993E-12</c:v>
                </c:pt>
                <c:pt idx="138">
                  <c:v>6.4382673208494091E-13</c:v>
                </c:pt>
                <c:pt idx="139">
                  <c:v>3.2897410841047586E-13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47</c:v>
                </c:pt>
                <c:pt idx="1">
                  <c:v>32.166666666666664</c:v>
                </c:pt>
                <c:pt idx="2">
                  <c:v>45.583333333333336</c:v>
                </c:pt>
                <c:pt idx="3">
                  <c:v>34.25</c:v>
                </c:pt>
                <c:pt idx="4">
                  <c:v>49.230769230769234</c:v>
                </c:pt>
                <c:pt idx="5">
                  <c:v>63.916666666666664</c:v>
                </c:pt>
                <c:pt idx="6">
                  <c:v>47.166666666666664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190499</xdr:rowOff>
    </xdr:from>
    <xdr:to>
      <xdr:col>13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12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18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AA144"/>
  <sheetViews>
    <sheetView tabSelected="1" zoomScale="73" zoomScaleNormal="85" workbookViewId="0">
      <selection activeCell="H31" sqref="H31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33203125" customWidth="1"/>
    <col min="7" max="7" width="11.109375" bestFit="1" customWidth="1"/>
    <col min="8" max="8" width="32.109375" bestFit="1" customWidth="1"/>
    <col min="9" max="9" width="7.88671875" bestFit="1" customWidth="1"/>
    <col min="10" max="11" width="12.33203125" bestFit="1" customWidth="1"/>
    <col min="12" max="12" width="18.109375" bestFit="1" customWidth="1"/>
    <col min="13" max="13" width="19.109375" bestFit="1" customWidth="1"/>
    <col min="14" max="14" width="25.6640625" bestFit="1" customWidth="1"/>
    <col min="15" max="15" width="19.109375" bestFit="1" customWidth="1"/>
    <col min="16" max="16" width="10.88671875" bestFit="1" customWidth="1"/>
  </cols>
  <sheetData>
    <row r="1" spans="1:16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55</v>
      </c>
      <c r="G1" t="s">
        <v>25</v>
      </c>
      <c r="H1" t="s">
        <v>44</v>
      </c>
    </row>
    <row r="2" spans="1:16" ht="15" thickBot="1" x14ac:dyDescent="0.35">
      <c r="A2">
        <v>1</v>
      </c>
      <c r="B2" s="2" t="s">
        <v>3</v>
      </c>
      <c r="C2" s="1">
        <v>43539</v>
      </c>
      <c r="D2">
        <v>79</v>
      </c>
      <c r="E2" s="3">
        <f>AVERAGE(D$2:D2)</f>
        <v>79</v>
      </c>
      <c r="F2" s="3">
        <f>_xlfn.STDEV.P($D$2:D2)</f>
        <v>0</v>
      </c>
      <c r="G2">
        <f>SUM($D$2:D2)</f>
        <v>79</v>
      </c>
      <c r="H2" t="s">
        <v>45</v>
      </c>
    </row>
    <row r="3" spans="1:16" ht="15" thickBot="1" x14ac:dyDescent="0.35">
      <c r="A3">
        <v>2</v>
      </c>
      <c r="B3" t="s">
        <v>4</v>
      </c>
      <c r="C3" s="1">
        <v>43540</v>
      </c>
      <c r="D3">
        <v>74</v>
      </c>
      <c r="E3" s="3">
        <f>AVERAGE(D$2:D3)</f>
        <v>76.5</v>
      </c>
      <c r="F3" s="3">
        <f>_xlfn.STDEV.P($D$2:D3)</f>
        <v>2.5</v>
      </c>
      <c r="G3">
        <f>SUM($D$2:D3)</f>
        <v>153</v>
      </c>
      <c r="I3" s="19" t="s">
        <v>26</v>
      </c>
      <c r="J3" s="21" t="s">
        <v>37</v>
      </c>
      <c r="K3" s="21" t="s">
        <v>42</v>
      </c>
      <c r="L3" s="23" t="s">
        <v>40</v>
      </c>
    </row>
    <row r="4" spans="1:16" x14ac:dyDescent="0.3">
      <c r="A4">
        <v>3</v>
      </c>
      <c r="B4" t="s">
        <v>6</v>
      </c>
      <c r="C4" s="1">
        <v>43541</v>
      </c>
      <c r="D4">
        <v>82</v>
      </c>
      <c r="E4" s="3">
        <f>AVERAGE(D$2:D4)</f>
        <v>78.333333333333329</v>
      </c>
      <c r="F4" s="3">
        <f>_xlfn.STDEV.P($D$2:D4)</f>
        <v>3.2998316455372216</v>
      </c>
      <c r="G4">
        <f>SUM($D$2:D4)</f>
        <v>235</v>
      </c>
      <c r="I4" s="4" t="s">
        <v>27</v>
      </c>
      <c r="J4" s="26">
        <f>SUM(Calc!K2:K406)</f>
        <v>8</v>
      </c>
      <c r="K4" s="26">
        <f>SUM('Dist Calc'!B2:B21)*J13</f>
        <v>4.8894100476049438</v>
      </c>
      <c r="L4" s="27">
        <f>SUM('Dist Calc'!C2:C21)*J13</f>
        <v>1.9122542184338138E-11</v>
      </c>
      <c r="O4" s="33" t="s">
        <v>20</v>
      </c>
      <c r="P4" s="34"/>
    </row>
    <row r="5" spans="1:16" x14ac:dyDescent="0.3">
      <c r="A5">
        <v>4</v>
      </c>
      <c r="B5" t="s">
        <v>7</v>
      </c>
      <c r="C5" s="1">
        <v>43542</v>
      </c>
      <c r="D5">
        <v>18</v>
      </c>
      <c r="E5" s="3">
        <f>AVERAGE(D$2:D5)</f>
        <v>63.25</v>
      </c>
      <c r="F5" s="3">
        <f>_xlfn.STDEV.P($D$2:D5)</f>
        <v>26.280934153869037</v>
      </c>
      <c r="G5">
        <f>SUM($D$2:D5)</f>
        <v>253</v>
      </c>
      <c r="I5" s="4" t="s">
        <v>28</v>
      </c>
      <c r="J5" s="26">
        <f>SUM(Calc!L2:L406)</f>
        <v>12</v>
      </c>
      <c r="K5" s="26">
        <f>SUM('Dist Calc'!B22:B41)*J13</f>
        <v>9.31057408140585</v>
      </c>
      <c r="L5" s="27">
        <f>SUM('Dist Calc'!C22:C41)*J13</f>
        <v>1.9247330262997654E-3</v>
      </c>
      <c r="O5" s="4" t="s">
        <v>14</v>
      </c>
      <c r="P5" s="30">
        <f ca="1">TODAY()</f>
        <v>43624</v>
      </c>
    </row>
    <row r="6" spans="1:16" x14ac:dyDescent="0.3">
      <c r="A6">
        <v>5</v>
      </c>
      <c r="B6" t="s">
        <v>8</v>
      </c>
      <c r="C6" s="1">
        <v>43543</v>
      </c>
      <c r="D6">
        <v>19</v>
      </c>
      <c r="E6" s="3">
        <f>AVERAGE(D$2:D6)</f>
        <v>54.4</v>
      </c>
      <c r="F6" s="3">
        <f>_xlfn.STDEV.P($D$2:D6)</f>
        <v>29.425159302882289</v>
      </c>
      <c r="G6">
        <f>SUM($D$2:D6)</f>
        <v>272</v>
      </c>
      <c r="I6" s="4" t="s">
        <v>29</v>
      </c>
      <c r="J6" s="26">
        <f>SUM(Calc!M2:M406)</f>
        <v>12</v>
      </c>
      <c r="K6" s="26">
        <f>SUM('Dist Calc'!B42:B61)*J13</f>
        <v>13.807104740242231</v>
      </c>
      <c r="L6" s="27">
        <f>SUM('Dist Calc'!C42:C61)*J13</f>
        <v>6.6182367049324498</v>
      </c>
      <c r="O6" s="4" t="s">
        <v>13</v>
      </c>
      <c r="P6" s="5">
        <f ca="1">P5-C2</f>
        <v>85</v>
      </c>
    </row>
    <row r="7" spans="1:16" x14ac:dyDescent="0.3">
      <c r="A7">
        <v>6</v>
      </c>
      <c r="B7" t="s">
        <v>9</v>
      </c>
      <c r="C7" s="1">
        <v>43544</v>
      </c>
      <c r="D7">
        <v>44</v>
      </c>
      <c r="E7" s="3">
        <f>AVERAGE(D$2:D7)</f>
        <v>52.666666666666664</v>
      </c>
      <c r="F7" s="3">
        <f>_xlfn.STDEV.P($D$2:D7)</f>
        <v>27.139557025779833</v>
      </c>
      <c r="G7">
        <f>SUM($D$2:D7)</f>
        <v>316</v>
      </c>
      <c r="I7" s="4" t="s">
        <v>30</v>
      </c>
      <c r="J7" s="26">
        <f>SUM(Calc!N2:N406)</f>
        <v>22</v>
      </c>
      <c r="K7" s="26">
        <f>SUM('Dist Calc'!B62:B81)*J13</f>
        <v>15.94623738500751</v>
      </c>
      <c r="L7" s="27">
        <f>SUM('Dist Calc'!C62:C81)*J13</f>
        <v>60.804353675903769</v>
      </c>
      <c r="O7" s="4"/>
      <c r="P7" s="5"/>
    </row>
    <row r="8" spans="1:16" x14ac:dyDescent="0.3">
      <c r="A8">
        <v>7</v>
      </c>
      <c r="B8" t="s">
        <v>10</v>
      </c>
      <c r="C8" s="1">
        <v>43545</v>
      </c>
      <c r="D8">
        <v>15</v>
      </c>
      <c r="E8" s="3">
        <f>AVERAGE(D$2:D8)</f>
        <v>47.285714285714285</v>
      </c>
      <c r="F8" s="3">
        <f>_xlfn.STDEV.P($D$2:D8)</f>
        <v>28.373600837570756</v>
      </c>
      <c r="G8">
        <f>SUM($D$2:D8)</f>
        <v>331</v>
      </c>
      <c r="I8" s="4" t="s">
        <v>31</v>
      </c>
      <c r="J8" s="26">
        <f>SUM(Calc!O2:O406)</f>
        <v>8</v>
      </c>
      <c r="K8" s="26">
        <f>SUM('Dist Calc'!B82:B101)*J13</f>
        <v>14.34339249777085</v>
      </c>
      <c r="L8" s="27">
        <f>SUM('Dist Calc'!C82:C101)*J13</f>
        <v>12.521039461725405</v>
      </c>
      <c r="O8" s="4" t="s">
        <v>17</v>
      </c>
      <c r="P8" s="6">
        <f>_xlfn.STDEV.P(D:D)</f>
        <v>39.579181399290633</v>
      </c>
    </row>
    <row r="9" spans="1:16" x14ac:dyDescent="0.3">
      <c r="A9">
        <v>8</v>
      </c>
      <c r="B9" s="2" t="s">
        <v>3</v>
      </c>
      <c r="C9" s="1">
        <v>43546</v>
      </c>
      <c r="D9">
        <v>81</v>
      </c>
      <c r="E9" s="3">
        <f>AVERAGE(D$2:D9)</f>
        <v>51.5</v>
      </c>
      <c r="F9" s="3">
        <f>_xlfn.STDEV.P($D$2:D9)</f>
        <v>28.788018340969565</v>
      </c>
      <c r="G9">
        <f>SUM($D$2:D9)</f>
        <v>412</v>
      </c>
      <c r="I9" s="4" t="s">
        <v>32</v>
      </c>
      <c r="J9" s="26">
        <f>SUM(Calc!P2:P406)</f>
        <v>7</v>
      </c>
      <c r="K9" s="26">
        <f>SUM('Dist Calc'!B102:B121)*J13</f>
        <v>10.047945217291623</v>
      </c>
      <c r="L9" s="27">
        <f>SUM('Dist Calc'!C102:C121)*J13</f>
        <v>5.4439419842351316E-2</v>
      </c>
      <c r="O9" s="4" t="s">
        <v>18</v>
      </c>
      <c r="P9" s="6">
        <f>AVERAGE(D:D)</f>
        <v>71.024390243902445</v>
      </c>
    </row>
    <row r="10" spans="1:16" x14ac:dyDescent="0.3">
      <c r="A10">
        <v>9</v>
      </c>
      <c r="B10" t="s">
        <v>4</v>
      </c>
      <c r="C10" s="1">
        <v>43547</v>
      </c>
      <c r="D10">
        <v>76</v>
      </c>
      <c r="E10" s="3">
        <f>AVERAGE(D$2:D10)</f>
        <v>54.222222222222221</v>
      </c>
      <c r="F10" s="3">
        <f>_xlfn.STDEV.P($D$2:D10)</f>
        <v>28.212596783776402</v>
      </c>
      <c r="G10">
        <f>SUM($D$2:D10)</f>
        <v>488</v>
      </c>
      <c r="I10" s="4" t="s">
        <v>33</v>
      </c>
      <c r="J10" s="26">
        <f>SUM(Calc!Q2:Q406)</f>
        <v>8</v>
      </c>
      <c r="K10" s="26">
        <f>SUM('Dist Calc'!B122:B141)*J13</f>
        <v>5.481674826356997</v>
      </c>
      <c r="L10" s="27">
        <f>SUM('Dist Calc'!C122:C141)*J13</f>
        <v>6.0045238642202633E-6</v>
      </c>
      <c r="O10" s="31" t="s">
        <v>15</v>
      </c>
      <c r="P10" s="5">
        <f>SUM(D:D)</f>
        <v>5824</v>
      </c>
    </row>
    <row r="11" spans="1:16" ht="15" thickBot="1" x14ac:dyDescent="0.35">
      <c r="A11">
        <v>10</v>
      </c>
      <c r="B11" t="s">
        <v>6</v>
      </c>
      <c r="C11" s="1">
        <v>43548</v>
      </c>
      <c r="D11">
        <v>11</v>
      </c>
      <c r="E11" s="3">
        <f>AVERAGE(D$2:D11)</f>
        <v>49.9</v>
      </c>
      <c r="F11" s="3">
        <f>_xlfn.STDEV.P($D$2:D11)</f>
        <v>29.74037659479113</v>
      </c>
      <c r="G11">
        <f>SUM($D$2:D11)</f>
        <v>499</v>
      </c>
      <c r="I11" s="4" t="s">
        <v>52</v>
      </c>
      <c r="J11" s="26">
        <f>SUM(Calc!R2:R406)</f>
        <v>3</v>
      </c>
      <c r="K11" s="26">
        <f>SUM('Dist Calc'!B142:B161)*J13</f>
        <v>2.3287599073872118</v>
      </c>
      <c r="L11" s="27">
        <f>SUM('Dist Calc'!C142:C161)*J13</f>
        <v>2.6717022053328075E-11</v>
      </c>
      <c r="O11" s="20" t="s">
        <v>47</v>
      </c>
      <c r="P11" s="25">
        <f ca="1">SUM(Calc!T2:T406)/Scrobbles!P6</f>
        <v>0.96470588235294119</v>
      </c>
    </row>
    <row r="12" spans="1:16" x14ac:dyDescent="0.3">
      <c r="A12">
        <v>11</v>
      </c>
      <c r="B12" t="s">
        <v>7</v>
      </c>
      <c r="C12" s="1">
        <v>43549</v>
      </c>
      <c r="D12">
        <v>76</v>
      </c>
      <c r="E12" s="3">
        <f>AVERAGE(D$2:D12)</f>
        <v>52.272727272727273</v>
      </c>
      <c r="F12" s="3">
        <f>_xlfn.STDEV.P($D$2:D12)</f>
        <v>29.332237645451738</v>
      </c>
      <c r="G12">
        <f>SUM($D$2:D12)</f>
        <v>575</v>
      </c>
      <c r="I12" s="4"/>
      <c r="J12" s="11"/>
      <c r="K12" s="11"/>
      <c r="L12" s="5"/>
    </row>
    <row r="13" spans="1:16" x14ac:dyDescent="0.3">
      <c r="A13">
        <v>12</v>
      </c>
      <c r="B13" t="s">
        <v>8</v>
      </c>
      <c r="C13" s="1">
        <v>43550</v>
      </c>
      <c r="D13">
        <v>26</v>
      </c>
      <c r="E13" s="3">
        <f>AVERAGE(D$2:D13)</f>
        <v>50.083333333333336</v>
      </c>
      <c r="F13" s="3">
        <f>_xlfn.STDEV.P($D$2:D13)</f>
        <v>29.007063316065317</v>
      </c>
      <c r="G13">
        <f>SUM($D$2:D13)</f>
        <v>601</v>
      </c>
      <c r="I13" s="4" t="s">
        <v>15</v>
      </c>
      <c r="J13" s="26">
        <f>SUM(J4:J11)</f>
        <v>80</v>
      </c>
      <c r="K13" s="26">
        <f>SUM(K4:K11)</f>
        <v>76.15509870306721</v>
      </c>
      <c r="L13" s="27">
        <f>SUM(L4:L11)</f>
        <v>79.999999999999986</v>
      </c>
    </row>
    <row r="14" spans="1:16" ht="15" thickBot="1" x14ac:dyDescent="0.35">
      <c r="A14">
        <v>13</v>
      </c>
      <c r="B14" t="s">
        <v>9</v>
      </c>
      <c r="C14" s="1">
        <v>43551</v>
      </c>
      <c r="D14">
        <v>44</v>
      </c>
      <c r="E14" s="3">
        <f>AVERAGE(D$2:D14)</f>
        <v>49.615384615384613</v>
      </c>
      <c r="F14" s="3">
        <f>_xlfn.STDEV.P($D$2:D14)</f>
        <v>27.916189021201582</v>
      </c>
      <c r="G14">
        <f>SUM($D$2:D14)</f>
        <v>645</v>
      </c>
      <c r="I14" s="20" t="s">
        <v>38</v>
      </c>
      <c r="J14" s="22" t="s">
        <v>23</v>
      </c>
      <c r="K14" s="24">
        <f>_xlfn.CHISQ.TEST(J4:J10,K4:K10)</f>
        <v>0.11737710962316623</v>
      </c>
      <c r="L14" s="25">
        <f>_xlfn.CHISQ.TEST(J4:J10,L4:L10)</f>
        <v>0</v>
      </c>
      <c r="N14" s="28" t="s">
        <v>46</v>
      </c>
    </row>
    <row r="15" spans="1:16" x14ac:dyDescent="0.3">
      <c r="A15">
        <v>14</v>
      </c>
      <c r="B15" t="s">
        <v>10</v>
      </c>
      <c r="C15" s="1">
        <v>43552</v>
      </c>
      <c r="D15">
        <v>69</v>
      </c>
      <c r="E15" s="3">
        <f>AVERAGE(D$2:D15)</f>
        <v>51</v>
      </c>
      <c r="F15" s="3">
        <f>_xlfn.STDEV.P($D$2:D15)</f>
        <v>27.360033416855114</v>
      </c>
      <c r="G15">
        <f>SUM($D$2:D15)</f>
        <v>714</v>
      </c>
      <c r="N15" t="s">
        <v>18</v>
      </c>
      <c r="O15" s="29">
        <f>365*P9</f>
        <v>25923.902439024394</v>
      </c>
    </row>
    <row r="16" spans="1:16" x14ac:dyDescent="0.3">
      <c r="A16">
        <v>15</v>
      </c>
      <c r="B16" s="2" t="s">
        <v>3</v>
      </c>
      <c r="C16" s="1">
        <v>43553</v>
      </c>
      <c r="D16">
        <v>63</v>
      </c>
      <c r="E16" s="3">
        <f>AVERAGE(D$2:D16)</f>
        <v>51.8</v>
      </c>
      <c r="F16" s="3">
        <f>_xlfn.STDEV.P($D$2:D16)</f>
        <v>26.601253103315766</v>
      </c>
      <c r="G16">
        <f>SUM($D$2:D16)</f>
        <v>777</v>
      </c>
      <c r="N16" t="s">
        <v>54</v>
      </c>
      <c r="O16" s="29">
        <f>AA20*365-AA21</f>
        <v>23569.558915770613</v>
      </c>
    </row>
    <row r="17" spans="1:27" x14ac:dyDescent="0.3">
      <c r="A17">
        <v>16</v>
      </c>
      <c r="B17" t="s">
        <v>4</v>
      </c>
      <c r="C17" s="1">
        <v>43554</v>
      </c>
      <c r="D17">
        <v>112</v>
      </c>
      <c r="E17" s="3">
        <f>AVERAGE(D$2:D17)</f>
        <v>55.5625</v>
      </c>
      <c r="F17" s="3">
        <f>_xlfn.STDEV.P($D$2:D17)</f>
        <v>29.593007514445031</v>
      </c>
      <c r="G17">
        <f>SUM($D$2:D17)</f>
        <v>889</v>
      </c>
    </row>
    <row r="18" spans="1:27" x14ac:dyDescent="0.3">
      <c r="A18">
        <v>17</v>
      </c>
      <c r="B18" t="s">
        <v>6</v>
      </c>
      <c r="C18" s="1">
        <v>43555</v>
      </c>
      <c r="D18">
        <v>1</v>
      </c>
      <c r="E18" s="3">
        <f>AVERAGE(D$2:D18)</f>
        <v>52.352941176470587</v>
      </c>
      <c r="F18" s="3">
        <f>_xlfn.STDEV.P($D$2:D18)</f>
        <v>31.449195587712364</v>
      </c>
      <c r="G18">
        <f>SUM($D$2:D18)</f>
        <v>890</v>
      </c>
    </row>
    <row r="19" spans="1:27" x14ac:dyDescent="0.3">
      <c r="A19">
        <v>18</v>
      </c>
      <c r="B19" t="s">
        <v>7</v>
      </c>
      <c r="C19" s="1">
        <v>43556</v>
      </c>
      <c r="D19">
        <v>61</v>
      </c>
      <c r="E19" s="3">
        <f>AVERAGE(D$2:D19)</f>
        <v>52.833333333333336</v>
      </c>
      <c r="F19" s="3">
        <f>_xlfn.STDEV.P($D$2:D19)</f>
        <v>30.627239147167312</v>
      </c>
      <c r="G19">
        <f>SUM($D$2:D19)</f>
        <v>951</v>
      </c>
      <c r="Z19" t="s">
        <v>49</v>
      </c>
    </row>
    <row r="20" spans="1:27" x14ac:dyDescent="0.3">
      <c r="A20">
        <v>19</v>
      </c>
      <c r="B20" t="s">
        <v>8</v>
      </c>
      <c r="C20" s="1">
        <v>43557</v>
      </c>
      <c r="D20">
        <v>32</v>
      </c>
      <c r="E20" s="3">
        <f>AVERAGE(D$2:D20)</f>
        <v>51.736842105263158</v>
      </c>
      <c r="F20" s="3">
        <f>_xlfn.STDEV.P($D$2:D20)</f>
        <v>30.171164527990452</v>
      </c>
      <c r="G20">
        <f>SUM($D$2:D20)</f>
        <v>983</v>
      </c>
      <c r="Z20" t="s">
        <v>50</v>
      </c>
      <c r="AA20">
        <f>SLOPE(G2:G64,A2:A64)</f>
        <v>64.159658218125969</v>
      </c>
    </row>
    <row r="21" spans="1:27" x14ac:dyDescent="0.3">
      <c r="A21">
        <v>20</v>
      </c>
      <c r="B21" t="s">
        <v>9</v>
      </c>
      <c r="C21" s="1">
        <v>43558</v>
      </c>
      <c r="D21">
        <v>71</v>
      </c>
      <c r="E21" s="3">
        <f>AVERAGE(D$2:D21)</f>
        <v>52.7</v>
      </c>
      <c r="F21" s="3">
        <f>_xlfn.STDEV.P($D$2:D21)</f>
        <v>29.705386716890253</v>
      </c>
      <c r="G21">
        <f>SUM($D$2:D21)</f>
        <v>1054</v>
      </c>
      <c r="Z21" t="s">
        <v>51</v>
      </c>
      <c r="AA21">
        <f>INTERCEPT(G2:G64,A2:A64)</f>
        <v>-151.28366615463415</v>
      </c>
    </row>
    <row r="22" spans="1:27" x14ac:dyDescent="0.3">
      <c r="A22">
        <v>21</v>
      </c>
      <c r="B22" t="s">
        <v>10</v>
      </c>
      <c r="C22" s="1">
        <v>43559</v>
      </c>
      <c r="D22">
        <v>34</v>
      </c>
      <c r="E22" s="3">
        <f>AVERAGE(D$2:D22)</f>
        <v>51.80952380952381</v>
      </c>
      <c r="F22" s="3">
        <f>_xlfn.STDEV.P($D$2:D22)</f>
        <v>29.2617400902027</v>
      </c>
      <c r="G22">
        <f>SUM($D$2:D22)</f>
        <v>1088</v>
      </c>
    </row>
    <row r="23" spans="1:27" x14ac:dyDescent="0.3">
      <c r="A23">
        <v>22</v>
      </c>
      <c r="B23" s="2" t="s">
        <v>3</v>
      </c>
      <c r="C23" s="1">
        <v>43560</v>
      </c>
      <c r="D23">
        <v>34</v>
      </c>
      <c r="E23" s="3">
        <f>AVERAGE(D$2:D23)</f>
        <v>51</v>
      </c>
      <c r="F23" s="3">
        <f>_xlfn.STDEV.P($D$2:D23)</f>
        <v>28.828647368388776</v>
      </c>
      <c r="G23">
        <f>SUM($D$2:D23)</f>
        <v>1122</v>
      </c>
    </row>
    <row r="24" spans="1:27" x14ac:dyDescent="0.3">
      <c r="A24">
        <v>23</v>
      </c>
      <c r="B24" t="s">
        <v>4</v>
      </c>
      <c r="C24" s="1">
        <v>43561</v>
      </c>
      <c r="D24">
        <v>39</v>
      </c>
      <c r="E24" s="3">
        <f>AVERAGE(D$2:D24)</f>
        <v>50.478260869565219</v>
      </c>
      <c r="F24" s="3">
        <f>_xlfn.STDEV.P($D$2:D24)</f>
        <v>28.300974887521473</v>
      </c>
      <c r="G24">
        <f>SUM($D$2:D24)</f>
        <v>1161</v>
      </c>
    </row>
    <row r="25" spans="1:27" x14ac:dyDescent="0.3">
      <c r="A25">
        <v>24</v>
      </c>
      <c r="B25" t="s">
        <v>6</v>
      </c>
      <c r="C25" s="1">
        <v>43562</v>
      </c>
      <c r="D25">
        <v>79</v>
      </c>
      <c r="E25" s="3">
        <f>AVERAGE(D$2:D25)</f>
        <v>51.666666666666664</v>
      </c>
      <c r="F25" s="3">
        <f>_xlfn.STDEV.P($D$2:D25)</f>
        <v>28.285253323163918</v>
      </c>
      <c r="G25">
        <f>SUM($D$2:D25)</f>
        <v>1240</v>
      </c>
    </row>
    <row r="26" spans="1:27" x14ac:dyDescent="0.3">
      <c r="A26">
        <v>25</v>
      </c>
      <c r="B26" t="s">
        <v>7</v>
      </c>
      <c r="C26" s="1">
        <v>43563</v>
      </c>
      <c r="D26">
        <v>136</v>
      </c>
      <c r="E26" s="3">
        <f>AVERAGE(D$2:D26)</f>
        <v>55.04</v>
      </c>
      <c r="F26" s="3">
        <f>_xlfn.STDEV.P($D$2:D26)</f>
        <v>32.266986224312923</v>
      </c>
      <c r="G26">
        <f>SUM($D$2:D26)</f>
        <v>1376</v>
      </c>
      <c r="H26" t="s">
        <v>43</v>
      </c>
    </row>
    <row r="27" spans="1:27" x14ac:dyDescent="0.3">
      <c r="A27">
        <v>26</v>
      </c>
      <c r="B27" t="s">
        <v>8</v>
      </c>
      <c r="C27" s="1">
        <v>43564</v>
      </c>
      <c r="D27">
        <v>71</v>
      </c>
      <c r="E27" s="3">
        <f>AVERAGE(D$2:D27)</f>
        <v>55.653846153846153</v>
      </c>
      <c r="F27" s="3">
        <f>_xlfn.STDEV.P($D$2:D27)</f>
        <v>31.788897805187254</v>
      </c>
      <c r="G27">
        <f>SUM($D$2:D27)</f>
        <v>1447</v>
      </c>
    </row>
    <row r="28" spans="1:27" x14ac:dyDescent="0.3">
      <c r="A28">
        <v>27</v>
      </c>
      <c r="B28" t="s">
        <v>9</v>
      </c>
      <c r="C28" s="1">
        <v>43565</v>
      </c>
      <c r="D28">
        <v>104</v>
      </c>
      <c r="E28" s="3">
        <f>AVERAGE(D$2:D28)</f>
        <v>57.444444444444443</v>
      </c>
      <c r="F28" s="3">
        <f>_xlfn.STDEV.P($D$2:D28)</f>
        <v>32.503371145197676</v>
      </c>
      <c r="G28">
        <f>SUM($D$2:D28)</f>
        <v>1551</v>
      </c>
    </row>
    <row r="29" spans="1:27" x14ac:dyDescent="0.3">
      <c r="A29">
        <v>28</v>
      </c>
      <c r="B29" t="s">
        <v>10</v>
      </c>
      <c r="C29" s="1">
        <v>43566</v>
      </c>
      <c r="D29">
        <v>56</v>
      </c>
      <c r="E29" s="3">
        <f>AVERAGE(D$2:D29)</f>
        <v>57.392857142857146</v>
      </c>
      <c r="F29" s="3">
        <f>_xlfn.STDEV.P($D$2:D29)</f>
        <v>31.918802436488619</v>
      </c>
      <c r="G29">
        <f>SUM($D$2:D29)</f>
        <v>1607</v>
      </c>
    </row>
    <row r="30" spans="1:27" x14ac:dyDescent="0.3">
      <c r="A30">
        <v>29</v>
      </c>
      <c r="B30" s="2" t="s">
        <v>3</v>
      </c>
      <c r="C30" s="1">
        <v>43567</v>
      </c>
      <c r="D30">
        <v>67</v>
      </c>
      <c r="E30" s="3">
        <f>AVERAGE(D$2:D30)</f>
        <v>57.724137931034484</v>
      </c>
      <c r="F30" s="3">
        <f>_xlfn.STDEV.P($D$2:D30)</f>
        <v>31.41260075711342</v>
      </c>
      <c r="G30">
        <f>SUM($D$2:D30)</f>
        <v>1674</v>
      </c>
    </row>
    <row r="31" spans="1:27" x14ac:dyDescent="0.3">
      <c r="A31">
        <v>30</v>
      </c>
      <c r="B31" t="s">
        <v>4</v>
      </c>
      <c r="C31" s="1">
        <v>43568</v>
      </c>
      <c r="D31">
        <v>48</v>
      </c>
      <c r="E31" s="3">
        <f>AVERAGE(D$2:D31)</f>
        <v>57.4</v>
      </c>
      <c r="F31" s="3">
        <f>_xlfn.STDEV.P($D$2:D31)</f>
        <v>30.933908040638297</v>
      </c>
      <c r="G31">
        <f>SUM($D$2:D31)</f>
        <v>1722</v>
      </c>
    </row>
    <row r="32" spans="1:27" x14ac:dyDescent="0.3">
      <c r="A32">
        <v>31</v>
      </c>
      <c r="B32" t="s">
        <v>6</v>
      </c>
      <c r="C32" s="1">
        <v>43569</v>
      </c>
      <c r="D32">
        <v>39</v>
      </c>
      <c r="E32" s="3">
        <f>AVERAGE(D$2:D32)</f>
        <v>56.806451612903224</v>
      </c>
      <c r="F32" s="3">
        <f>_xlfn.STDEV.P($D$2:D32)</f>
        <v>30.604047123087739</v>
      </c>
      <c r="G32">
        <f>SUM($D$2:D32)</f>
        <v>1761</v>
      </c>
    </row>
    <row r="33" spans="1:8" x14ac:dyDescent="0.3">
      <c r="A33">
        <v>32</v>
      </c>
      <c r="B33" t="s">
        <v>7</v>
      </c>
      <c r="C33" s="1">
        <v>43570</v>
      </c>
      <c r="D33">
        <v>29</v>
      </c>
      <c r="E33" s="3">
        <f>AVERAGE(D$2:D33)</f>
        <v>55.9375</v>
      </c>
      <c r="F33" s="3">
        <f>_xlfn.STDEV.P($D$2:D33)</f>
        <v>30.508131600443839</v>
      </c>
      <c r="G33">
        <f>SUM($D$2:D33)</f>
        <v>1790</v>
      </c>
    </row>
    <row r="34" spans="1:8" x14ac:dyDescent="0.3">
      <c r="A34">
        <v>33</v>
      </c>
      <c r="B34" t="s">
        <v>8</v>
      </c>
      <c r="C34" s="1">
        <v>43571</v>
      </c>
      <c r="D34">
        <v>70</v>
      </c>
      <c r="E34" s="3">
        <f>AVERAGE(D$2:D34)</f>
        <v>56.363636363636367</v>
      </c>
      <c r="F34" s="3">
        <f>_xlfn.STDEV.P($D$2:D34)</f>
        <v>30.138888783096995</v>
      </c>
      <c r="G34">
        <f>SUM($D$2:D34)</f>
        <v>1860</v>
      </c>
    </row>
    <row r="35" spans="1:8" x14ac:dyDescent="0.3">
      <c r="A35">
        <v>34</v>
      </c>
      <c r="B35" t="s">
        <v>9</v>
      </c>
      <c r="C35" s="1">
        <v>43572</v>
      </c>
      <c r="D35">
        <v>76</v>
      </c>
      <c r="E35" s="3">
        <f>AVERAGE(D$2:D35)</f>
        <v>56.941176470588232</v>
      </c>
      <c r="F35" s="3">
        <f>_xlfn.STDEV.P($D$2:D35)</f>
        <v>29.877141741068822</v>
      </c>
      <c r="G35">
        <f>SUM($D$2:D35)</f>
        <v>1936</v>
      </c>
    </row>
    <row r="36" spans="1:8" x14ac:dyDescent="0.3">
      <c r="A36">
        <v>35</v>
      </c>
      <c r="B36" t="s">
        <v>10</v>
      </c>
      <c r="C36" s="1">
        <v>43573</v>
      </c>
      <c r="D36">
        <v>43</v>
      </c>
      <c r="E36" s="3">
        <f>AVERAGE(D$2:D36)</f>
        <v>56.542857142857144</v>
      </c>
      <c r="F36" s="3">
        <f>_xlfn.STDEV.P($D$2:D36)</f>
        <v>29.538684424852445</v>
      </c>
      <c r="G36">
        <f>SUM($D$2:D36)</f>
        <v>1979</v>
      </c>
    </row>
    <row r="37" spans="1:8" x14ac:dyDescent="0.3">
      <c r="A37">
        <v>36</v>
      </c>
      <c r="B37" s="2" t="s">
        <v>3</v>
      </c>
      <c r="C37" s="1">
        <v>43574</v>
      </c>
      <c r="D37">
        <v>122</v>
      </c>
      <c r="E37" s="3">
        <f>AVERAGE(D$2:D37)</f>
        <v>58.361111111111114</v>
      </c>
      <c r="F37" s="3">
        <f>_xlfn.STDEV.P($D$2:D37)</f>
        <v>31.048486076688523</v>
      </c>
      <c r="G37">
        <f>SUM($D$2:D37)</f>
        <v>2101</v>
      </c>
    </row>
    <row r="38" spans="1:8" x14ac:dyDescent="0.3">
      <c r="A38">
        <v>37</v>
      </c>
      <c r="B38" t="s">
        <v>4</v>
      </c>
      <c r="C38" s="1">
        <v>43575</v>
      </c>
      <c r="D38">
        <v>133</v>
      </c>
      <c r="E38" s="3">
        <f>AVERAGE(D$2:D38)</f>
        <v>60.378378378378379</v>
      </c>
      <c r="F38" s="3">
        <f>_xlfn.STDEV.P($D$2:D38)</f>
        <v>32.931010072534527</v>
      </c>
      <c r="G38">
        <f>SUM($D$2:D38)</f>
        <v>2234</v>
      </c>
    </row>
    <row r="39" spans="1:8" x14ac:dyDescent="0.3">
      <c r="A39">
        <v>38</v>
      </c>
      <c r="B39" t="s">
        <v>6</v>
      </c>
      <c r="C39" s="1">
        <v>43576</v>
      </c>
      <c r="D39">
        <v>103</v>
      </c>
      <c r="E39" s="3">
        <f>AVERAGE(D$2:D39)</f>
        <v>61.5</v>
      </c>
      <c r="F39" s="3">
        <f>_xlfn.STDEV.P($D$2:D39)</f>
        <v>33.20332101335331</v>
      </c>
      <c r="G39">
        <f>SUM($D$2:D39)</f>
        <v>2337</v>
      </c>
    </row>
    <row r="40" spans="1:8" x14ac:dyDescent="0.3">
      <c r="A40">
        <v>39</v>
      </c>
      <c r="B40" t="s">
        <v>7</v>
      </c>
      <c r="C40" s="1">
        <v>43577</v>
      </c>
      <c r="D40">
        <v>61</v>
      </c>
      <c r="E40" s="3">
        <f>AVERAGE(D$2:D40)</f>
        <v>61.487179487179489</v>
      </c>
      <c r="F40" s="3">
        <f>_xlfn.STDEV.P($D$2:D40)</f>
        <v>32.774968399422889</v>
      </c>
      <c r="G40">
        <f>SUM($D$2:D40)</f>
        <v>2398</v>
      </c>
    </row>
    <row r="41" spans="1:8" x14ac:dyDescent="0.3">
      <c r="A41">
        <v>40</v>
      </c>
      <c r="B41" t="s">
        <v>8</v>
      </c>
      <c r="C41" s="1">
        <v>43578</v>
      </c>
      <c r="D41">
        <v>22</v>
      </c>
      <c r="E41" s="3">
        <f>AVERAGE(D$2:D41)</f>
        <v>60.5</v>
      </c>
      <c r="F41" s="3">
        <f>_xlfn.STDEV.P($D$2:D41)</f>
        <v>32.944650552100256</v>
      </c>
      <c r="G41">
        <f>SUM($D$2:D41)</f>
        <v>2420</v>
      </c>
    </row>
    <row r="42" spans="1:8" x14ac:dyDescent="0.3">
      <c r="A42">
        <v>41</v>
      </c>
      <c r="B42" t="s">
        <v>9</v>
      </c>
      <c r="C42" s="1">
        <v>43579</v>
      </c>
      <c r="D42">
        <v>48</v>
      </c>
      <c r="E42" s="3">
        <f>AVERAGE(D$2:D42)</f>
        <v>60.195121951219512</v>
      </c>
      <c r="F42" s="3">
        <f>_xlfn.STDEV.P($D$2:D42)</f>
        <v>32.597485696992273</v>
      </c>
      <c r="G42">
        <f>SUM($D$2:D42)</f>
        <v>2468</v>
      </c>
    </row>
    <row r="43" spans="1:8" x14ac:dyDescent="0.3">
      <c r="A43">
        <v>42</v>
      </c>
      <c r="B43" t="s">
        <v>10</v>
      </c>
      <c r="C43" s="1">
        <v>43580</v>
      </c>
      <c r="D43">
        <v>16</v>
      </c>
      <c r="E43" s="3">
        <f>AVERAGE(D$2:D43)</f>
        <v>59.142857142857146</v>
      </c>
      <c r="F43" s="3">
        <f>_xlfn.STDEV.P($D$2:D43)</f>
        <v>32.90431396566445</v>
      </c>
      <c r="G43">
        <f>SUM($D$2:D43)</f>
        <v>2484</v>
      </c>
      <c r="H43" t="s">
        <v>53</v>
      </c>
    </row>
    <row r="44" spans="1:8" x14ac:dyDescent="0.3">
      <c r="A44">
        <v>43</v>
      </c>
      <c r="B44" s="2" t="s">
        <v>3</v>
      </c>
      <c r="C44" s="1">
        <v>43581</v>
      </c>
      <c r="D44">
        <v>68</v>
      </c>
      <c r="E44" s="3">
        <f>AVERAGE(D$2:D44)</f>
        <v>59.348837209302324</v>
      </c>
      <c r="F44" s="3">
        <f>_xlfn.STDEV.P($D$2:D44)</f>
        <v>32.54684189368561</v>
      </c>
      <c r="G44">
        <f>SUM($D$2:D44)</f>
        <v>2552</v>
      </c>
    </row>
    <row r="45" spans="1:8" x14ac:dyDescent="0.3">
      <c r="A45">
        <v>44</v>
      </c>
      <c r="B45" t="s">
        <v>4</v>
      </c>
      <c r="C45" s="1">
        <v>43582</v>
      </c>
      <c r="D45">
        <v>83</v>
      </c>
      <c r="E45" s="3">
        <f>AVERAGE(D$2:D45)</f>
        <v>59.886363636363633</v>
      </c>
      <c r="F45" s="3">
        <f>_xlfn.STDEV.P($D$2:D45)</f>
        <v>32.367362847256345</v>
      </c>
      <c r="G45">
        <f>SUM($D$2:D45)</f>
        <v>2635</v>
      </c>
    </row>
    <row r="46" spans="1:8" x14ac:dyDescent="0.3">
      <c r="A46">
        <v>45</v>
      </c>
      <c r="B46" t="s">
        <v>6</v>
      </c>
      <c r="C46" s="1">
        <v>43583</v>
      </c>
      <c r="D46">
        <v>97</v>
      </c>
      <c r="E46" s="3">
        <f>AVERAGE(D$2:D46)</f>
        <v>60.711111111111109</v>
      </c>
      <c r="F46" s="3">
        <f>_xlfn.STDEV.P($D$2:D46)</f>
        <v>32.469898690751322</v>
      </c>
      <c r="G46">
        <f>SUM($D$2:D46)</f>
        <v>2732</v>
      </c>
    </row>
    <row r="47" spans="1:8" x14ac:dyDescent="0.3">
      <c r="A47">
        <v>46</v>
      </c>
      <c r="B47" t="s">
        <v>7</v>
      </c>
      <c r="C47" s="1">
        <v>43584</v>
      </c>
      <c r="D47">
        <v>70</v>
      </c>
      <c r="E47" s="3">
        <f>AVERAGE(D$2:D47)</f>
        <v>60.913043478260867</v>
      </c>
      <c r="F47" s="3">
        <f>_xlfn.STDEV.P($D$2:D47)</f>
        <v>32.143581472320022</v>
      </c>
      <c r="G47">
        <f>SUM($D$2:D47)</f>
        <v>2802</v>
      </c>
    </row>
    <row r="48" spans="1:8" x14ac:dyDescent="0.3">
      <c r="A48">
        <v>47</v>
      </c>
      <c r="B48" t="s">
        <v>8</v>
      </c>
      <c r="C48" s="1">
        <v>43585</v>
      </c>
      <c r="D48">
        <v>14</v>
      </c>
      <c r="E48" s="3">
        <f>AVERAGE(D$2:D48)</f>
        <v>59.914893617021278</v>
      </c>
      <c r="F48" s="3">
        <f>_xlfn.STDEV.P($D$2:D48)</f>
        <v>32.512406657933063</v>
      </c>
      <c r="G48">
        <f>SUM($D$2:D48)</f>
        <v>2816</v>
      </c>
    </row>
    <row r="49" spans="1:7" x14ac:dyDescent="0.3">
      <c r="A49">
        <v>48</v>
      </c>
      <c r="B49" t="s">
        <v>9</v>
      </c>
      <c r="C49" s="1">
        <v>43586</v>
      </c>
      <c r="D49">
        <v>78</v>
      </c>
      <c r="E49" s="3">
        <f>AVERAGE(D$2:D49)</f>
        <v>60.291666666666664</v>
      </c>
      <c r="F49" s="3">
        <f>_xlfn.STDEV.P($D$2:D49)</f>
        <v>32.275479813973675</v>
      </c>
      <c r="G49">
        <f>SUM($D$2:D49)</f>
        <v>2894</v>
      </c>
    </row>
    <row r="50" spans="1:7" x14ac:dyDescent="0.3">
      <c r="A50">
        <v>49</v>
      </c>
      <c r="B50" t="s">
        <v>10</v>
      </c>
      <c r="C50" s="1">
        <v>43587</v>
      </c>
      <c r="D50">
        <v>124</v>
      </c>
      <c r="E50" s="3">
        <f>AVERAGE(D$2:D50)</f>
        <v>61.591836734693878</v>
      </c>
      <c r="F50" s="3">
        <f>_xlfn.STDEV.P($D$2:D50)</f>
        <v>33.190186874883224</v>
      </c>
      <c r="G50">
        <f>SUM($D$2:D50)</f>
        <v>3018</v>
      </c>
    </row>
    <row r="51" spans="1:7" x14ac:dyDescent="0.3">
      <c r="A51">
        <v>50</v>
      </c>
      <c r="B51" s="2" t="s">
        <v>3</v>
      </c>
      <c r="C51" s="1">
        <v>43588</v>
      </c>
      <c r="D51">
        <v>91</v>
      </c>
      <c r="E51" s="3">
        <f>AVERAGE(D$2:D51)</f>
        <v>62.18</v>
      </c>
      <c r="F51" s="3">
        <f>_xlfn.STDEV.P($D$2:D51)</f>
        <v>33.113556136422439</v>
      </c>
      <c r="G51">
        <f>SUM($D$2:D51)</f>
        <v>3109</v>
      </c>
    </row>
    <row r="52" spans="1:7" x14ac:dyDescent="0.3">
      <c r="A52">
        <v>51</v>
      </c>
      <c r="B52" t="s">
        <v>4</v>
      </c>
      <c r="C52" s="1">
        <v>43589</v>
      </c>
      <c r="D52">
        <v>139</v>
      </c>
      <c r="E52" s="3">
        <f>AVERAGE(D$2:D52)</f>
        <v>63.686274509803923</v>
      </c>
      <c r="F52" s="3">
        <f>_xlfn.STDEV.P($D$2:D52)</f>
        <v>34.473911816395955</v>
      </c>
      <c r="G52">
        <f>SUM($D$2:D52)</f>
        <v>3248</v>
      </c>
    </row>
    <row r="53" spans="1:7" x14ac:dyDescent="0.3">
      <c r="A53">
        <v>52</v>
      </c>
      <c r="B53" t="s">
        <v>6</v>
      </c>
      <c r="C53" s="1">
        <v>43590</v>
      </c>
      <c r="D53">
        <v>56</v>
      </c>
      <c r="E53" s="3">
        <f>AVERAGE(D$2:D53)</f>
        <v>63.53846153846154</v>
      </c>
      <c r="F53" s="3">
        <f>_xlfn.STDEV.P($D$2:D53)</f>
        <v>34.157137748523333</v>
      </c>
      <c r="G53">
        <f>SUM($D$2:D53)</f>
        <v>3304</v>
      </c>
    </row>
    <row r="54" spans="1:7" x14ac:dyDescent="0.3">
      <c r="A54">
        <v>53</v>
      </c>
      <c r="B54" t="s">
        <v>7</v>
      </c>
      <c r="C54" s="1">
        <v>43591</v>
      </c>
      <c r="D54">
        <v>51</v>
      </c>
      <c r="E54" s="3">
        <f>AVERAGE(D$2:D54)</f>
        <v>63.301886792452834</v>
      </c>
      <c r="F54" s="3">
        <f>_xlfn.STDEV.P($D$2:D54)</f>
        <v>33.876348350613142</v>
      </c>
      <c r="G54">
        <f>SUM($D$2:D54)</f>
        <v>3355</v>
      </c>
    </row>
    <row r="55" spans="1:7" x14ac:dyDescent="0.3">
      <c r="A55">
        <v>54</v>
      </c>
      <c r="B55" t="s">
        <v>8</v>
      </c>
      <c r="C55" s="1">
        <v>43592</v>
      </c>
      <c r="D55">
        <v>41</v>
      </c>
      <c r="E55" s="3">
        <f>AVERAGE(D$2:D55)</f>
        <v>62.888888888888886</v>
      </c>
      <c r="F55" s="3">
        <f>_xlfn.STDEV.P($D$2:D55)</f>
        <v>33.695623777107841</v>
      </c>
      <c r="G55">
        <f>SUM($D$2:D55)</f>
        <v>3396</v>
      </c>
    </row>
    <row r="56" spans="1:7" x14ac:dyDescent="0.3">
      <c r="A56">
        <v>55</v>
      </c>
      <c r="B56" t="s">
        <v>9</v>
      </c>
      <c r="C56" s="1">
        <v>43593</v>
      </c>
      <c r="D56">
        <v>62</v>
      </c>
      <c r="E56" s="3">
        <f>AVERAGE(D$2:D56)</f>
        <v>62.872727272727275</v>
      </c>
      <c r="F56" s="3">
        <f>_xlfn.STDEV.P($D$2:D56)</f>
        <v>33.388105963571981</v>
      </c>
      <c r="G56">
        <f>SUM($D$2:D56)</f>
        <v>3458</v>
      </c>
    </row>
    <row r="57" spans="1:7" x14ac:dyDescent="0.3">
      <c r="A57">
        <v>56</v>
      </c>
      <c r="B57" t="s">
        <v>10</v>
      </c>
      <c r="C57" s="1">
        <v>43594</v>
      </c>
      <c r="D57">
        <v>33</v>
      </c>
      <c r="E57" s="3">
        <f>AVERAGE(D$2:D57)</f>
        <v>62.339285714285715</v>
      </c>
      <c r="F57" s="3">
        <f>_xlfn.STDEV.P($D$2:D57)</f>
        <v>33.324313724427718</v>
      </c>
      <c r="G57">
        <f>SUM($D$2:D57)</f>
        <v>3491</v>
      </c>
    </row>
    <row r="58" spans="1:7" x14ac:dyDescent="0.3">
      <c r="A58">
        <v>57</v>
      </c>
      <c r="B58" s="2" t="s">
        <v>3</v>
      </c>
      <c r="C58" s="1">
        <v>43595</v>
      </c>
      <c r="D58">
        <v>35</v>
      </c>
      <c r="E58" s="3">
        <f>AVERAGE(D$2:D58)</f>
        <v>61.859649122807021</v>
      </c>
      <c r="F58" s="3">
        <f>_xlfn.STDEV.P($D$2:D58)</f>
        <v>33.225142982275855</v>
      </c>
      <c r="G58">
        <f>SUM($D$2:D58)</f>
        <v>3526</v>
      </c>
    </row>
    <row r="59" spans="1:7" x14ac:dyDescent="0.3">
      <c r="A59">
        <v>58</v>
      </c>
      <c r="B59" t="s">
        <v>4</v>
      </c>
      <c r="C59" s="1">
        <v>43596</v>
      </c>
      <c r="D59">
        <v>63</v>
      </c>
      <c r="E59" s="3">
        <f>AVERAGE(D$2:D59)</f>
        <v>61.879310344827587</v>
      </c>
      <c r="F59" s="3">
        <f>_xlfn.STDEV.P($D$2:D59)</f>
        <v>32.937808474617476</v>
      </c>
      <c r="G59">
        <f>SUM($D$2:D59)</f>
        <v>3589</v>
      </c>
    </row>
    <row r="60" spans="1:7" x14ac:dyDescent="0.3">
      <c r="A60">
        <v>59</v>
      </c>
      <c r="B60" t="s">
        <v>6</v>
      </c>
      <c r="C60" s="1">
        <v>43597</v>
      </c>
      <c r="D60">
        <v>98</v>
      </c>
      <c r="E60" s="3">
        <f>AVERAGE(D$2:D60)</f>
        <v>62.491525423728817</v>
      </c>
      <c r="F60" s="3">
        <f>_xlfn.STDEV.P($D$2:D60)</f>
        <v>32.988633317880222</v>
      </c>
      <c r="G60">
        <f>SUM($D$2:D60)</f>
        <v>3687</v>
      </c>
    </row>
    <row r="61" spans="1:7" x14ac:dyDescent="0.3">
      <c r="A61">
        <v>60</v>
      </c>
      <c r="B61" t="s">
        <v>7</v>
      </c>
      <c r="C61" s="1">
        <v>43598</v>
      </c>
      <c r="D61">
        <v>62</v>
      </c>
      <c r="E61" s="3">
        <f>AVERAGE(D$2:D61)</f>
        <v>62.483333333333334</v>
      </c>
      <c r="F61" s="3">
        <f>_xlfn.STDEV.P($D$2:D61)</f>
        <v>32.712633475293437</v>
      </c>
      <c r="G61">
        <f>SUM($D$2:D61)</f>
        <v>3749</v>
      </c>
    </row>
    <row r="62" spans="1:7" x14ac:dyDescent="0.3">
      <c r="A62">
        <v>61</v>
      </c>
      <c r="B62" t="s">
        <v>8</v>
      </c>
      <c r="C62" s="1">
        <v>43599</v>
      </c>
      <c r="D62">
        <v>91</v>
      </c>
      <c r="E62" s="3">
        <f>AVERAGE(D$2:D62)</f>
        <v>62.950819672131146</v>
      </c>
      <c r="F62" s="3">
        <f>_xlfn.STDEV.P($D$2:D62)</f>
        <v>32.644848075699706</v>
      </c>
      <c r="G62">
        <f>SUM($D$2:D62)</f>
        <v>3840</v>
      </c>
    </row>
    <row r="63" spans="1:7" x14ac:dyDescent="0.3">
      <c r="A63">
        <v>62</v>
      </c>
      <c r="B63" t="s">
        <v>9</v>
      </c>
      <c r="C63" s="1">
        <v>43600</v>
      </c>
      <c r="D63">
        <v>20</v>
      </c>
      <c r="E63" s="3">
        <f>AVERAGE(D$2:D63)</f>
        <v>62.258064516129032</v>
      </c>
      <c r="F63" s="3">
        <f>_xlfn.STDEV.P($D$2:D63)</f>
        <v>32.8294397208197</v>
      </c>
      <c r="G63">
        <f>SUM($D$2:D63)</f>
        <v>3860</v>
      </c>
    </row>
    <row r="64" spans="1:7" x14ac:dyDescent="0.3">
      <c r="A64">
        <v>63</v>
      </c>
      <c r="B64" t="s">
        <v>10</v>
      </c>
      <c r="C64" s="1">
        <v>43601</v>
      </c>
      <c r="D64">
        <v>21</v>
      </c>
      <c r="E64" s="3">
        <f>AVERAGE(D$2:D64)</f>
        <v>61.603174603174601</v>
      </c>
      <c r="F64" s="3">
        <f>_xlfn.STDEV.P($D$2:D64)</f>
        <v>32.973553463603722</v>
      </c>
      <c r="G64">
        <f>SUM($D$2:D64)</f>
        <v>3881</v>
      </c>
    </row>
    <row r="65" spans="3:7" x14ac:dyDescent="0.3">
      <c r="C65" s="1">
        <v>43602</v>
      </c>
      <c r="D65">
        <v>15</v>
      </c>
      <c r="E65" s="3">
        <f>AVERAGE(D$2:D65)</f>
        <v>60.875</v>
      </c>
      <c r="F65" s="3">
        <f>_xlfn.STDEV.P($D$2:D65)</f>
        <v>33.221557383722995</v>
      </c>
      <c r="G65">
        <f>SUM($D$2:D65)</f>
        <v>3896</v>
      </c>
    </row>
    <row r="66" spans="3:7" x14ac:dyDescent="0.3">
      <c r="C66" s="1">
        <v>43603</v>
      </c>
      <c r="D66">
        <v>127</v>
      </c>
      <c r="E66" s="3">
        <f>AVERAGE(D$2:D66)</f>
        <v>61.892307692307689</v>
      </c>
      <c r="F66" s="3">
        <f>_xlfn.STDEV.P($D$2:D66)</f>
        <v>33.954776746509843</v>
      </c>
      <c r="G66">
        <f>SUM($D$2:D66)</f>
        <v>4023</v>
      </c>
    </row>
    <row r="67" spans="3:7" x14ac:dyDescent="0.3">
      <c r="C67" s="1">
        <v>43604</v>
      </c>
      <c r="D67">
        <v>140</v>
      </c>
      <c r="E67" s="3">
        <f>AVERAGE(D$2:D67)</f>
        <v>63.075757575757578</v>
      </c>
      <c r="F67" s="3">
        <f>_xlfn.STDEV.P($D$2:D67)</f>
        <v>35.021340077011835</v>
      </c>
      <c r="G67">
        <f>SUM($D$2:D67)</f>
        <v>4163</v>
      </c>
    </row>
    <row r="68" spans="3:7" x14ac:dyDescent="0.3">
      <c r="C68" s="1">
        <v>43605</v>
      </c>
      <c r="D68">
        <v>141</v>
      </c>
      <c r="E68" s="3">
        <f>AVERAGE(D$2:D68)</f>
        <v>64.238805970149258</v>
      </c>
      <c r="F68" s="3">
        <f>_xlfn.STDEV.P($D$2:D68)</f>
        <v>36.020346469298744</v>
      </c>
      <c r="G68">
        <f>SUM($D$2:D68)</f>
        <v>4304</v>
      </c>
    </row>
    <row r="69" spans="3:7" x14ac:dyDescent="0.3">
      <c r="C69" s="1">
        <v>43606</v>
      </c>
      <c r="D69">
        <v>140</v>
      </c>
      <c r="E69" s="3">
        <f>AVERAGE(D$2:D69)</f>
        <v>65.352941176470594</v>
      </c>
      <c r="F69" s="3">
        <f>_xlfn.STDEV.P($D$2:D69)</f>
        <v>36.899212770927605</v>
      </c>
      <c r="G69">
        <f>SUM($D$2:D69)</f>
        <v>4444</v>
      </c>
    </row>
    <row r="70" spans="3:7" x14ac:dyDescent="0.3">
      <c r="C70" s="1">
        <v>43607</v>
      </c>
      <c r="D70">
        <v>133</v>
      </c>
      <c r="E70" s="3">
        <f>AVERAGE(D$2:D70)</f>
        <v>66.333333333333329</v>
      </c>
      <c r="F70" s="3">
        <f>_xlfn.STDEV.P($D$2:D70)</f>
        <v>37.512381208893586</v>
      </c>
      <c r="G70">
        <f>SUM($D$2:D70)</f>
        <v>4577</v>
      </c>
    </row>
    <row r="71" spans="3:7" x14ac:dyDescent="0.3">
      <c r="C71" s="1">
        <v>43608</v>
      </c>
      <c r="D71">
        <v>101</v>
      </c>
      <c r="E71" s="3">
        <f>AVERAGE(D$2:D71)</f>
        <v>66.828571428571422</v>
      </c>
      <c r="F71" s="3">
        <f>_xlfn.STDEV.P($D$2:D71)</f>
        <v>37.46997709731712</v>
      </c>
      <c r="G71">
        <f>SUM($D$2:D71)</f>
        <v>4678</v>
      </c>
    </row>
    <row r="72" spans="3:7" x14ac:dyDescent="0.3">
      <c r="C72" s="1">
        <v>43609</v>
      </c>
      <c r="D72">
        <v>182</v>
      </c>
      <c r="E72" s="3">
        <f>AVERAGE(D$2:D72)</f>
        <v>68.450704225352112</v>
      </c>
      <c r="F72" s="3">
        <f>_xlfn.STDEV.P($D$2:D72)</f>
        <v>39.603239564600123</v>
      </c>
      <c r="G72">
        <f>SUM($D$2:D72)</f>
        <v>4860</v>
      </c>
    </row>
    <row r="73" spans="3:7" x14ac:dyDescent="0.3">
      <c r="C73" s="1">
        <v>43610</v>
      </c>
      <c r="D73">
        <v>165</v>
      </c>
      <c r="E73" s="3">
        <f>AVERAGE(D$2:D73)</f>
        <v>69.791666666666671</v>
      </c>
      <c r="F73" s="3">
        <f>_xlfn.STDEV.P($D$2:D73)</f>
        <v>40.918257776259786</v>
      </c>
      <c r="G73">
        <f>SUM($D$2:D73)</f>
        <v>5025</v>
      </c>
    </row>
    <row r="74" spans="3:7" x14ac:dyDescent="0.3">
      <c r="C74" s="1">
        <v>43611</v>
      </c>
      <c r="D74">
        <v>53</v>
      </c>
      <c r="E74" s="3">
        <f>AVERAGE(D$2:D74)</f>
        <v>69.561643835616437</v>
      </c>
      <c r="F74" s="3">
        <f>_xlfn.STDEV.P($D$2:D74)</f>
        <v>40.683875268794708</v>
      </c>
      <c r="G74">
        <f>SUM($D$2:D74)</f>
        <v>5078</v>
      </c>
    </row>
    <row r="75" spans="3:7" x14ac:dyDescent="0.3">
      <c r="C75" s="1">
        <v>43612</v>
      </c>
      <c r="D75">
        <v>72</v>
      </c>
      <c r="E75" s="3">
        <f>AVERAGE(D$2:D75)</f>
        <v>69.594594594594597</v>
      </c>
      <c r="F75" s="3">
        <f>_xlfn.STDEV.P($D$2:D75)</f>
        <v>40.409029937766661</v>
      </c>
      <c r="G75">
        <f>SUM($D$2:D75)</f>
        <v>5150</v>
      </c>
    </row>
    <row r="76" spans="3:7" x14ac:dyDescent="0.3">
      <c r="C76" s="1">
        <v>43613</v>
      </c>
      <c r="D76">
        <v>123</v>
      </c>
      <c r="E76" s="3">
        <f>AVERAGE(D$2:D76)</f>
        <v>70.306666666666672</v>
      </c>
      <c r="F76" s="3">
        <f>_xlfn.STDEV.P($D$2:D76)</f>
        <v>40.603439372655231</v>
      </c>
      <c r="G76">
        <f>SUM($D$2:D76)</f>
        <v>5273</v>
      </c>
    </row>
    <row r="77" spans="3:7" x14ac:dyDescent="0.3">
      <c r="C77" s="1">
        <v>43614</v>
      </c>
      <c r="D77">
        <v>102</v>
      </c>
      <c r="E77" s="3">
        <f>AVERAGE(D$2:D77)</f>
        <v>70.723684210526315</v>
      </c>
      <c r="F77" s="3">
        <f>_xlfn.STDEV.P($D$2:D77)</f>
        <v>40.4967830704881</v>
      </c>
      <c r="G77">
        <f>SUM($D$2:D77)</f>
        <v>5375</v>
      </c>
    </row>
    <row r="78" spans="3:7" x14ac:dyDescent="0.3">
      <c r="C78" s="1">
        <v>43615</v>
      </c>
      <c r="D78">
        <v>106</v>
      </c>
      <c r="E78" s="3">
        <f>AVERAGE(D$2:D78)</f>
        <v>71.181818181818187</v>
      </c>
      <c r="F78" s="3">
        <f>_xlfn.STDEV.P($D$2:D78)</f>
        <v>40.430709452396272</v>
      </c>
      <c r="G78">
        <f>SUM($D$2:D78)</f>
        <v>5481</v>
      </c>
    </row>
    <row r="79" spans="3:7" x14ac:dyDescent="0.3">
      <c r="C79" s="1">
        <v>43616</v>
      </c>
      <c r="D79">
        <v>62</v>
      </c>
      <c r="E79" s="3">
        <f>AVERAGE(D$2:D79)</f>
        <v>71.064102564102569</v>
      </c>
      <c r="F79" s="3">
        <f>_xlfn.STDEV.P($D$2:D79)</f>
        <v>40.183980652962767</v>
      </c>
      <c r="G79">
        <f>SUM($D$2:D79)</f>
        <v>5543</v>
      </c>
    </row>
    <row r="80" spans="3:7" x14ac:dyDescent="0.3">
      <c r="C80" s="1">
        <v>43617</v>
      </c>
      <c r="D80">
        <v>45</v>
      </c>
      <c r="E80" s="3">
        <f>AVERAGE(D$2:D80)</f>
        <v>70.734177215189874</v>
      </c>
      <c r="F80" s="3">
        <f>_xlfn.STDEV.P($D$2:D80)</f>
        <v>40.035019120372539</v>
      </c>
      <c r="G80">
        <f>SUM($D$2:D80)</f>
        <v>5588</v>
      </c>
    </row>
    <row r="81" spans="3:7" x14ac:dyDescent="0.3">
      <c r="C81" s="1">
        <v>43618</v>
      </c>
      <c r="D81">
        <v>46</v>
      </c>
      <c r="E81" s="3">
        <f>AVERAGE(D$2:D81)</f>
        <v>70.424999999999997</v>
      </c>
      <c r="F81" s="3">
        <f>_xlfn.STDEV.P($D$2:D81)</f>
        <v>39.878808595543575</v>
      </c>
      <c r="G81">
        <f>SUM($D$2:D81)</f>
        <v>5634</v>
      </c>
    </row>
    <row r="82" spans="3:7" x14ac:dyDescent="0.3">
      <c r="C82" s="1">
        <v>43619</v>
      </c>
      <c r="D82">
        <v>100</v>
      </c>
      <c r="E82" s="3">
        <f>AVERAGE(D$2:D82)</f>
        <v>70.790123456790127</v>
      </c>
      <c r="F82" s="3">
        <f>_xlfn.STDEV.P($D$2:D82)</f>
        <v>39.766204414867225</v>
      </c>
      <c r="G82">
        <f>SUM($D$2:D82)</f>
        <v>5734</v>
      </c>
    </row>
    <row r="83" spans="3:7" x14ac:dyDescent="0.3">
      <c r="C83" s="1">
        <v>43620</v>
      </c>
      <c r="D83">
        <v>90</v>
      </c>
      <c r="E83" s="3">
        <f>AVERAGE(D$2:D83)</f>
        <v>71.024390243902445</v>
      </c>
      <c r="F83" s="3">
        <f>_xlfn.STDEV.P($D$2:D83)</f>
        <v>39.579181399290633</v>
      </c>
      <c r="G83">
        <f>SUM($D$2:D83)</f>
        <v>5824</v>
      </c>
    </row>
    <row r="84" spans="3:7" x14ac:dyDescent="0.3">
      <c r="C84" s="1">
        <v>43621</v>
      </c>
    </row>
    <row r="85" spans="3:7" x14ac:dyDescent="0.3">
      <c r="C85" s="1">
        <v>43622</v>
      </c>
    </row>
    <row r="86" spans="3:7" x14ac:dyDescent="0.3">
      <c r="C86" s="1">
        <v>43623</v>
      </c>
    </row>
    <row r="87" spans="3:7" x14ac:dyDescent="0.3">
      <c r="C87" s="1">
        <v>43624</v>
      </c>
    </row>
    <row r="88" spans="3:7" x14ac:dyDescent="0.3">
      <c r="C88" s="1">
        <v>43625</v>
      </c>
    </row>
    <row r="89" spans="3:7" x14ac:dyDescent="0.3">
      <c r="C89" s="1">
        <v>43626</v>
      </c>
    </row>
    <row r="90" spans="3:7" x14ac:dyDescent="0.3">
      <c r="C90" s="1">
        <v>43627</v>
      </c>
    </row>
    <row r="91" spans="3:7" x14ac:dyDescent="0.3">
      <c r="C91" s="1">
        <v>43628</v>
      </c>
    </row>
    <row r="92" spans="3:7" x14ac:dyDescent="0.3">
      <c r="C92" s="1">
        <v>43629</v>
      </c>
    </row>
    <row r="93" spans="3:7" x14ac:dyDescent="0.3">
      <c r="C93" s="1">
        <v>43630</v>
      </c>
    </row>
    <row r="94" spans="3:7" x14ac:dyDescent="0.3">
      <c r="C94" s="1">
        <v>43631</v>
      </c>
    </row>
    <row r="95" spans="3:7" x14ac:dyDescent="0.3">
      <c r="C95" s="1">
        <v>43632</v>
      </c>
    </row>
    <row r="96" spans="3:7" x14ac:dyDescent="0.3">
      <c r="C96" s="1">
        <v>43633</v>
      </c>
    </row>
    <row r="97" spans="3:3" x14ac:dyDescent="0.3">
      <c r="C97" s="1">
        <v>43634</v>
      </c>
    </row>
    <row r="98" spans="3:3" x14ac:dyDescent="0.3">
      <c r="C98" s="1">
        <v>43635</v>
      </c>
    </row>
    <row r="99" spans="3:3" x14ac:dyDescent="0.3">
      <c r="C99" s="1">
        <v>43636</v>
      </c>
    </row>
    <row r="100" spans="3:3" x14ac:dyDescent="0.3">
      <c r="C100" s="1">
        <v>43637</v>
      </c>
    </row>
    <row r="101" spans="3:3" x14ac:dyDescent="0.3">
      <c r="C101" s="1">
        <v>43638</v>
      </c>
    </row>
    <row r="102" spans="3:3" x14ac:dyDescent="0.3">
      <c r="C102" s="1">
        <v>43639</v>
      </c>
    </row>
    <row r="103" spans="3:3" x14ac:dyDescent="0.3">
      <c r="C103" s="1">
        <v>43640</v>
      </c>
    </row>
    <row r="104" spans="3:3" x14ac:dyDescent="0.3">
      <c r="C104" s="1">
        <v>43641</v>
      </c>
    </row>
    <row r="105" spans="3:3" x14ac:dyDescent="0.3">
      <c r="C105" s="1">
        <v>43642</v>
      </c>
    </row>
    <row r="106" spans="3:3" x14ac:dyDescent="0.3">
      <c r="C106" s="1">
        <v>43643</v>
      </c>
    </row>
    <row r="107" spans="3:3" x14ac:dyDescent="0.3">
      <c r="C107" s="1">
        <v>43644</v>
      </c>
    </row>
    <row r="108" spans="3:3" x14ac:dyDescent="0.3">
      <c r="C108" s="1">
        <v>43645</v>
      </c>
    </row>
    <row r="109" spans="3:3" x14ac:dyDescent="0.3">
      <c r="C109" s="1">
        <v>43646</v>
      </c>
    </row>
    <row r="110" spans="3:3" x14ac:dyDescent="0.3">
      <c r="C110" s="1">
        <v>43647</v>
      </c>
    </row>
    <row r="111" spans="3:3" x14ac:dyDescent="0.3">
      <c r="C111" s="1">
        <v>43648</v>
      </c>
    </row>
    <row r="112" spans="3:3" x14ac:dyDescent="0.3">
      <c r="C112" s="1">
        <v>43649</v>
      </c>
    </row>
    <row r="113" spans="3:3" x14ac:dyDescent="0.3">
      <c r="C113" s="1">
        <v>43650</v>
      </c>
    </row>
    <row r="114" spans="3:3" x14ac:dyDescent="0.3">
      <c r="C114" s="1">
        <v>43651</v>
      </c>
    </row>
    <row r="115" spans="3:3" x14ac:dyDescent="0.3">
      <c r="C115" s="1">
        <v>43652</v>
      </c>
    </row>
    <row r="116" spans="3:3" x14ac:dyDescent="0.3">
      <c r="C116" s="1">
        <v>43653</v>
      </c>
    </row>
    <row r="117" spans="3:3" x14ac:dyDescent="0.3">
      <c r="C117" s="1">
        <v>43654</v>
      </c>
    </row>
    <row r="118" spans="3:3" x14ac:dyDescent="0.3">
      <c r="C118" s="1">
        <v>43655</v>
      </c>
    </row>
    <row r="119" spans="3:3" x14ac:dyDescent="0.3">
      <c r="C119" s="1">
        <v>43656</v>
      </c>
    </row>
    <row r="120" spans="3:3" x14ac:dyDescent="0.3">
      <c r="C120" s="1">
        <v>43657</v>
      </c>
    </row>
    <row r="121" spans="3:3" x14ac:dyDescent="0.3">
      <c r="C121" s="1">
        <v>43658</v>
      </c>
    </row>
    <row r="122" spans="3:3" x14ac:dyDescent="0.3">
      <c r="C122" s="1">
        <v>43659</v>
      </c>
    </row>
    <row r="123" spans="3:3" x14ac:dyDescent="0.3">
      <c r="C123" s="1">
        <v>43660</v>
      </c>
    </row>
    <row r="124" spans="3:3" x14ac:dyDescent="0.3">
      <c r="C124" s="1">
        <v>43661</v>
      </c>
    </row>
    <row r="125" spans="3:3" x14ac:dyDescent="0.3">
      <c r="C125" s="1">
        <v>43662</v>
      </c>
    </row>
    <row r="126" spans="3:3" x14ac:dyDescent="0.3">
      <c r="C126" s="1">
        <v>43663</v>
      </c>
    </row>
    <row r="127" spans="3:3" x14ac:dyDescent="0.3">
      <c r="C127" s="1">
        <v>43664</v>
      </c>
    </row>
    <row r="128" spans="3:3" x14ac:dyDescent="0.3">
      <c r="C128" s="1">
        <v>43665</v>
      </c>
    </row>
    <row r="129" spans="3:3" x14ac:dyDescent="0.3">
      <c r="C129" s="1">
        <v>43666</v>
      </c>
    </row>
    <row r="130" spans="3:3" x14ac:dyDescent="0.3">
      <c r="C130" s="1">
        <v>43667</v>
      </c>
    </row>
    <row r="131" spans="3:3" x14ac:dyDescent="0.3">
      <c r="C131" s="1">
        <v>43668</v>
      </c>
    </row>
    <row r="132" spans="3:3" x14ac:dyDescent="0.3">
      <c r="C132" s="1">
        <v>43669</v>
      </c>
    </row>
    <row r="133" spans="3:3" x14ac:dyDescent="0.3">
      <c r="C133" s="1">
        <v>43670</v>
      </c>
    </row>
    <row r="134" spans="3:3" x14ac:dyDescent="0.3">
      <c r="C134" s="1">
        <v>43671</v>
      </c>
    </row>
    <row r="135" spans="3:3" x14ac:dyDescent="0.3">
      <c r="C135" s="1">
        <v>43672</v>
      </c>
    </row>
    <row r="136" spans="3:3" x14ac:dyDescent="0.3">
      <c r="C136" s="1">
        <v>43673</v>
      </c>
    </row>
    <row r="137" spans="3:3" x14ac:dyDescent="0.3">
      <c r="C137" s="1">
        <v>43674</v>
      </c>
    </row>
    <row r="138" spans="3:3" x14ac:dyDescent="0.3">
      <c r="C138" s="1">
        <v>43675</v>
      </c>
    </row>
    <row r="139" spans="3:3" x14ac:dyDescent="0.3">
      <c r="C139" s="1">
        <v>43676</v>
      </c>
    </row>
    <row r="140" spans="3:3" x14ac:dyDescent="0.3">
      <c r="C140" s="1">
        <v>43677</v>
      </c>
    </row>
    <row r="141" spans="3:3" x14ac:dyDescent="0.3">
      <c r="C141" s="1">
        <v>43678</v>
      </c>
    </row>
    <row r="142" spans="3:3" x14ac:dyDescent="0.3">
      <c r="C142" s="1">
        <v>43679</v>
      </c>
    </row>
    <row r="143" spans="3:3" x14ac:dyDescent="0.3">
      <c r="C143" s="1">
        <v>43680</v>
      </c>
    </row>
    <row r="144" spans="3:3" x14ac:dyDescent="0.3">
      <c r="C144" s="1">
        <v>43681</v>
      </c>
    </row>
  </sheetData>
  <mergeCells count="1">
    <mergeCell ref="O4:P4"/>
  </mergeCells>
  <conditionalFormatting sqref="K14:L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:G51 E3:E51 F3:F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Scrobbles!P6</f>
        <v>85</v>
      </c>
      <c r="E2">
        <f ca="1">ROUNDDOWN(D2/7,0)</f>
        <v>12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564</v>
      </c>
      <c r="E5" s="11">
        <f ca="1">$E$2+IF($F$2&gt;3,1,0)</f>
        <v>12</v>
      </c>
      <c r="F5" s="12">
        <f t="shared" ref="F5:F11" ca="1" si="0">D5/E5</f>
        <v>47</v>
      </c>
      <c r="G5" s="12">
        <f t="shared" ref="G5:G11" ca="1" si="1">F5-F$13</f>
        <v>1.3411764705882376</v>
      </c>
      <c r="H5" s="13">
        <f ca="1">F5/$F$13</f>
        <v>1.0293738727132182</v>
      </c>
    </row>
    <row r="6" spans="3:8" x14ac:dyDescent="0.3">
      <c r="C6" s="10" t="s">
        <v>8</v>
      </c>
      <c r="D6" s="11">
        <f>SUM(Calc!D2:D1000)</f>
        <v>386</v>
      </c>
      <c r="E6" s="11">
        <f ca="1">$E$2+IF($F$2&gt;4,1,0)</f>
        <v>12</v>
      </c>
      <c r="F6" s="12">
        <f t="shared" ca="1" si="0"/>
        <v>32.166666666666664</v>
      </c>
      <c r="G6" s="12">
        <f t="shared" ca="1" si="1"/>
        <v>-13.492156862745098</v>
      </c>
      <c r="H6" s="13">
        <f t="shared" ref="H6:H11" ca="1" si="2">F6/$F$13</f>
        <v>0.70450055827535862</v>
      </c>
    </row>
    <row r="7" spans="3:8" x14ac:dyDescent="0.3">
      <c r="C7" s="10" t="s">
        <v>9</v>
      </c>
      <c r="D7" s="11">
        <f>SUM(Calc!E2:E1000)</f>
        <v>547</v>
      </c>
      <c r="E7" s="11">
        <f ca="1">$E$2+IF($F$2&gt;5,1,0)</f>
        <v>12</v>
      </c>
      <c r="F7" s="12">
        <f t="shared" ca="1" si="0"/>
        <v>45.583333333333336</v>
      </c>
      <c r="G7" s="12">
        <f t="shared" ca="1" si="1"/>
        <v>-7.5490196078426663E-2</v>
      </c>
      <c r="H7" s="13">
        <f t="shared" ca="1" si="2"/>
        <v>0.99834664605342271</v>
      </c>
    </row>
    <row r="8" spans="3:8" x14ac:dyDescent="0.3">
      <c r="C8" s="10" t="s">
        <v>10</v>
      </c>
      <c r="D8" s="11">
        <f>SUM(Calc!F2:F1000)</f>
        <v>411</v>
      </c>
      <c r="E8" s="11">
        <f ca="1">$E$2+IF($F$2&gt;6,1,0)</f>
        <v>12</v>
      </c>
      <c r="F8" s="12">
        <f t="shared" ca="1" si="0"/>
        <v>34.25</v>
      </c>
      <c r="G8" s="12">
        <f t="shared" ca="1" si="1"/>
        <v>-11.408823529411762</v>
      </c>
      <c r="H8" s="13">
        <f t="shared" ca="1" si="2"/>
        <v>0.75012883277505804</v>
      </c>
    </row>
    <row r="9" spans="3:8" x14ac:dyDescent="0.3">
      <c r="C9" s="10" t="s">
        <v>3</v>
      </c>
      <c r="D9" s="11">
        <f>SUM(Calc!G2:G1000)</f>
        <v>640</v>
      </c>
      <c r="E9" s="11">
        <f ca="1">$E$2+IF($F$2&gt;0,1,0)</f>
        <v>13</v>
      </c>
      <c r="F9" s="12">
        <f t="shared" ca="1" si="0"/>
        <v>49.230769230769234</v>
      </c>
      <c r="G9" s="12">
        <f t="shared" ca="1" si="1"/>
        <v>3.5719457013574711</v>
      </c>
      <c r="H9" s="13">
        <f t="shared" ca="1" si="2"/>
        <v>1.0782312251005888</v>
      </c>
    </row>
    <row r="10" spans="3:8" x14ac:dyDescent="0.3">
      <c r="C10" s="10" t="s">
        <v>4</v>
      </c>
      <c r="D10" s="11">
        <f>SUM(Calc!H2:H1000)</f>
        <v>767</v>
      </c>
      <c r="E10" s="11">
        <f ca="1">$E$2+IF($F$2&gt;1,1,0)</f>
        <v>12</v>
      </c>
      <c r="F10" s="12">
        <f t="shared" ca="1" si="0"/>
        <v>63.916666666666664</v>
      </c>
      <c r="G10" s="12">
        <f t="shared" ca="1" si="1"/>
        <v>18.257843137254902</v>
      </c>
      <c r="H10" s="13">
        <f t="shared" ca="1" si="2"/>
        <v>1.3998754616507774</v>
      </c>
    </row>
    <row r="11" spans="3:8" x14ac:dyDescent="0.3">
      <c r="C11" s="10" t="s">
        <v>6</v>
      </c>
      <c r="D11" s="11">
        <f>SUM(Calc!I2:I1000)</f>
        <v>566</v>
      </c>
      <c r="E11" s="11">
        <f ca="1">$E$2+IF($F$2&gt;2,1,0)</f>
        <v>12</v>
      </c>
      <c r="F11" s="12">
        <f t="shared" ca="1" si="0"/>
        <v>47.166666666666664</v>
      </c>
      <c r="G11" s="12">
        <f t="shared" ca="1" si="1"/>
        <v>1.5078431372549019</v>
      </c>
      <c r="H11" s="13">
        <f t="shared" ca="1" si="2"/>
        <v>1.0330241346731941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3881</v>
      </c>
      <c r="E13" s="11">
        <f ca="1">SUM(E5:E11)</f>
        <v>85</v>
      </c>
      <c r="F13" s="12">
        <f ca="1">D13/E13</f>
        <v>45.658823529411762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120.55213115714966</v>
      </c>
      <c r="E15" s="16"/>
      <c r="F15" s="16">
        <f ca="1">_xlfn.STDEV.P(F5:F11)</f>
        <v>9.7275203839265796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564</v>
      </c>
      <c r="E23" s="18">
        <f t="shared" ref="E23:E29" ca="1" si="4">$D$13/$E$13*E5</f>
        <v>547.90588235294115</v>
      </c>
      <c r="G23" s="10" t="s">
        <v>7</v>
      </c>
      <c r="H23" s="12">
        <f t="shared" ref="H23:H29" ca="1" si="5">F5</f>
        <v>47</v>
      </c>
      <c r="I23" s="18">
        <f ca="1">E23/7</f>
        <v>78.272268907563017</v>
      </c>
    </row>
    <row r="24" spans="3:9" x14ac:dyDescent="0.3">
      <c r="C24" s="10" t="s">
        <v>8</v>
      </c>
      <c r="D24" s="11">
        <f t="shared" si="3"/>
        <v>386</v>
      </c>
      <c r="E24" s="18">
        <f t="shared" ca="1" si="4"/>
        <v>547.90588235294115</v>
      </c>
      <c r="G24" s="10" t="s">
        <v>8</v>
      </c>
      <c r="H24" s="12">
        <f t="shared" ca="1" si="5"/>
        <v>32.166666666666664</v>
      </c>
      <c r="I24" s="18">
        <f t="shared" ref="I24:I29" ca="1" si="6">E24/7</f>
        <v>78.272268907563017</v>
      </c>
    </row>
    <row r="25" spans="3:9" x14ac:dyDescent="0.3">
      <c r="C25" s="10" t="s">
        <v>9</v>
      </c>
      <c r="D25" s="11">
        <f t="shared" si="3"/>
        <v>547</v>
      </c>
      <c r="E25" s="18">
        <f t="shared" ca="1" si="4"/>
        <v>547.90588235294115</v>
      </c>
      <c r="G25" s="10" t="s">
        <v>9</v>
      </c>
      <c r="H25" s="12">
        <f t="shared" ca="1" si="5"/>
        <v>45.583333333333336</v>
      </c>
      <c r="I25" s="18">
        <f t="shared" ca="1" si="6"/>
        <v>78.272268907563017</v>
      </c>
    </row>
    <row r="26" spans="3:9" x14ac:dyDescent="0.3">
      <c r="C26" s="10" t="s">
        <v>10</v>
      </c>
      <c r="D26" s="11">
        <f t="shared" si="3"/>
        <v>411</v>
      </c>
      <c r="E26" s="18">
        <f t="shared" ca="1" si="4"/>
        <v>547.90588235294115</v>
      </c>
      <c r="G26" s="10" t="s">
        <v>10</v>
      </c>
      <c r="H26" s="12">
        <f t="shared" ca="1" si="5"/>
        <v>34.25</v>
      </c>
      <c r="I26" s="18">
        <f t="shared" ca="1" si="6"/>
        <v>78.272268907563017</v>
      </c>
    </row>
    <row r="27" spans="3:9" x14ac:dyDescent="0.3">
      <c r="C27" s="10" t="s">
        <v>3</v>
      </c>
      <c r="D27" s="11">
        <f t="shared" si="3"/>
        <v>640</v>
      </c>
      <c r="E27" s="18">
        <f t="shared" ca="1" si="4"/>
        <v>593.56470588235288</v>
      </c>
      <c r="G27" s="10" t="s">
        <v>3</v>
      </c>
      <c r="H27" s="12">
        <f t="shared" ca="1" si="5"/>
        <v>49.230769230769234</v>
      </c>
      <c r="I27" s="18">
        <f t="shared" ca="1" si="6"/>
        <v>84.794957983193271</v>
      </c>
    </row>
    <row r="28" spans="3:9" x14ac:dyDescent="0.3">
      <c r="C28" s="10" t="s">
        <v>4</v>
      </c>
      <c r="D28" s="11">
        <f t="shared" si="3"/>
        <v>767</v>
      </c>
      <c r="E28" s="18">
        <f t="shared" ca="1" si="4"/>
        <v>547.90588235294115</v>
      </c>
      <c r="G28" s="10" t="s">
        <v>4</v>
      </c>
      <c r="H28" s="12">
        <f t="shared" ca="1" si="5"/>
        <v>63.916666666666664</v>
      </c>
      <c r="I28" s="18">
        <f t="shared" ca="1" si="6"/>
        <v>78.272268907563017</v>
      </c>
    </row>
    <row r="29" spans="3:9" x14ac:dyDescent="0.3">
      <c r="C29" s="10" t="s">
        <v>6</v>
      </c>
      <c r="D29" s="11">
        <f t="shared" si="3"/>
        <v>566</v>
      </c>
      <c r="E29" s="18">
        <f t="shared" ca="1" si="4"/>
        <v>547.90588235294115</v>
      </c>
      <c r="G29" s="10" t="s">
        <v>6</v>
      </c>
      <c r="H29" s="12">
        <f t="shared" ca="1" si="5"/>
        <v>47.166666666666664</v>
      </c>
      <c r="I29" s="18">
        <f t="shared" ca="1" si="6"/>
        <v>78.272268907563017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5.3276615570042563E-35</v>
      </c>
      <c r="E31" s="17"/>
      <c r="G31" s="15" t="s">
        <v>23</v>
      </c>
      <c r="H31" s="32">
        <f ca="1">_xlfn.CHISQ.TEST(H23:H29,I23:I29)</f>
        <v>5.4123052827738711E-21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_xlfn.NORM.DIST(A2,Scrobbles!$P$9,Scrobbles!$P$8,FALSE)</f>
        <v>2.0145962456197854E-3</v>
      </c>
      <c r="C2">
        <f>_xlfn.POISSON.DIST(A2,Scrobbles!$P$9,FALSE)</f>
        <v>1.427247321126682E-31</v>
      </c>
    </row>
    <row r="3" spans="1:3" x14ac:dyDescent="0.3">
      <c r="A3">
        <v>1</v>
      </c>
      <c r="B3">
        <f>_xlfn.NORM.DIST(A3,Scrobbles!$P$9,Scrobbles!$P$8,FALSE)</f>
        <v>2.1073659974047503E-3</v>
      </c>
      <c r="C3">
        <f>_xlfn.POISSON.DIST(A3,Scrobbles!$P$9,FALSE)</f>
        <v>1.0136937071026581E-29</v>
      </c>
    </row>
    <row r="4" spans="1:3" x14ac:dyDescent="0.3">
      <c r="A4">
        <v>2</v>
      </c>
      <c r="B4">
        <f>_xlfn.NORM.DIST(A4,Scrobbles!$P$9,Scrobbles!$P$8,FALSE)</f>
        <v>2.203000926536006E-3</v>
      </c>
      <c r="C4">
        <f>_xlfn.POISSON.DIST(A4,Scrobbles!$P$9,FALSE)</f>
        <v>3.599848872052361E-28</v>
      </c>
    </row>
    <row r="5" spans="1:3" x14ac:dyDescent="0.3">
      <c r="A5">
        <v>3</v>
      </c>
      <c r="B5">
        <f>_xlfn.NORM.DIST(A5,Scrobbles!$P$9,Scrobbles!$P$8,FALSE)</f>
        <v>2.3015062284884639E-3</v>
      </c>
      <c r="C5">
        <f>_xlfn.POISSON.DIST(A5,Scrobbles!$P$9,FALSE)</f>
        <v>8.5225690369239895E-27</v>
      </c>
    </row>
    <row r="6" spans="1:3" x14ac:dyDescent="0.3">
      <c r="A6">
        <v>4</v>
      </c>
      <c r="B6">
        <f>_xlfn.NORM.DIST(A6,Scrobbles!$P$9,Scrobbles!$P$8,FALSE)</f>
        <v>2.4028817149477901E-3</v>
      </c>
      <c r="C6">
        <f>_xlfn.POISSON.DIST(A6,Scrobbles!$P$9,FALSE)</f>
        <v>1.5132756728977258E-25</v>
      </c>
    </row>
    <row r="7" spans="1:3" x14ac:dyDescent="0.3">
      <c r="A7">
        <v>5</v>
      </c>
      <c r="B7">
        <f>_xlfn.NORM.DIST(A7,Scrobbles!$P$9,Scrobbles!$P$8,FALSE)</f>
        <v>2.5071215736225182E-3</v>
      </c>
      <c r="C7">
        <f>_xlfn.POISSON.DIST(A7,Scrobbles!$P$9,FALSE)</f>
        <v>2.1495896387698411E-24</v>
      </c>
    </row>
    <row r="8" spans="1:3" x14ac:dyDescent="0.3">
      <c r="A8">
        <v>6</v>
      </c>
      <c r="B8">
        <f>_xlfn.NORM.DIST(A8,Scrobbles!$P$9,Scrobbles!$P$8,FALSE)</f>
        <v>2.6142141357345687E-3</v>
      </c>
      <c r="C8">
        <f>_xlfn.POISSON.DIST(A8,Scrobbles!$P$9,FALSE)</f>
        <v>2.5445548894706452E-23</v>
      </c>
    </row>
    <row r="9" spans="1:3" x14ac:dyDescent="0.3">
      <c r="A9">
        <v>7</v>
      </c>
      <c r="B9">
        <f>_xlfn.NORM.DIST(A9,Scrobbles!$P$9,Scrobbles!$P$8,FALSE)</f>
        <v>2.7241416524357155E-3</v>
      </c>
      <c r="C9">
        <f>_xlfn.POISSON.DIST(A9,Scrobbles!$P$9,FALSE)</f>
        <v>2.5817922780970226E-22</v>
      </c>
    </row>
    <row r="10" spans="1:3" x14ac:dyDescent="0.3">
      <c r="A10">
        <v>8</v>
      </c>
      <c r="B10">
        <f>_xlfn.NORM.DIST(A10,Scrobbles!$P$9,Scrobbles!$P$8,FALSE)</f>
        <v>2.8368800814112388E-3</v>
      </c>
      <c r="C10">
        <f>_xlfn.POISSON.DIST(A10,Scrobbles!$P$9,FALSE)</f>
        <v>2.2921277786032324E-21</v>
      </c>
    </row>
    <row r="11" spans="1:3" x14ac:dyDescent="0.3">
      <c r="A11">
        <v>9</v>
      </c>
      <c r="B11">
        <f>_xlfn.NORM.DIST(A11,Scrobbles!$P$9,Scrobbles!$P$8,FALSE)</f>
        <v>2.9523988849399097E-3</v>
      </c>
      <c r="C11">
        <f>_xlfn.POISSON.DIST(A11,Scrobbles!$P$9,FALSE)</f>
        <v>1.8088553092933821E-20</v>
      </c>
    </row>
    <row r="12" spans="1:3" x14ac:dyDescent="0.3">
      <c r="A12">
        <v>10</v>
      </c>
      <c r="B12">
        <f>_xlfn.NORM.DIST(A12,Scrobbles!$P$9,Scrobbles!$P$8,FALSE)</f>
        <v>3.0706608406809101E-3</v>
      </c>
      <c r="C12">
        <f>_xlfn.POISSON.DIST(A12,Scrobbles!$P$9,FALSE)</f>
        <v>1.2847284538200833E-19</v>
      </c>
    </row>
    <row r="13" spans="1:3" x14ac:dyDescent="0.3">
      <c r="A13">
        <v>11</v>
      </c>
      <c r="B13">
        <f>_xlfn.NORM.DIST(A13,Scrobbles!$P$9,Scrobbles!$P$8,FALSE)</f>
        <v>3.1916218664533613E-3</v>
      </c>
      <c r="C13">
        <f>_xlfn.POISSON.DIST(A13,Scrobbles!$P$9,FALSE)</f>
        <v>8.29518682377842E-19</v>
      </c>
    </row>
    <row r="14" spans="1:3" x14ac:dyDescent="0.3">
      <c r="A14">
        <v>12</v>
      </c>
      <c r="B14">
        <f>_xlfn.NORM.DIST(A14,Scrobbles!$P$9,Scrobbles!$P$8,FALSE)</f>
        <v>3.3152308602622358E-3</v>
      </c>
      <c r="C14">
        <f>_xlfn.POISSON.DIST(A14,Scrobbles!$P$9,FALSE)</f>
        <v>4.9096715509843232E-18</v>
      </c>
    </row>
    <row r="15" spans="1:3" x14ac:dyDescent="0.3">
      <c r="A15">
        <v>13</v>
      </c>
      <c r="B15">
        <f>_xlfn.NORM.DIST(A15,Scrobbles!$P$9,Scrobbles!$P$8,FALSE)</f>
        <v>3.4414295568056794E-3</v>
      </c>
      <c r="C15">
        <f>_xlfn.POISSON.DIST(A15,Scrobbles!$P$9,FALSE)</f>
        <v>2.682357140049968E-17</v>
      </c>
    </row>
    <row r="16" spans="1:3" x14ac:dyDescent="0.3">
      <c r="A16">
        <v>14</v>
      </c>
      <c r="B16">
        <f>_xlfn.NORM.DIST(A16,Scrobbles!$P$9,Scrobbles!$P$8,FALSE)</f>
        <v>3.5701524016727238E-3</v>
      </c>
      <c r="C16">
        <f>_xlfn.POISSON.DIST(A16,Scrobbles!$P$9,FALSE)</f>
        <v>1.3608055734887561E-16</v>
      </c>
    </row>
    <row r="17" spans="1:3" x14ac:dyDescent="0.3">
      <c r="A17">
        <v>15</v>
      </c>
      <c r="B17">
        <f>_xlfn.NORM.DIST(A17,Scrobbles!$P$9,Scrobbles!$P$8,FALSE)</f>
        <v>3.7013264444070906E-3</v>
      </c>
      <c r="C17">
        <f>_xlfn.POISSON.DIST(A17,Scrobbles!$P$9,FALSE)</f>
        <v>6.443359073169597E-16</v>
      </c>
    </row>
    <row r="18" spans="1:3" x14ac:dyDescent="0.3">
      <c r="A18">
        <v>16</v>
      </c>
      <c r="B18">
        <f>_xlfn.NORM.DIST(A18,Scrobbles!$P$9,Scrobbles!$P$8,FALSE)</f>
        <v>3.8348712515720363E-3</v>
      </c>
      <c r="C18">
        <f>_xlfn.POISSON.DIST(A18,Scrobbles!$P$9,FALSE)</f>
        <v>2.8602228080899047E-15</v>
      </c>
    </row>
    <row r="19" spans="1:3" x14ac:dyDescent="0.3">
      <c r="A19">
        <v>17</v>
      </c>
      <c r="B19">
        <f>_xlfn.NORM.DIST(A19,Scrobbles!$P$9,Scrobbles!$P$8,FALSE)</f>
        <v>3.9706988409030641E-3</v>
      </c>
      <c r="C19">
        <f>_xlfn.POISSON.DIST(A19,Scrobbles!$P$9,FALSE)</f>
        <v>1.1949740053311064E-14</v>
      </c>
    </row>
    <row r="20" spans="1:3" x14ac:dyDescent="0.3">
      <c r="A20">
        <v>18</v>
      </c>
      <c r="B20">
        <f>_xlfn.NORM.DIST(A20,Scrobbles!$P$9,Scrobbles!$P$8,FALSE)</f>
        <v>4.1087136375796644E-3</v>
      </c>
      <c r="C20">
        <f>_xlfn.POISSON.DIST(A20,Scrobbles!$P$9,FALSE)</f>
        <v>4.715127782553071E-14</v>
      </c>
    </row>
    <row r="21" spans="1:3" x14ac:dyDescent="0.3">
      <c r="A21">
        <v>19</v>
      </c>
      <c r="B21">
        <f>_xlfn.NORM.DIST(A21,Scrobbles!$P$9,Scrobbles!$P$8,FALSE)</f>
        <v>4.2488124535842806E-3</v>
      </c>
      <c r="C21">
        <f>_xlfn.POISSON.DIST(A21,Scrobbles!$P$9,FALSE)</f>
        <v>1.7625740825153451E-13</v>
      </c>
    </row>
    <row r="22" spans="1:3" x14ac:dyDescent="0.3">
      <c r="A22">
        <v>20</v>
      </c>
      <c r="B22">
        <f>_xlfn.NORM.DIST(A22,Scrobbles!$P$9,Scrobbles!$P$8,FALSE)</f>
        <v>4.3908844910463436E-3</v>
      </c>
      <c r="C22">
        <f>_xlfn.POISSON.DIST(A22,Scrobbles!$P$9,FALSE)</f>
        <v>6.2592874735178998E-13</v>
      </c>
    </row>
    <row r="23" spans="1:3" x14ac:dyDescent="0.3">
      <c r="A23">
        <v>21</v>
      </c>
      <c r="B23">
        <f>_xlfn.NORM.DIST(A23,Scrobbles!$P$9,Scrobbles!$P$8,FALSE)</f>
        <v>4.5348113703917612E-3</v>
      </c>
      <c r="C23">
        <f>_xlfn.POISSON.DIST(A23,Scrobbles!$P$9,FALSE)</f>
        <v>2.1169622674662308E-12</v>
      </c>
    </row>
    <row r="24" spans="1:3" x14ac:dyDescent="0.3">
      <c r="A24">
        <v>22</v>
      </c>
      <c r="B24">
        <f>_xlfn.NORM.DIST(A24,Scrobbles!$P$9,Scrobbles!$P$8,FALSE)</f>
        <v>4.6804671840338539E-3</v>
      </c>
      <c r="C24">
        <f>_xlfn.POISSON.DIST(A24,Scrobbles!$P$9,FALSE)</f>
        <v>6.8343615552790146E-12</v>
      </c>
    </row>
    <row r="25" spans="1:3" x14ac:dyDescent="0.3">
      <c r="A25">
        <v>23</v>
      </c>
      <c r="B25">
        <f>_xlfn.NORM.DIST(A25,Scrobbles!$P$9,Scrobbles!$P$8,FALSE)</f>
        <v>4.8277185762505706E-3</v>
      </c>
      <c r="C25">
        <f>_xlfn.POISSON.DIST(A25,Scrobbles!$P$9,FALSE)</f>
        <v>2.1104624442176493E-11</v>
      </c>
    </row>
    <row r="26" spans="1:3" x14ac:dyDescent="0.3">
      <c r="A26">
        <v>24</v>
      </c>
      <c r="B26">
        <f>_xlfn.NORM.DIST(A26,Scrobbles!$P$9,Scrobbles!$P$8,FALSE)</f>
        <v>4.9764248497953705E-3</v>
      </c>
      <c r="C26">
        <f>_xlfn.POISSON.DIST(A26,Scrobbles!$P$9,FALSE)</f>
        <v>6.2455961763839216E-11</v>
      </c>
    </row>
    <row r="27" spans="1:3" x14ac:dyDescent="0.3">
      <c r="A27">
        <v>25</v>
      </c>
      <c r="B27">
        <f>_xlfn.NORM.DIST(A27,Scrobbles!$P$9,Scrobbles!$P$8,FALSE)</f>
        <v>5.1264380996855581E-3</v>
      </c>
      <c r="C27">
        <f>_xlfn.POISSON.DIST(A27,Scrobbles!$P$9,FALSE)</f>
        <v>1.7743586405492758E-10</v>
      </c>
    </row>
    <row r="28" spans="1:3" x14ac:dyDescent="0.3">
      <c r="A28">
        <v>26</v>
      </c>
      <c r="B28">
        <f>_xlfn.NORM.DIST(A28,Scrobbles!$P$9,Scrobbles!$P$8,FALSE)</f>
        <v>5.2776033745027722E-3</v>
      </c>
      <c r="C28">
        <f>_xlfn.POISSON.DIST(A28,Scrobbles!$P$9,FALSE)</f>
        <v>4.8470284815004568E-10</v>
      </c>
    </row>
    <row r="29" spans="1:3" x14ac:dyDescent="0.3">
      <c r="A29">
        <v>27</v>
      </c>
      <c r="B29">
        <f>_xlfn.NORM.DIST(A29,Scrobbles!$P$9,Scrobbles!$P$8,FALSE)</f>
        <v>5.42975886542592E-3</v>
      </c>
      <c r="C29">
        <f>_xlfn.POISSON.DIST(A29,Scrobbles!$P$9,FALSE)</f>
        <v>1.2750268236792512E-9</v>
      </c>
    </row>
    <row r="30" spans="1:3" x14ac:dyDescent="0.3">
      <c r="A30">
        <v>28</v>
      </c>
      <c r="B30">
        <f>_xlfn.NORM.DIST(A30,Scrobbles!$P$9,Scrobbles!$P$8,FALSE)</f>
        <v>5.5827361230979282E-3</v>
      </c>
      <c r="C30">
        <f>_xlfn.POISSON.DIST(A30,Scrobbles!$P$9,FALSE)</f>
        <v>3.2342143820156607E-9</v>
      </c>
    </row>
    <row r="31" spans="1:3" x14ac:dyDescent="0.3">
      <c r="A31">
        <v>29</v>
      </c>
      <c r="B31">
        <f>_xlfn.NORM.DIST(A31,Scrobbles!$P$9,Scrobbles!$P$8,FALSE)</f>
        <v>5.736360302304554E-3</v>
      </c>
      <c r="C31">
        <f>_xlfn.POISSON.DIST(A31,Scrobbles!$P$9,FALSE)</f>
        <v>7.9209691172663021E-9</v>
      </c>
    </row>
    <row r="32" spans="1:3" x14ac:dyDescent="0.3">
      <c r="A32">
        <v>30</v>
      </c>
      <c r="B32">
        <f>_xlfn.NORM.DIST(A32,Scrobbles!$P$9,Scrobbles!$P$8,FALSE)</f>
        <v>5.890450434316857E-3</v>
      </c>
      <c r="C32">
        <f>_xlfn.POISSON.DIST(A32,Scrobbles!$P$9,FALSE)</f>
        <v>1.8752733389820663E-8</v>
      </c>
    </row>
    <row r="33" spans="1:3" x14ac:dyDescent="0.3">
      <c r="A33">
        <v>31</v>
      </c>
      <c r="B33">
        <f>_xlfn.NORM.DIST(A33,Scrobbles!$P$9,Scrobbles!$P$8,FALSE)</f>
        <v>6.044819726619504E-3</v>
      </c>
      <c r="C33">
        <f>_xlfn.POISSON.DIST(A33,Scrobbles!$P$9,FALSE)</f>
        <v>4.2964563045757498E-8</v>
      </c>
    </row>
    <row r="34" spans="1:3" x14ac:dyDescent="0.3">
      <c r="A34">
        <v>32</v>
      </c>
      <c r="B34">
        <f>_xlfn.NORM.DIST(A34,Scrobbles!$P$9,Scrobbles!$P$8,FALSE)</f>
        <v>6.19927588961531E-3</v>
      </c>
      <c r="C34">
        <f>_xlfn.POISSON.DIST(A34,Scrobbles!$P$9,FALSE)</f>
        <v>9.536037163814472E-8</v>
      </c>
    </row>
    <row r="35" spans="1:3" x14ac:dyDescent="0.3">
      <c r="A35">
        <v>33</v>
      </c>
      <c r="B35">
        <f>_xlfn.NORM.DIST(A35,Scrobbles!$P$9,Scrobbles!$P$8,FALSE)</f>
        <v>6.353621489763232E-3</v>
      </c>
      <c r="C35">
        <f>_xlfn.POISSON.DIST(A35,Scrobbles!$P$9,FALSE)</f>
        <v>2.0523976512215626E-7</v>
      </c>
    </row>
    <row r="36" spans="1:3" x14ac:dyDescent="0.3">
      <c r="A36">
        <v>34</v>
      </c>
      <c r="B36">
        <f>_xlfn.NORM.DIST(A36,Scrobbles!$P$9,Scrobbles!$P$8,FALSE)</f>
        <v>6.5076543284730759E-3</v>
      </c>
      <c r="C36">
        <f>_xlfn.POISSON.DIST(A36,Scrobbles!$P$9,FALSE)</f>
        <v>4.2873615210596645E-7</v>
      </c>
    </row>
    <row r="37" spans="1:3" x14ac:dyDescent="0.3">
      <c r="A37">
        <v>35</v>
      </c>
      <c r="B37">
        <f>_xlfn.NORM.DIST(A37,Scrobbles!$P$9,Scrobbles!$P$8,FALSE)</f>
        <v>6.6611678459461282E-3</v>
      </c>
      <c r="C37">
        <f>_xlfn.POISSON.DIST(A37,Scrobbles!$P$9,FALSE)</f>
        <v>8.7002067939552339E-7</v>
      </c>
    </row>
    <row r="38" spans="1:3" x14ac:dyDescent="0.3">
      <c r="A38">
        <v>36</v>
      </c>
      <c r="B38">
        <f>_xlfn.NORM.DIST(A38,Scrobbles!$P$9,Scrobbles!$P$8,FALSE)</f>
        <v>6.8139515490177813E-3</v>
      </c>
      <c r="C38">
        <f>_xlfn.POISSON.DIST(A38,Scrobbles!$P$9,FALSE)</f>
        <v>1.7164635626014677E-6</v>
      </c>
    </row>
    <row r="39" spans="1:3" x14ac:dyDescent="0.3">
      <c r="A39">
        <v>37</v>
      </c>
      <c r="B39">
        <f>_xlfn.NORM.DIST(A39,Scrobbles!$P$9,Scrobbles!$P$8,FALSE)</f>
        <v>6.9657914619264665E-3</v>
      </c>
      <c r="C39">
        <f>_xlfn.POISSON.DIST(A39,Scrobbles!$P$9,FALSE)</f>
        <v>3.2948858894498867E-6</v>
      </c>
    </row>
    <row r="40" spans="1:3" x14ac:dyDescent="0.3">
      <c r="A40">
        <v>38</v>
      </c>
      <c r="B40">
        <f>_xlfn.NORM.DIST(A40,Scrobbles!$P$9,Scrobbles!$P$8,FALSE)</f>
        <v>7.1164705988039853E-3</v>
      </c>
      <c r="C40">
        <f>_xlfn.POISSON.DIST(A40,Scrobbles!$P$9,FALSE)</f>
        <v>6.1583489795109259E-6</v>
      </c>
    </row>
    <row r="41" spans="1:3" x14ac:dyDescent="0.3">
      <c r="A41">
        <v>39</v>
      </c>
      <c r="B41">
        <f>_xlfn.NORM.DIST(A41,Scrobbles!$P$9,Scrobbles!$P$8,FALSE)</f>
        <v>7.265769456556148E-3</v>
      </c>
      <c r="C41">
        <f>_xlfn.POISSON.DIST(A41,Scrobbles!$P$9,FALSE)</f>
        <v>1.1215204645613478E-5</v>
      </c>
    </row>
    <row r="42" spans="1:3" x14ac:dyDescent="0.3">
      <c r="A42">
        <v>40</v>
      </c>
      <c r="B42">
        <f>_xlfn.NORM.DIST(A42,Scrobbles!$P$9,Scrobbles!$P$8,FALSE)</f>
        <v>7.4134665266805226E-3</v>
      </c>
      <c r="C42">
        <f>_xlfn.POISSON.DIST(A42,Scrobbles!$P$9,FALSE)</f>
        <v>1.9913826785381908E-5</v>
      </c>
    </row>
    <row r="43" spans="1:3" x14ac:dyDescent="0.3">
      <c r="A43">
        <v>41</v>
      </c>
      <c r="B43">
        <f>_xlfn.NORM.DIST(A43,Scrobbles!$P$9,Scrobbles!$P$8,FALSE)</f>
        <v>7.5593388244506714E-3</v>
      </c>
      <c r="C43">
        <f>_xlfn.POISSON.DIST(A43,Scrobbles!$P$9,FALSE)</f>
        <v>3.4496765972059546E-5</v>
      </c>
    </row>
    <row r="44" spans="1:3" x14ac:dyDescent="0.3">
      <c r="A44">
        <v>42</v>
      </c>
      <c r="B44">
        <f>_xlfn.NORM.DIST(A44,Scrobbles!$P$9,Scrobbles!$P$8,FALSE)</f>
        <v>7.7031624337844939E-3</v>
      </c>
      <c r="C44">
        <f>_xlfn.POISSON.DIST(A44,Scrobbles!$P$9,FALSE)</f>
        <v>5.8335994489336872E-5</v>
      </c>
    </row>
    <row r="45" spans="1:3" x14ac:dyDescent="0.3">
      <c r="A45">
        <v>43</v>
      </c>
      <c r="B45">
        <f>_xlfn.NORM.DIST(A45,Scrobbles!$P$9,Scrobbles!$P$8,FALSE)</f>
        <v>7.8447130660087554E-3</v>
      </c>
      <c r="C45">
        <f>_xlfn.POISSON.DIST(A45,Scrobbles!$P$9,FALSE)</f>
        <v>9.6355312508761973E-5</v>
      </c>
    </row>
    <row r="46" spans="1:3" x14ac:dyDescent="0.3">
      <c r="A46">
        <v>44</v>
      </c>
      <c r="B46">
        <f>_xlfn.NORM.DIST(A46,Scrobbles!$P$9,Scrobbles!$P$8,FALSE)</f>
        <v>7.9837666306335191E-3</v>
      </c>
      <c r="C46">
        <f>_xlfn.POISSON.DIST(A46,Scrobbles!$P$9,FALSE)</f>
        <v>1.5553584812944354E-4</v>
      </c>
    </row>
    <row r="47" spans="1:3" x14ac:dyDescent="0.3">
      <c r="A47">
        <v>45</v>
      </c>
      <c r="B47">
        <f>_xlfn.NORM.DIST(A47,Scrobbles!$P$9,Scrobbles!$P$8,FALSE)</f>
        <v>8.1200998161595449E-3</v>
      </c>
      <c r="C47">
        <f>_xlfn.POISSON.DIST(A47,Scrobbles!$P$9,FALSE)</f>
        <v>2.4548530609915312E-4</v>
      </c>
    </row>
    <row r="48" spans="1:3" x14ac:dyDescent="0.3">
      <c r="A48">
        <v>46</v>
      </c>
      <c r="B48">
        <f>_xlfn.NORM.DIST(A48,Scrobbles!$P$9,Scrobbles!$P$8,FALSE)</f>
        <v>8.2534906788595264E-3</v>
      </c>
      <c r="C48">
        <f>_xlfn.POISSON.DIST(A48,Scrobbles!$P$9,FALSE)</f>
        <v>3.7903139520717802E-4</v>
      </c>
    </row>
    <row r="49" spans="1:3" x14ac:dyDescent="0.3">
      <c r="A49">
        <v>47</v>
      </c>
      <c r="B49">
        <f>_xlfn.NORM.DIST(A49,Scrobbles!$P$9,Scrobbles!$P$8,FALSE)</f>
        <v>8.3837192374010185E-3</v>
      </c>
      <c r="C49">
        <f>_xlfn.POISSON.DIST(A49,Scrobbles!$P$9,FALSE)</f>
        <v>5.727760367635179E-4</v>
      </c>
    </row>
    <row r="50" spans="1:3" x14ac:dyDescent="0.3">
      <c r="A50">
        <v>48</v>
      </c>
      <c r="B50">
        <f>_xlfn.NORM.DIST(A50,Scrobbles!$P$9,Scrobbles!$P$8,FALSE)</f>
        <v>8.5105680711154447E-3</v>
      </c>
      <c r="C50">
        <f>_xlfn.POISSON.DIST(A50,Scrobbles!$P$9,FALSE)</f>
        <v>8.4752226578016694E-4</v>
      </c>
    </row>
    <row r="51" spans="1:3" x14ac:dyDescent="0.3">
      <c r="A51">
        <v>49</v>
      </c>
      <c r="B51">
        <f>_xlfn.NORM.DIST(A51,Scrobbles!$P$9,Scrobbles!$P$8,FALSE)</f>
        <v>8.633822919664455E-3</v>
      </c>
      <c r="C51">
        <f>_xlfn.POISSON.DIST(A51,Scrobbles!$P$9,FALSE)</f>
        <v>1.228464329493206E-3</v>
      </c>
    </row>
    <row r="52" spans="1:3" x14ac:dyDescent="0.3">
      <c r="A52">
        <v>50</v>
      </c>
      <c r="B52">
        <f>_xlfn.NORM.DIST(A52,Scrobbles!$P$9,Scrobbles!$P$8,FALSE)</f>
        <v>8.7532732818123449E-3</v>
      </c>
      <c r="C52">
        <f>_xlfn.POISSON.DIST(A52,Scrobbles!$P$9,FALSE)</f>
        <v>1.7450185987727854E-3</v>
      </c>
    </row>
    <row r="53" spans="1:3" x14ac:dyDescent="0.3">
      <c r="A53">
        <v>51</v>
      </c>
      <c r="B53">
        <f>_xlfn.NORM.DIST(A53,Scrobbles!$P$9,Scrobbles!$P$8,FALSE)</f>
        <v>8.8687130109819517E-3</v>
      </c>
      <c r="C53">
        <f>_xlfn.POISSON.DIST(A53,Scrobbles!$P$9,FALSE)</f>
        <v>2.4301741557275726E-3</v>
      </c>
    </row>
    <row r="54" spans="1:3" x14ac:dyDescent="0.3">
      <c r="A54">
        <v>52</v>
      </c>
      <c r="B54">
        <f>_xlfn.NORM.DIST(A54,Scrobbles!$P$9,Scrobbles!$P$8,FALSE)</f>
        <v>8.9799409052514819E-3</v>
      </c>
      <c r="C54">
        <f>_xlfn.POISSON.DIST(A54,Scrobbles!$P$9,FALSE)</f>
        <v>3.3192622614815577E-3</v>
      </c>
    </row>
    <row r="55" spans="1:3" x14ac:dyDescent="0.3">
      <c r="A55">
        <v>53</v>
      </c>
      <c r="B55">
        <f>_xlfn.NORM.DIST(A55,Scrobbles!$P$9,Scrobbles!$P$8,FALSE)</f>
        <v>9.0867612894415528E-3</v>
      </c>
      <c r="C55">
        <f>_xlfn.POISSON.DIST(A55,Scrobbles!$P$9,FALSE)</f>
        <v>4.4480863807796955E-3</v>
      </c>
    </row>
    <row r="56" spans="1:3" x14ac:dyDescent="0.3">
      <c r="A56">
        <v>54</v>
      </c>
      <c r="B56">
        <f>_xlfn.NORM.DIST(A56,Scrobbles!$P$9,Scrobbles!$P$8,FALSE)</f>
        <v>9.1889845869456352E-3</v>
      </c>
      <c r="C56">
        <f>_xlfn.POISSON.DIST(A56,Scrobbles!$P$9,FALSE)</f>
        <v>5.8504189434645396E-3</v>
      </c>
    </row>
    <row r="57" spans="1:3" x14ac:dyDescent="0.3">
      <c r="A57">
        <v>55</v>
      </c>
      <c r="B57">
        <f>_xlfn.NORM.DIST(A57,Scrobbles!$P$9,Scrobbles!$P$8,FALSE)</f>
        <v>9.286427878972818E-3</v>
      </c>
      <c r="C57">
        <f>_xlfn.POISSON.DIST(A57,Scrobbles!$P$9,FALSE)</f>
        <v>7.5549534205626209E-3</v>
      </c>
    </row>
    <row r="58" spans="1:3" x14ac:dyDescent="0.3">
      <c r="A58">
        <v>56</v>
      </c>
      <c r="B58">
        <f>_xlfn.NORM.DIST(A58,Scrobbles!$P$9,Scrobbles!$P$8,FALSE)</f>
        <v>9.3789154489000819E-3</v>
      </c>
      <c r="C58">
        <f>_xlfn.POISSON.DIST(A58,Scrobbles!$P$9,FALSE)</f>
        <v>9.5818921431526111E-3</v>
      </c>
    </row>
    <row r="59" spans="1:3" x14ac:dyDescent="0.3">
      <c r="A59">
        <v>57</v>
      </c>
      <c r="B59">
        <f>_xlfn.NORM.DIST(A59,Scrobbles!$P$9,Scrobbles!$P$8,FALSE)</f>
        <v>9.466279309471368E-3</v>
      </c>
      <c r="C59">
        <f>_xlfn.POISSON.DIST(A59,Scrobbles!$P$9,FALSE)</f>
        <v>1.1939439418425497E-2</v>
      </c>
    </row>
    <row r="60" spans="1:3" x14ac:dyDescent="0.3">
      <c r="A60">
        <v>58</v>
      </c>
      <c r="B60">
        <f>_xlfn.NORM.DIST(A60,Scrobbles!$P$9,Scrobbles!$P$8,FALSE)</f>
        <v>9.5483597106330552E-3</v>
      </c>
      <c r="C60">
        <f>_xlfn.POISSON.DIST(A60,Scrobbles!$P$9,FALSE)</f>
        <v>1.462054145771872E-2</v>
      </c>
    </row>
    <row r="61" spans="1:3" x14ac:dyDescent="0.3">
      <c r="A61">
        <v>59</v>
      </c>
      <c r="B61">
        <f>_xlfn.NORM.DIST(A61,Scrobbles!$P$9,Scrobbles!$P$8,FALSE)</f>
        <v>9.6250056258596756E-3</v>
      </c>
      <c r="C61">
        <f>_xlfn.POISSON.DIST(A61,Scrobbles!$P$9,FALSE)</f>
        <v>1.7600254950341818E-2</v>
      </c>
    </row>
    <row r="62" spans="1:3" x14ac:dyDescent="0.3">
      <c r="A62">
        <v>60</v>
      </c>
      <c r="B62">
        <f>_xlfn.NORM.DIST(A62,Scrobbles!$P$9,Scrobbles!$P$8,FALSE)</f>
        <v>9.6960752148994699E-3</v>
      </c>
      <c r="C62">
        <f>_xlfn.POISSON.DIST(A62,Scrobbles!$P$9,FALSE)</f>
        <v>2.0834122933087545E-2</v>
      </c>
    </row>
    <row r="63" spans="1:3" x14ac:dyDescent="0.3">
      <c r="A63">
        <v>61</v>
      </c>
      <c r="B63">
        <f>_xlfn.NORM.DIST(A63,Scrobbles!$P$9,Scrobbles!$P$8,FALSE)</f>
        <v>9.7614362609565637E-3</v>
      </c>
      <c r="C63">
        <f>_xlfn.POISSON.DIST(A63,Scrobbles!$P$9,FALSE)</f>
        <v>2.4257883239164738E-2</v>
      </c>
    </row>
    <row r="64" spans="1:3" x14ac:dyDescent="0.3">
      <c r="A64">
        <v>62</v>
      </c>
      <c r="B64">
        <f>_xlfn.NORM.DIST(A64,Scrobbles!$P$9,Scrobbles!$P$8,FALSE)</f>
        <v>9.8209665804246081E-3</v>
      </c>
      <c r="C64">
        <f>_xlfn.POISSON.DIST(A64,Scrobbles!$P$9,FALSE)</f>
        <v>2.7788731704346075E-2</v>
      </c>
    </row>
    <row r="65" spans="1:3" x14ac:dyDescent="0.3">
      <c r="A65">
        <v>63</v>
      </c>
      <c r="B65">
        <f>_xlfn.NORM.DIST(A65,Scrobbles!$P$9,Scrobbles!$P$8,FALSE)</f>
        <v>9.8745544033952345E-3</v>
      </c>
      <c r="C65">
        <f>_xlfn.POISSON.DIST(A65,Scrobbles!$P$9,FALSE)</f>
        <v>3.1328217856390173E-2</v>
      </c>
    </row>
    <row r="66" spans="1:3" x14ac:dyDescent="0.3">
      <c r="A66">
        <v>64</v>
      </c>
      <c r="B66">
        <f>_xlfn.NORM.DIST(A66,Scrobbles!$P$9,Scrobbles!$P$8,FALSE)</f>
        <v>9.922098723283047E-3</v>
      </c>
      <c r="C66">
        <f>_xlfn.POISSON.DIST(A66,Scrobbles!$P$9,FALSE)</f>
        <v>3.4766680791847623E-2</v>
      </c>
    </row>
    <row r="67" spans="1:3" x14ac:dyDescent="0.3">
      <c r="A67">
        <v>65</v>
      </c>
      <c r="B67">
        <f>_xlfn.NORM.DIST(A67,Scrobbles!$P$9,Scrobbles!$P$8,FALSE)</f>
        <v>9.9635096140366364E-3</v>
      </c>
      <c r="C67">
        <f>_xlfn.POISSON.DIST(A67,Scrobbles!$P$9,FALSE)</f>
        <v>3.7988958523774957E-2</v>
      </c>
    </row>
    <row r="68" spans="1:3" x14ac:dyDescent="0.3">
      <c r="A68">
        <v>66</v>
      </c>
      <c r="B68">
        <f>_xlfn.NORM.DIST(A68,Scrobbles!$P$9,Scrobbles!$P$8,FALSE)</f>
        <v>9.9987085135413347E-3</v>
      </c>
      <c r="C68">
        <f>_xlfn.POISSON.DIST(A68,Scrobbles!$P$9,FALSE)</f>
        <v>4.0880948714424499E-2</v>
      </c>
    </row>
    <row r="69" spans="1:3" x14ac:dyDescent="0.3">
      <c r="A69">
        <v>67</v>
      </c>
      <c r="B69">
        <f>_xlfn.NORM.DIST(A69,Scrobbles!$P$9,Scrobbles!$P$8,FALSE)</f>
        <v>1.0027628471963659E-2</v>
      </c>
      <c r="C69">
        <f>_xlfn.POISSON.DIST(A69,Scrobbles!$P$9,FALSE)</f>
        <v>4.3336484403496259E-2</v>
      </c>
    </row>
    <row r="70" spans="1:3" x14ac:dyDescent="0.3">
      <c r="A70">
        <v>68</v>
      </c>
      <c r="B70">
        <f>_xlfn.NORM.DIST(A70,Scrobbles!$P$9,Scrobbles!$P$8,FALSE)</f>
        <v>1.0050214363938657E-2</v>
      </c>
      <c r="C70">
        <f>_xlfn.POISSON.DIST(A70,Scrobbles!$P$9,FALSE)</f>
        <v>4.5263932059892778E-2</v>
      </c>
    </row>
    <row r="71" spans="1:3" x14ac:dyDescent="0.3">
      <c r="A71">
        <v>69</v>
      </c>
      <c r="B71">
        <f>_xlfn.NORM.DIST(A71,Scrobbles!$P$9,Scrobbles!$P$8,FALSE)</f>
        <v>1.0066423063658844E-2</v>
      </c>
      <c r="C71">
        <f>_xlfn.POISSON.DIST(A71,Scrobbles!$P$9,FALSE)</f>
        <v>4.659193006659873E-2</v>
      </c>
    </row>
    <row r="72" spans="1:3" x14ac:dyDescent="0.3">
      <c r="A72">
        <v>70</v>
      </c>
      <c r="B72">
        <f>_xlfn.NORM.DIST(A72,Scrobbles!$P$9,Scrobbles!$P$8,FALSE)</f>
        <v>1.0076223582086369E-2</v>
      </c>
      <c r="C72">
        <f>_xlfn.POISSON.DIST(A72,Scrobbles!$P$9,FALSE)</f>
        <v>4.7273763189524559E-2</v>
      </c>
    </row>
    <row r="73" spans="1:3" x14ac:dyDescent="0.3">
      <c r="A73">
        <v>71</v>
      </c>
      <c r="B73">
        <f>_xlfn.NORM.DIST(A73,Scrobbles!$P$9,Scrobbles!$P$8,FALSE)</f>
        <v>1.0079597165677346E-2</v>
      </c>
      <c r="C73">
        <f>_xlfn.POISSON.DIST(A73,Scrobbles!$P$9,FALSE)</f>
        <v>4.7290002888318632E-2</v>
      </c>
    </row>
    <row r="74" spans="1:3" x14ac:dyDescent="0.3">
      <c r="A74">
        <v>72</v>
      </c>
      <c r="B74">
        <f>_xlfn.NORM.DIST(A74,Scrobbles!$P$9,Scrobbles!$P$8,FALSE)</f>
        <v>1.0076537356178103E-2</v>
      </c>
      <c r="C74">
        <f>_xlfn.POISSON.DIST(A74,Scrobbles!$P$9,FALSE)</f>
        <v>4.6649216941322444E-2</v>
      </c>
    </row>
    <row r="75" spans="1:3" x14ac:dyDescent="0.3">
      <c r="A75">
        <v>73</v>
      </c>
      <c r="B75">
        <f>_xlfn.NORM.DIST(A75,Scrobbles!$P$9,Scrobbles!$P$8,FALSE)</f>
        <v>1.0067050011226503E-2</v>
      </c>
      <c r="C75">
        <f>_xlfn.POISSON.DIST(A75,Scrobbles!$P$9,FALSE)</f>
        <v>4.5386742309766435E-2</v>
      </c>
    </row>
    <row r="76" spans="1:3" x14ac:dyDescent="0.3">
      <c r="A76">
        <v>74</v>
      </c>
      <c r="B76">
        <f>_xlfn.NORM.DIST(A76,Scrobbles!$P$9,Scrobbles!$P$8,FALSE)</f>
        <v>1.0051153285666364E-2</v>
      </c>
      <c r="C76">
        <f>_xlfn.POISSON.DIST(A76,Scrobbles!$P$9,FALSE)</f>
        <v>4.3561698617679598E-2</v>
      </c>
    </row>
    <row r="77" spans="1:3" x14ac:dyDescent="0.3">
      <c r="A77">
        <v>75</v>
      </c>
      <c r="B77">
        <f>_xlfn.NORM.DIST(A77,Scrobbles!$P$9,Scrobbles!$P$8,FALSE)</f>
        <v>1.0028877573658347E-2</v>
      </c>
      <c r="C77">
        <f>_xlfn.POISSON.DIST(A77,Scrobbles!$P$9,FALSE)</f>
        <v>4.1252574430791236E-2</v>
      </c>
    </row>
    <row r="78" spans="1:3" x14ac:dyDescent="0.3">
      <c r="A78">
        <v>76</v>
      </c>
      <c r="B78">
        <f>_xlfn.NORM.DIST(A78,Scrobbles!$P$9,Scrobbles!$P$8,FALSE)</f>
        <v>1.0000265411845755E-2</v>
      </c>
      <c r="C78">
        <f>_xlfn.POISSON.DIST(A78,Scrobbles!$P$9,FALSE)</f>
        <v>3.8551828222870337E-2</v>
      </c>
    </row>
    <row r="79" spans="1:3" x14ac:dyDescent="0.3">
      <c r="A79">
        <v>77</v>
      </c>
      <c r="B79">
        <f>_xlfn.NORM.DIST(A79,Scrobbles!$P$9,Scrobbles!$P$8,FALSE)</f>
        <v>9.9653713440070301E-3</v>
      </c>
      <c r="C79">
        <f>_xlfn.POISSON.DIST(A79,Scrobbles!$P$9,FALSE)</f>
        <v>3.5560001198922532E-2</v>
      </c>
    </row>
    <row r="80" spans="1:3" x14ac:dyDescent="0.3">
      <c r="A80">
        <v>78</v>
      </c>
      <c r="B80">
        <f>_xlfn.NORM.DIST(A80,Scrobbles!$P$9,Scrobbles!$P$8,FALSE)</f>
        <v>9.9242617477977267E-3</v>
      </c>
      <c r="C80">
        <f>_xlfn.POISSON.DIST(A80,Scrobbles!$P$9,FALSE)</f>
        <v>3.2379838490075828E-2</v>
      </c>
    </row>
    <row r="81" spans="1:3" x14ac:dyDescent="0.3">
      <c r="A81">
        <v>79</v>
      </c>
      <c r="B81">
        <f>_xlfn.NORM.DIST(A81,Scrobbles!$P$9,Scrobbles!$P$8,FALSE)</f>
        <v>9.8770146243523128E-3</v>
      </c>
      <c r="C81">
        <f>_xlfn.POISSON.DIST(A81,Scrobbles!$P$9,FALSE)</f>
        <v>2.9110864366502263E-2</v>
      </c>
    </row>
    <row r="82" spans="1:3" x14ac:dyDescent="0.3">
      <c r="A82">
        <v>80</v>
      </c>
      <c r="B82">
        <f>_xlfn.NORM.DIST(A82,Scrobbles!$P$9,Scrobbles!$P$8,FALSE)</f>
        <v>9.8237193516792602E-3</v>
      </c>
      <c r="C82">
        <f>_xlfn.POISSON.DIST(A82,Scrobbles!$P$9,FALSE)</f>
        <v>2.5844767388797138E-2</v>
      </c>
    </row>
    <row r="83" spans="1:3" x14ac:dyDescent="0.3">
      <c r="A83">
        <v>81</v>
      </c>
      <c r="B83">
        <f>_xlfn.NORM.DIST(A83,Scrobbles!$P$9,Scrobbles!$P$8,FALSE)</f>
        <v>9.7644764029406368E-3</v>
      </c>
      <c r="C83">
        <f>_xlfn.POISSON.DIST(A83,Scrobbles!$P$9,FALSE)</f>
        <v>2.2661837589935941E-2</v>
      </c>
    </row>
    <row r="84" spans="1:3" x14ac:dyDescent="0.3">
      <c r="A84">
        <v>82</v>
      </c>
      <c r="B84">
        <f>_xlfn.NORM.DIST(A84,Scrobbles!$P$9,Scrobbles!$P$8,FALSE)</f>
        <v>9.6993970308590707E-3</v>
      </c>
      <c r="C84">
        <f>_xlfn.POISSON.DIST(A84,Scrobbles!$P$9,FALSE)</f>
        <v>1.9628575568677385E-2</v>
      </c>
    </row>
    <row r="85" spans="1:3" x14ac:dyDescent="0.3">
      <c r="A85">
        <v>83</v>
      </c>
      <c r="B85">
        <f>_xlfn.NORM.DIST(A85,Scrobbles!$P$9,Scrobbles!$P$8,FALSE)</f>
        <v>9.6286029196394965E-3</v>
      </c>
      <c r="C85">
        <f>_xlfn.POISSON.DIST(A85,Scrobbles!$P$9,FALSE)</f>
        <v>1.6796477242429806E-2</v>
      </c>
    </row>
    <row r="86" spans="1:3" x14ac:dyDescent="0.3">
      <c r="A86">
        <v>84</v>
      </c>
      <c r="B86">
        <f>_xlfn.NORM.DIST(A86,Scrobbles!$P$9,Scrobbles!$P$8,FALSE)</f>
        <v>9.5522258059297285E-3</v>
      </c>
      <c r="C86">
        <f>_xlfn.POISSON.DIST(A86,Scrobbles!$P$9,FALSE)</f>
        <v>1.4201899457013804E-2</v>
      </c>
    </row>
    <row r="87" spans="1:3" x14ac:dyDescent="0.3">
      <c r="A87">
        <v>85</v>
      </c>
      <c r="B87">
        <f>_xlfn.NORM.DIST(A87,Scrobbles!$P$9,Scrobbles!$P$8,FALSE)</f>
        <v>9.4704070704721525E-3</v>
      </c>
      <c r="C87">
        <f>_xlfn.POISSON.DIST(A87,Scrobbles!$P$9,FALSE)</f>
        <v>1.1866838226348415E-2</v>
      </c>
    </row>
    <row r="88" spans="1:3" x14ac:dyDescent="0.3">
      <c r="A88">
        <v>86</v>
      </c>
      <c r="B88">
        <f>_xlfn.NORM.DIST(A88,Scrobbles!$P$9,Scrobbles!$P$8,FALSE)</f>
        <v>9.3832973022176039E-3</v>
      </c>
      <c r="C88">
        <f>_xlfn.POISSON.DIST(A88,Scrobbles!$P$9,FALSE)</f>
        <v>9.8004063854584562E-3</v>
      </c>
    </row>
    <row r="89" spans="1:3" x14ac:dyDescent="0.3">
      <c r="A89">
        <v>87</v>
      </c>
      <c r="B89">
        <f>_xlfn.NORM.DIST(A89,Scrobbles!$P$9,Scrobbles!$P$8,FALSE)</f>
        <v>9.2910558367815324E-3</v>
      </c>
      <c r="C89">
        <f>_xlfn.POISSON.DIST(A89,Scrobbles!$P$9,FALSE)</f>
        <v>8.0007803180417916E-3</v>
      </c>
    </row>
    <row r="90" spans="1:3" x14ac:dyDescent="0.3">
      <c r="A90">
        <v>88</v>
      </c>
      <c r="B90">
        <f>_xlfn.NORM.DIST(A90,Scrobbles!$P$9,Scrobbles!$P$8,FALSE)</f>
        <v>9.193850271221193E-3</v>
      </c>
      <c r="C90">
        <f>_xlfn.POISSON.DIST(A90,Scrobbles!$P$9,FALSE)</f>
        <v>6.457392540503799E-3</v>
      </c>
    </row>
    <row r="91" spans="1:3" x14ac:dyDescent="0.3">
      <c r="A91">
        <v>89</v>
      </c>
      <c r="B91">
        <f>_xlfn.NORM.DIST(A91,Scrobbles!$P$9,Scrobbles!$P$8,FALSE)</f>
        <v>9.0918559572001727E-3</v>
      </c>
      <c r="C91">
        <f>_xlfn.POISSON.DIST(A91,Scrobbles!$P$9,FALSE)</f>
        <v>5.153172671402328E-3</v>
      </c>
    </row>
    <row r="92" spans="1:3" x14ac:dyDescent="0.3">
      <c r="A92">
        <v>90</v>
      </c>
      <c r="B92">
        <f>_xlfn.NORM.DIST(A92,Scrobbles!$P$9,Scrobbles!$P$8,FALSE)</f>
        <v>8.9852554746831098E-3</v>
      </c>
      <c r="C92">
        <f>_xlfn.POISSON.DIST(A92,Scrobbles!$P$9,FALSE)</f>
        <v>4.0666771867543588E-3</v>
      </c>
    </row>
    <row r="93" spans="1:3" x14ac:dyDescent="0.3">
      <c r="A93">
        <v>91</v>
      </c>
      <c r="B93">
        <f>_xlfn.NORM.DIST(A93,Scrobbles!$P$9,Scrobbles!$P$8,FALSE)</f>
        <v>8.8742380883680243E-3</v>
      </c>
      <c r="C93">
        <f>_xlfn.POISSON.DIST(A93,Scrobbles!$P$9,FALSE)</f>
        <v>3.1739919506375428E-3</v>
      </c>
    </row>
    <row r="94" spans="1:3" x14ac:dyDescent="0.3">
      <c r="A94">
        <v>92</v>
      </c>
      <c r="B94">
        <f>_xlfn.NORM.DIST(A94,Scrobbles!$P$9,Scrobbles!$P$8,FALSE)</f>
        <v>8.7589991891167604E-3</v>
      </c>
      <c r="C94">
        <f>_xlfn.POISSON.DIST(A94,Scrobbles!$P$9,FALSE)</f>
        <v>2.4503352492726777E-3</v>
      </c>
    </row>
    <row r="95" spans="1:3" x14ac:dyDescent="0.3">
      <c r="A95">
        <v>93</v>
      </c>
      <c r="B95">
        <f>_xlfn.NORM.DIST(A95,Scrobbles!$P$9,Scrobbles!$P$8,FALSE)</f>
        <v>8.6397397226847025E-3</v>
      </c>
      <c r="C95">
        <f>_xlfn.POISSON.DIST(A95,Scrobbles!$P$9,FALSE)</f>
        <v>1.8713286771261525E-3</v>
      </c>
    </row>
    <row r="96" spans="1:3" x14ac:dyDescent="0.3">
      <c r="A96">
        <v>94</v>
      </c>
      <c r="B96">
        <f>_xlfn.NORM.DIST(A96,Scrobbles!$P$9,Scrobbles!$P$8,FALSE)</f>
        <v>8.5166656080796713E-3</v>
      </c>
      <c r="C96">
        <f>_xlfn.POISSON.DIST(A96,Scrobbles!$P$9,FALSE)</f>
        <v>1.4139359387107862E-3</v>
      </c>
    </row>
    <row r="97" spans="1:3" x14ac:dyDescent="0.3">
      <c r="A97">
        <v>95</v>
      </c>
      <c r="B97">
        <f>_xlfn.NORM.DIST(A97,Scrobbles!$P$9,Scrobbles!$P$8,FALSE)</f>
        <v>8.3899871478963824E-3</v>
      </c>
      <c r="C97">
        <f>_xlfn.POISSON.DIST(A97,Scrobbles!$P$9,FALSE)</f>
        <v>1.0570940830618267E-3</v>
      </c>
    </row>
    <row r="98" spans="1:3" x14ac:dyDescent="0.3">
      <c r="A98">
        <v>96</v>
      </c>
      <c r="B98">
        <f>_xlfn.NORM.DIST(A98,Scrobbles!$P$9,Scrobbles!$P$8,FALSE)</f>
        <v>8.2599184329772771E-3</v>
      </c>
      <c r="C98">
        <f>_xlfn.POISSON.DIST(A98,Scrobbles!$P$9,FALSE)</f>
        <v>7.8207773624899076E-4</v>
      </c>
    </row>
    <row r="99" spans="1:3" x14ac:dyDescent="0.3">
      <c r="A99">
        <v>97</v>
      </c>
      <c r="B99">
        <f>_xlfn.NORM.DIST(A99,Scrobbles!$P$9,Scrobbles!$P$8,FALSE)</f>
        <v>8.1266767437428982E-3</v>
      </c>
      <c r="C99">
        <f>_xlfn.POISSON.DIST(A99,Scrobbles!$P$9,FALSE)</f>
        <v>5.7264530247851759E-4</v>
      </c>
    </row>
    <row r="100" spans="1:3" x14ac:dyDescent="0.3">
      <c r="A100">
        <v>98</v>
      </c>
      <c r="B100">
        <f>_xlfn.NORM.DIST(A100,Scrobbles!$P$9,Scrobbles!$P$8,FALSE)</f>
        <v>7.9904819505156929E-3</v>
      </c>
      <c r="C100">
        <f>_xlfn.POISSON.DIST(A100,Scrobbles!$P$9,FALSE)</f>
        <v>4.1501819831195802E-4</v>
      </c>
    </row>
    <row r="101" spans="1:3" x14ac:dyDescent="0.3">
      <c r="A101">
        <v>99</v>
      </c>
      <c r="B101">
        <f>_xlfn.NORM.DIST(A101,Scrobbles!$P$9,Scrobbles!$P$8,FALSE)</f>
        <v>7.851555915130275E-3</v>
      </c>
      <c r="C101">
        <f>_xlfn.POISSON.DIST(A101,Scrobbles!$P$9,FALSE)</f>
        <v>2.977415603558569E-4</v>
      </c>
    </row>
    <row r="102" spans="1:3" x14ac:dyDescent="0.3">
      <c r="A102">
        <v>100</v>
      </c>
      <c r="B102">
        <f>_xlfn.NORM.DIST(A102,Scrobbles!$P$9,Scrobbles!$P$8,FALSE)</f>
        <v>7.7101218960812399E-3</v>
      </c>
      <c r="C102">
        <f>_xlfn.POISSON.DIST(A102,Scrobbles!$P$9,FALSE)</f>
        <v>2.1146912774542819E-4</v>
      </c>
    </row>
    <row r="103" spans="1:3" x14ac:dyDescent="0.3">
      <c r="A103">
        <v>101</v>
      </c>
      <c r="B103">
        <f>_xlfn.NORM.DIST(A103,Scrobbles!$P$9,Scrobbles!$P$8,FALSE)</f>
        <v>7.5664039594069274E-3</v>
      </c>
      <c r="C103">
        <f>_xlfn.POISSON.DIST(A103,Scrobbles!$P$9,FALSE)</f>
        <v>1.4870758270820665E-4</v>
      </c>
    </row>
    <row r="104" spans="1:3" x14ac:dyDescent="0.3">
      <c r="A104">
        <v>102</v>
      </c>
      <c r="B104">
        <f>_xlfn.NORM.DIST(A104,Scrobbles!$P$9,Scrobbles!$P$8,FALSE)</f>
        <v>7.4206263974446714E-3</v>
      </c>
      <c r="C104">
        <f>_xlfn.POISSON.DIST(A104,Scrobbles!$P$9,FALSE)</f>
        <v>1.0354769986759879E-4</v>
      </c>
    </row>
    <row r="105" spans="1:3" x14ac:dyDescent="0.3">
      <c r="A105">
        <v>103</v>
      </c>
      <c r="B105">
        <f>_xlfn.NORM.DIST(A105,Scrobbles!$P$9,Scrobbles!$P$8,FALSE)</f>
        <v>7.2730131575203787E-3</v>
      </c>
      <c r="C105">
        <f>_xlfn.POISSON.DIST(A105,Scrobbles!$P$9,FALSE)</f>
        <v>7.140206062383308E-5</v>
      </c>
    </row>
    <row r="106" spans="1:3" x14ac:dyDescent="0.3">
      <c r="A106">
        <v>104</v>
      </c>
      <c r="B106">
        <f>_xlfn.NORM.DIST(A106,Scrobbles!$P$9,Scrobbles!$P$8,FALSE)</f>
        <v>7.1237872825536223E-3</v>
      </c>
      <c r="C106">
        <f>_xlfn.POISSON.DIST(A106,Scrobbles!$P$9,FALSE)</f>
        <v>4.8762382865056904E-5</v>
      </c>
    </row>
    <row r="107" spans="1:3" x14ac:dyDescent="0.3">
      <c r="A107">
        <v>105</v>
      </c>
      <c r="B107">
        <f>_xlfn.NORM.DIST(A107,Scrobbles!$P$9,Scrobbles!$P$8,FALSE)</f>
        <v>6.9731703654691314E-3</v>
      </c>
      <c r="C107">
        <f>_xlfn.POISSON.DIST(A107,Scrobbles!$P$9,FALSE)</f>
        <v>3.2983985807908462E-5</v>
      </c>
    </row>
    <row r="108" spans="1:3" x14ac:dyDescent="0.3">
      <c r="A108">
        <v>106</v>
      </c>
      <c r="B108">
        <f>_xlfn.NORM.DIST(A108,Scrobbles!$P$9,Scrobbles!$P$8,FALSE)</f>
        <v>6.8213820192075557E-3</v>
      </c>
      <c r="C108">
        <f>_xlfn.POISSON.DIST(A108,Scrobbles!$P$9,FALSE)</f>
        <v>2.2100636602077668E-5</v>
      </c>
    </row>
    <row r="109" spans="1:3" x14ac:dyDescent="0.3">
      <c r="A109">
        <v>107</v>
      </c>
      <c r="B109">
        <f>_xlfn.NORM.DIST(A109,Scrobbles!$P$9,Scrobbles!$P$8,FALSE)</f>
        <v>6.6686393640232097E-3</v>
      </c>
      <c r="C109">
        <f>_xlfn.POISSON.DIST(A109,Scrobbles!$P$9,FALSE)</f>
        <v>1.4669946155744235E-5</v>
      </c>
    </row>
    <row r="110" spans="1:3" x14ac:dyDescent="0.3">
      <c r="A110">
        <v>108</v>
      </c>
      <c r="B110">
        <f>_xlfn.NORM.DIST(A110,Scrobbles!$P$9,Scrobbles!$P$8,FALSE)</f>
        <v>6.5151565336449791E-3</v>
      </c>
      <c r="C110">
        <f>_xlfn.POISSON.DIST(A110,Scrobbles!$P$9,FALSE)</f>
        <v>9.6474442650242024E-6</v>
      </c>
    </row>
    <row r="111" spans="1:3" x14ac:dyDescent="0.3">
      <c r="A111">
        <v>109</v>
      </c>
      <c r="B111">
        <f>_xlfn.NORM.DIST(A111,Scrobbles!$P$9,Scrobbles!$P$8,FALSE)</f>
        <v>6.3611442017594598E-3</v>
      </c>
      <c r="C111">
        <f>_xlfn.POISSON.DIST(A111,Scrobbles!$P$9,FALSE)</f>
        <v>6.2862738195906863E-6</v>
      </c>
    </row>
    <row r="112" spans="1:3" x14ac:dyDescent="0.3">
      <c r="A112">
        <v>110</v>
      </c>
      <c r="B112">
        <f>_xlfn.NORM.DIST(A112,Scrobbles!$P$9,Scrobbles!$P$8,FALSE)</f>
        <v>6.2068091301534355E-3</v>
      </c>
      <c r="C112">
        <f>_xlfn.POISSON.DIST(A112,Scrobbles!$P$9,FALSE)</f>
        <v>4.0588978631148456E-6</v>
      </c>
    </row>
    <row r="113" spans="1:3" x14ac:dyDescent="0.3">
      <c r="A113">
        <v>111</v>
      </c>
      <c r="B113">
        <f>_xlfn.NORM.DIST(A113,Scrobbles!$P$9,Scrobbles!$P$8,FALSE)</f>
        <v>6.0523537397269029E-3</v>
      </c>
      <c r="C113">
        <f>_xlfn.POISSON.DIST(A113,Scrobbles!$P$9,FALSE)</f>
        <v>2.5971238359460315E-6</v>
      </c>
    </row>
    <row r="114" spans="1:3" x14ac:dyDescent="0.3">
      <c r="A114">
        <v>112</v>
      </c>
      <c r="B114">
        <f>_xlfn.NORM.DIST(A114,Scrobbles!$P$9,Scrobbles!$P$8,FALSE)</f>
        <v>5.8979757054586131E-3</v>
      </c>
      <c r="C114">
        <f>_xlfn.POISSON.DIST(A114,Scrobbles!$P$9,FALSE)</f>
        <v>1.6469565788926058E-6</v>
      </c>
    </row>
    <row r="115" spans="1:3" x14ac:dyDescent="0.3">
      <c r="A115">
        <v>113</v>
      </c>
      <c r="B115">
        <f>_xlfn.NORM.DIST(A115,Scrobbles!$P$9,Scrobbles!$P$8,FALSE)</f>
        <v>5.7438675762746189E-3</v>
      </c>
      <c r="C115">
        <f>_xlfn.POISSON.DIST(A115,Scrobbles!$P$9,FALSE)</f>
        <v>1.0351689095047036E-6</v>
      </c>
    </row>
    <row r="116" spans="1:3" x14ac:dyDescent="0.3">
      <c r="A116">
        <v>114</v>
      </c>
      <c r="B116">
        <f>_xlfn.NORM.DIST(A116,Scrobbles!$P$9,Scrobbles!$P$8,FALSE)</f>
        <v>5.5902164206370446E-3</v>
      </c>
      <c r="C116">
        <f>_xlfn.POISSON.DIST(A116,Scrobbles!$P$9,FALSE)</f>
        <v>6.449319350615493E-7</v>
      </c>
    </row>
    <row r="117" spans="1:3" x14ac:dyDescent="0.3">
      <c r="A117">
        <v>115</v>
      </c>
      <c r="B117">
        <f>_xlfn.NORM.DIST(A117,Scrobbles!$P$9,Scrobbles!$P$8,FALSE)</f>
        <v>5.437203498536442E-3</v>
      </c>
      <c r="C117">
        <f>_xlfn.POISSON.DIST(A117,Scrobbles!$P$9,FALSE)</f>
        <v>3.9831215162231875E-7</v>
      </c>
    </row>
    <row r="118" spans="1:3" x14ac:dyDescent="0.3">
      <c r="A118">
        <v>116</v>
      </c>
      <c r="B118">
        <f>_xlfn.NORM.DIST(A118,Scrobbles!$P$9,Scrobbles!$P$8,FALSE)</f>
        <v>5.2850039604369946E-3</v>
      </c>
      <c r="C118">
        <f>_xlfn.POISSON.DIST(A118,Scrobbles!$P$9,FALSE)</f>
        <v>2.4387825599751969E-7</v>
      </c>
    </row>
    <row r="119" spans="1:3" x14ac:dyDescent="0.3">
      <c r="A119">
        <v>117</v>
      </c>
      <c r="B119">
        <f>_xlfn.NORM.DIST(A119,Scrobbles!$P$9,Scrobbles!$P$8,FALSE)</f>
        <v>5.1337865735906424E-3</v>
      </c>
      <c r="C119">
        <f>_xlfn.POISSON.DIST(A119,Scrobbles!$P$9,FALSE)</f>
        <v>1.4804533697410295E-7</v>
      </c>
    </row>
    <row r="120" spans="1:3" x14ac:dyDescent="0.3">
      <c r="A120">
        <v>118</v>
      </c>
      <c r="B120">
        <f>_xlfn.NORM.DIST(A120,Scrobbles!$P$9,Scrobbles!$P$8,FALSE)</f>
        <v>4.9837134760043365E-3</v>
      </c>
      <c r="C120">
        <f>_xlfn.POISSON.DIST(A120,Scrobbles!$P$9,FALSE)</f>
        <v>8.9108727008802866E-8</v>
      </c>
    </row>
    <row r="121" spans="1:3" x14ac:dyDescent="0.3">
      <c r="A121">
        <v>119</v>
      </c>
      <c r="B121">
        <f>_xlfn.NORM.DIST(A121,Scrobbles!$P$9,Scrobbles!$P$8,FALSE)</f>
        <v>4.834939958215094E-3</v>
      </c>
      <c r="C121">
        <f>_xlfn.POISSON.DIST(A121,Scrobbles!$P$9,FALSE)</f>
        <v>5.3183974800088078E-8</v>
      </c>
    </row>
    <row r="122" spans="1:3" x14ac:dyDescent="0.3">
      <c r="A122">
        <v>120</v>
      </c>
      <c r="B122">
        <f>_xlfn.NORM.DIST(A122,Scrobbles!$P$9,Scrobbles!$P$8,FALSE)</f>
        <v>4.6876142729006731E-3</v>
      </c>
      <c r="C122">
        <f>_xlfn.POISSON.DIST(A122,Scrobbles!$P$9,FALSE)</f>
        <v>3.1477994841028553E-8</v>
      </c>
    </row>
    <row r="123" spans="1:3" x14ac:dyDescent="0.3">
      <c r="A123">
        <v>121</v>
      </c>
      <c r="B123">
        <f>_xlfn.NORM.DIST(A123,Scrobbles!$P$9,Scrobbles!$P$8,FALSE)</f>
        <v>4.5418774722304558E-3</v>
      </c>
      <c r="C123">
        <f>_xlfn.POISSON.DIST(A123,Scrobbles!$P$9,FALSE)</f>
        <v>1.8476904046981175E-8</v>
      </c>
    </row>
    <row r="124" spans="1:3" x14ac:dyDescent="0.3">
      <c r="A124">
        <v>122</v>
      </c>
      <c r="B124">
        <f>_xlfn.NORM.DIST(A124,Scrobbles!$P$9,Scrobbles!$P$8,FALSE)</f>
        <v>4.3978632727419056E-3</v>
      </c>
      <c r="C124">
        <f>_xlfn.POISSON.DIST(A124,Scrobbles!$P$9,FALSE)</f>
        <v>1.0756646258458419E-8</v>
      </c>
    </row>
    <row r="125" spans="1:3" x14ac:dyDescent="0.3">
      <c r="A125">
        <v>123</v>
      </c>
      <c r="B125">
        <f>_xlfn.NORM.DIST(A125,Scrobbles!$P$9,Scrobbles!$P$8,FALSE)</f>
        <v>4.2556979474134005E-3</v>
      </c>
      <c r="C125">
        <f>_xlfn.POISSON.DIST(A125,Scrobbles!$P$9,FALSE)</f>
        <v>6.2112539965557871E-9</v>
      </c>
    </row>
    <row r="126" spans="1:3" x14ac:dyDescent="0.3">
      <c r="A126">
        <v>124</v>
      </c>
      <c r="B126">
        <f>_xlfn.NORM.DIST(A126,Scrobbles!$P$9,Scrobbles!$P$8,FALSE)</f>
        <v>4.1155002444947996E-3</v>
      </c>
      <c r="C126">
        <f>_xlfn.POISSON.DIST(A126,Scrobbles!$P$9,FALSE)</f>
        <v>3.5576655464143999E-9</v>
      </c>
    </row>
    <row r="127" spans="1:3" x14ac:dyDescent="0.3">
      <c r="A127">
        <v>125</v>
      </c>
      <c r="B127">
        <f>_xlfn.NORM.DIST(A127,Scrobbles!$P$9,Scrobbles!$P$8,FALSE)</f>
        <v>3.9773813325533463E-3</v>
      </c>
      <c r="C127">
        <f>_xlfn.POISSON.DIST(A127,Scrobbles!$P$9,FALSE)</f>
        <v>2.0214482090065652E-9</v>
      </c>
    </row>
    <row r="128" spans="1:3" x14ac:dyDescent="0.3">
      <c r="A128">
        <v>126</v>
      </c>
      <c r="B128">
        <f>_xlfn.NORM.DIST(A128,Scrobbles!$P$9,Scrobbles!$P$8,FALSE)</f>
        <v>3.8414447710945943E-3</v>
      </c>
      <c r="C128">
        <f>_xlfn.POISSON.DIST(A128,Scrobbles!$P$9,FALSE)</f>
        <v>1.13946132106603E-9</v>
      </c>
    </row>
    <row r="129" spans="1:3" x14ac:dyDescent="0.3">
      <c r="A129">
        <v>127</v>
      </c>
      <c r="B129">
        <f>_xlfn.NORM.DIST(A129,Scrobbles!$P$9,Scrobbles!$P$8,FALSE)</f>
        <v>3.7077865060267433E-3</v>
      </c>
      <c r="C129">
        <f>_xlfn.POISSON.DIST(A129,Scrobbles!$P$9,FALSE)</f>
        <v>6.3724051602541133E-10</v>
      </c>
    </row>
    <row r="130" spans="1:3" x14ac:dyDescent="0.3">
      <c r="A130">
        <v>128</v>
      </c>
      <c r="B130">
        <f>_xlfn.NORM.DIST(A130,Scrobbles!$P$9,Scrobbles!$P$8,FALSE)</f>
        <v>3.5764948891518909E-3</v>
      </c>
      <c r="C130">
        <f>_xlfn.POISSON.DIST(A130,Scrobbles!$P$9,FALSE)</f>
        <v>3.5359077413604661E-10</v>
      </c>
    </row>
    <row r="131" spans="1:3" x14ac:dyDescent="0.3">
      <c r="A131">
        <v>129</v>
      </c>
      <c r="B131">
        <f>_xlfn.NORM.DIST(A131,Scrobbles!$P$9,Scrobbles!$P$8,FALSE)</f>
        <v>3.4476507207900102E-3</v>
      </c>
      <c r="C131">
        <f>_xlfn.POISSON.DIST(A131,Scrobbles!$P$9,FALSE)</f>
        <v>1.9467883045645023E-10</v>
      </c>
    </row>
    <row r="132" spans="1:3" x14ac:dyDescent="0.3">
      <c r="A132">
        <v>130</v>
      </c>
      <c r="B132">
        <f>_xlfn.NORM.DIST(A132,Scrobbles!$P$9,Scrobbles!$P$8,FALSE)</f>
        <v>3.3213273145707026E-3</v>
      </c>
      <c r="C132">
        <f>_xlfn.POISSON.DIST(A132,Scrobbles!$P$9,FALSE)</f>
        <v>1.0636111712742555E-10</v>
      </c>
    </row>
    <row r="133" spans="1:3" x14ac:dyDescent="0.3">
      <c r="A133">
        <v>131</v>
      </c>
      <c r="B133">
        <f>_xlfn.NORM.DIST(A133,Scrobbles!$P$9,Scrobbles!$P$8,FALSE)</f>
        <v>3.1975905833644689E-3</v>
      </c>
      <c r="C133">
        <f>_xlfn.POISSON.DIST(A133,Scrobbles!$P$9,FALSE)</f>
        <v>5.7665904501037095E-11</v>
      </c>
    </row>
    <row r="134" spans="1:3" x14ac:dyDescent="0.3">
      <c r="A134">
        <v>132</v>
      </c>
      <c r="B134">
        <f>_xlfn.NORM.DIST(A134,Scrobbles!$P$9,Scrobbles!$P$8,FALSE)</f>
        <v>3.076499145269215E-3</v>
      </c>
      <c r="C134">
        <f>_xlfn.POISSON.DIST(A134,Scrobbles!$P$9,FALSE)</f>
        <v>3.1027922007948518E-11</v>
      </c>
    </row>
    <row r="135" spans="1:3" x14ac:dyDescent="0.3">
      <c r="A135">
        <v>133</v>
      </c>
      <c r="B135">
        <f>_xlfn.NORM.DIST(A135,Scrobbles!$P$9,Scrobbles!$P$8,FALSE)</f>
        <v>2.958104448519217E-3</v>
      </c>
      <c r="C135">
        <f>_xlfn.POISSON.DIST(A135,Scrobbles!$P$9,FALSE)</f>
        <v>1.6569467978570701E-11</v>
      </c>
    </row>
    <row r="136" spans="1:3" x14ac:dyDescent="0.3">
      <c r="A136">
        <v>134</v>
      </c>
      <c r="B136">
        <f>_xlfn.NORM.DIST(A136,Scrobbles!$P$9,Scrobbles!$P$8,FALSE)</f>
        <v>2.8424509141426672E-3</v>
      </c>
      <c r="C136">
        <f>_xlfn.POISSON.DIST(A136,Scrobbles!$P$9,FALSE)</f>
        <v>8.7823608943572714E-12</v>
      </c>
    </row>
    <row r="137" spans="1:3" x14ac:dyDescent="0.3">
      <c r="A137">
        <v>135</v>
      </c>
      <c r="B137">
        <f>_xlfn.NORM.DIST(A137,Scrobbles!$P$9,Scrobbles!$P$8,FALSE)</f>
        <v>2.7295760951602474E-3</v>
      </c>
      <c r="C137">
        <f>_xlfn.POISSON.DIST(A137,Scrobbles!$P$9,FALSE)</f>
        <v>4.6204579809157085E-12</v>
      </c>
    </row>
    <row r="138" spans="1:3" x14ac:dyDescent="0.3">
      <c r="A138">
        <v>136</v>
      </c>
      <c r="B138">
        <f>_xlfn.NORM.DIST(A138,Scrobbles!$P$9,Scrobbles!$P$8,FALSE)</f>
        <v>2.6195108510908599E-3</v>
      </c>
      <c r="C138">
        <f>_xlfn.POISSON.DIST(A138,Scrobbles!$P$9,FALSE)</f>
        <v>2.4129794907507731E-12</v>
      </c>
    </row>
    <row r="139" spans="1:3" x14ac:dyDescent="0.3">
      <c r="A139">
        <v>137</v>
      </c>
      <c r="B139">
        <f>_xlfn.NORM.DIST(A139,Scrobbles!$P$9,Scrobbles!$P$8,FALSE)</f>
        <v>2.5122795365114144E-3</v>
      </c>
      <c r="C139">
        <f>_xlfn.POISSON.DIST(A139,Scrobbles!$P$9,FALSE)</f>
        <v>1.2509518029314993E-12</v>
      </c>
    </row>
    <row r="140" spans="1:3" x14ac:dyDescent="0.3">
      <c r="A140">
        <v>138</v>
      </c>
      <c r="B140">
        <f>_xlfn.NORM.DIST(A140,Scrobbles!$P$9,Scrobbles!$P$8,FALSE)</f>
        <v>2.4079002024054996E-3</v>
      </c>
      <c r="C140">
        <f>_xlfn.POISSON.DIST(A140,Scrobbles!$P$9,FALSE)</f>
        <v>6.4382673208494091E-13</v>
      </c>
    </row>
    <row r="141" spans="1:3" x14ac:dyDescent="0.3">
      <c r="A141">
        <v>139</v>
      </c>
      <c r="B141">
        <f>_xlfn.NORM.DIST(A141,Scrobbles!$P$9,Scrobbles!$P$8,FALSE)</f>
        <v>2.3063848090303521E-3</v>
      </c>
      <c r="C141">
        <f>_xlfn.POISSON.DIST(A141,Scrobbles!$P$9,FALSE)</f>
        <v>3.2897410841047586E-13</v>
      </c>
    </row>
    <row r="142" spans="1:3" x14ac:dyDescent="0.3">
      <c r="A142">
        <v>140</v>
      </c>
      <c r="B142">
        <f>_xlfn.NORM.DIST(A142,Scrobbles!$P$9,Scrobbles!$P$8,FALSE)</f>
        <v>2.2077394490328194E-3</v>
      </c>
      <c r="C142">
        <f>_xlfn.POISSON.DIST(A142,Scrobbles!$P$9,FALSE)</f>
        <v>1.6689418182775589E-13</v>
      </c>
    </row>
    <row r="143" spans="1:3" x14ac:dyDescent="0.3">
      <c r="A143">
        <v>141</v>
      </c>
      <c r="B143">
        <f>_xlfn.NORM.DIST(A143,Scrobbles!$P$9,Scrobbles!$P$8,FALSE)</f>
        <v>2.1119645795524876E-3</v>
      </c>
      <c r="C143">
        <f>_xlfn.POISSON.DIST(A143,Scrobbles!$P$9,FALSE)</f>
        <v>8.4067783684903556E-14</v>
      </c>
    </row>
    <row r="144" spans="1:3" x14ac:dyDescent="0.3">
      <c r="A144">
        <v>142</v>
      </c>
      <c r="B144">
        <f>_xlfn.NORM.DIST(A144,Scrobbles!$P$9,Scrobbles!$P$8,FALSE)</f>
        <v>2.0190552620637028E-3</v>
      </c>
      <c r="C144">
        <f>_xlfn.POISSON.DIST(A144,Scrobbles!$P$9,FALSE)</f>
        <v>4.204833151673597E-14</v>
      </c>
    </row>
    <row r="145" spans="1:3" x14ac:dyDescent="0.3">
      <c r="A145">
        <v>143</v>
      </c>
      <c r="B145">
        <f>_xlfn.NORM.DIST(A145,Scrobbles!$P$9,Scrobbles!$P$8,FALSE)</f>
        <v>1.9290014087273257E-3</v>
      </c>
      <c r="C145">
        <f>_xlfn.POISSON.DIST(A145,Scrobbles!$P$9,FALSE)</f>
        <v>2.0884315431816124E-14</v>
      </c>
    </row>
    <row r="146" spans="1:3" x14ac:dyDescent="0.3">
      <c r="A146">
        <v>144</v>
      </c>
      <c r="B146">
        <f>_xlfn.NORM.DIST(A146,Scrobbles!$P$9,Scrobbles!$P$8,FALSE)</f>
        <v>1.8417880340476239E-3</v>
      </c>
      <c r="C146">
        <f>_xlfn.POISSON.DIST(A146,Scrobbles!$P$9,FALSE)</f>
        <v>1.0300665063930665E-14</v>
      </c>
    </row>
    <row r="147" spans="1:3" x14ac:dyDescent="0.3">
      <c r="A147">
        <v>145</v>
      </c>
      <c r="B147">
        <f>_xlfn.NORM.DIST(A147,Scrobbles!$P$9,Scrobbles!$P$8,FALSE)</f>
        <v>1.757395510659079E-3</v>
      </c>
      <c r="C147">
        <f>_xlfn.POISSON.DIST(A147,Scrobbles!$P$9,FALSE)</f>
        <v>5.0455065880851995E-15</v>
      </c>
    </row>
    <row r="148" spans="1:3" x14ac:dyDescent="0.3">
      <c r="A148">
        <v>146</v>
      </c>
      <c r="B148">
        <f>_xlfn.NORM.DIST(A148,Scrobbles!$P$9,Scrobbles!$P$8,FALSE)</f>
        <v>1.67579982810195E-3</v>
      </c>
      <c r="C148">
        <f>_xlfn.POISSON.DIST(A148,Scrobbles!$P$9,FALSE)</f>
        <v>2.454479649933817E-15</v>
      </c>
    </row>
    <row r="149" spans="1:3" x14ac:dyDescent="0.3">
      <c r="A149">
        <v>147</v>
      </c>
      <c r="B149">
        <f>_xlfn.NORM.DIST(A149,Scrobbles!$P$9,Scrobbles!$P$8,FALSE)</f>
        <v>1.5969728534835775E-3</v>
      </c>
      <c r="C149">
        <f>_xlfn.POISSON.DIST(A149,Scrobbles!$P$9,FALSE)</f>
        <v>1.1859042211062556E-15</v>
      </c>
    </row>
    <row r="150" spans="1:3" x14ac:dyDescent="0.3">
      <c r="A150">
        <v>148</v>
      </c>
      <c r="B150">
        <f>_xlfn.NORM.DIST(A150,Scrobbles!$P$9,Scrobbles!$P$8,FALSE)</f>
        <v>1.5208825929644084E-3</v>
      </c>
      <c r="C150">
        <f>_xlfn.POISSON.DIST(A150,Scrobbles!$P$9,FALSE)</f>
        <v>5.6910894724150082E-16</v>
      </c>
    </row>
    <row r="151" spans="1:3" x14ac:dyDescent="0.3">
      <c r="A151">
        <v>149</v>
      </c>
      <c r="B151">
        <f>_xlfn.NORM.DIST(A151,Scrobbles!$P$9,Scrobbles!$P$8,FALSE)</f>
        <v>1.4474934530530139E-3</v>
      </c>
      <c r="C151">
        <f>_xlfn.POISSON.DIST(A151,Scrobbles!$P$9,FALSE)</f>
        <v>2.7127930174615004E-16</v>
      </c>
    </row>
    <row r="152" spans="1:3" x14ac:dyDescent="0.3">
      <c r="A152">
        <v>150</v>
      </c>
      <c r="B152">
        <f>_xlfn.NORM.DIST(A152,Scrobbles!$P$9,Scrobbles!$P$8,FALSE)</f>
        <v>1.3767665007426929E-3</v>
      </c>
      <c r="C152">
        <f>_xlfn.POISSON.DIST(A152,Scrobbles!$P$9,FALSE)</f>
        <v>1.2844964661541451E-16</v>
      </c>
    </row>
    <row r="153" spans="1:3" x14ac:dyDescent="0.3">
      <c r="A153">
        <v>151</v>
      </c>
      <c r="B153">
        <f>_xlfn.NORM.DIST(A153,Scrobbles!$P$9,Scrobbles!$P$8,FALSE)</f>
        <v>1.3086597215730433E-3</v>
      </c>
      <c r="C153">
        <f>_xlfn.POISSON.DIST(A153,Scrobbles!$P$9,FALSE)</f>
        <v>6.0417601509302257E-17</v>
      </c>
    </row>
    <row r="154" spans="1:3" x14ac:dyDescent="0.3">
      <c r="A154">
        <v>152</v>
      </c>
      <c r="B154">
        <f>_xlfn.NORM.DIST(A154,Scrobbles!$P$9,Scrobbles!$P$8,FALSE)</f>
        <v>1.2431282747529047E-3</v>
      </c>
      <c r="C154">
        <f>_xlfn.POISSON.DIST(A154,Scrobbles!$P$9,FALSE)</f>
        <v>2.823107438945525E-17</v>
      </c>
    </row>
    <row r="155" spans="1:3" x14ac:dyDescent="0.3">
      <c r="A155">
        <v>153</v>
      </c>
      <c r="B155">
        <f>_xlfn.NORM.DIST(A155,Scrobbles!$P$9,Scrobbles!$P$8,FALSE)</f>
        <v>1.1801247445357634E-3</v>
      </c>
      <c r="C155">
        <f>_xlfn.POISSON.DIST(A155,Scrobbles!$P$9,FALSE)</f>
        <v>1.3105195061707951E-17</v>
      </c>
    </row>
    <row r="156" spans="1:3" x14ac:dyDescent="0.3">
      <c r="A156">
        <v>154</v>
      </c>
      <c r="B156">
        <f>_xlfn.NORM.DIST(A156,Scrobbles!$P$9,Scrobbles!$P$8,FALSE)</f>
        <v>1.1195993870947985E-3</v>
      </c>
      <c r="C156">
        <f>_xlfn.POISSON.DIST(A156,Scrobbles!$P$9,FALSE)</f>
        <v>6.0440810927612287E-18</v>
      </c>
    </row>
    <row r="157" spans="1:3" x14ac:dyDescent="0.3">
      <c r="A157">
        <v>155</v>
      </c>
      <c r="B157">
        <f>_xlfn.NORM.DIST(A157,Scrobbles!$P$9,Scrobbles!$P$8,FALSE)</f>
        <v>1.0615003722017817E-3</v>
      </c>
      <c r="C157">
        <f>_xlfn.POISSON.DIST(A157,Scrobbles!$P$9,FALSE)</f>
        <v>2.7695301561164669E-18</v>
      </c>
    </row>
    <row r="158" spans="1:3" x14ac:dyDescent="0.3">
      <c r="A158">
        <v>156</v>
      </c>
      <c r="B158">
        <f>_xlfn.NORM.DIST(A158,Scrobbles!$P$9,Scrobbles!$P$8,FALSE)</f>
        <v>1.0057740190717243E-3</v>
      </c>
      <c r="C158">
        <f>_xlfn.POISSON.DIST(A158,Scrobbles!$P$9,FALSE)</f>
        <v>1.260924298719705E-18</v>
      </c>
    </row>
    <row r="159" spans="1:3" x14ac:dyDescent="0.3">
      <c r="A159">
        <v>157</v>
      </c>
      <c r="B159">
        <f>_xlfn.NORM.DIST(A159,Scrobbles!$P$9,Scrobbles!$P$8,FALSE)</f>
        <v>9.5236502579301783E-4</v>
      </c>
      <c r="C159">
        <f>_xlfn.POISSON.DIST(A159,Scrobbles!$P$9,FALSE)</f>
        <v>5.7042279911011285E-19</v>
      </c>
    </row>
    <row r="160" spans="1:3" x14ac:dyDescent="0.3">
      <c r="A160">
        <v>158</v>
      </c>
      <c r="B160">
        <f>_xlfn.NORM.DIST(A160,Scrobbles!$P$9,Scrobbles!$P$8,FALSE)</f>
        <v>9.0121669182068693E-4</v>
      </c>
      <c r="C160">
        <f>_xlfn.POISSON.DIST(A160,Scrobbles!$P$9,FALSE)</f>
        <v>2.5641728789883097E-19</v>
      </c>
    </row>
    <row r="161" spans="1:3" x14ac:dyDescent="0.3">
      <c r="A161">
        <v>159</v>
      </c>
      <c r="B161">
        <f>_xlfn.NORM.DIST(A161,Scrobbles!$P$9,Scrobbles!$P$8,FALSE)</f>
        <v>8.5227113306774415E-4</v>
      </c>
      <c r="C161">
        <f>_xlfn.POISSON.DIST(A161,Scrobbles!$P$9,FALSE)</f>
        <v>1.1454013535226355E-19</v>
      </c>
    </row>
    <row r="162" spans="1:3" x14ac:dyDescent="0.3">
      <c r="A162">
        <v>160</v>
      </c>
      <c r="B162">
        <f>_xlfn.NORM.DIST(A162,Scrobbles!$P$9,Scrobbles!$P$8,FALSE)</f>
        <v>8.0546948918638222E-4</v>
      </c>
      <c r="C162">
        <f>_xlfn.POISSON.DIST(A162,Scrobbles!$P$9,FALSE)</f>
        <v>5.0844645449052504E-20</v>
      </c>
    </row>
    <row r="163" spans="1:3" x14ac:dyDescent="0.3">
      <c r="A163">
        <v>161</v>
      </c>
      <c r="B163">
        <f>_xlfn.NORM.DIST(A163,Scrobbles!$P$9,Scrobbles!$P$8,FALSE)</f>
        <v>7.6075212268644028E-4</v>
      </c>
      <c r="C163">
        <f>_xlfn.POISSON.DIST(A163,Scrobbles!$P$9,FALSE)</f>
        <v>2.2429875404884468E-20</v>
      </c>
    </row>
    <row r="164" spans="1:3" x14ac:dyDescent="0.3">
      <c r="A164">
        <v>162</v>
      </c>
      <c r="B164">
        <f>_xlfn.NORM.DIST(A164,Scrobbles!$P$9,Scrobbles!$P$8,FALSE)</f>
        <v>7.1805880959308727E-4</v>
      </c>
      <c r="C164">
        <f>_xlfn.POISSON.DIST(A164,Scrobbles!$P$9,FALSE)</f>
        <v>9.8337544683865495E-21</v>
      </c>
    </row>
    <row r="165" spans="1:3" x14ac:dyDescent="0.3">
      <c r="A165">
        <v>163</v>
      </c>
      <c r="B165">
        <f>_xlfn.NORM.DIST(A165,Scrobbles!$P$9,Scrobbles!$P$8,FALSE)</f>
        <v>6.7732892139866423E-4</v>
      </c>
      <c r="C165">
        <f>_xlfn.POISSON.DIST(A165,Scrobbles!$P$9,FALSE)</f>
        <v>4.2848859811374767E-21</v>
      </c>
    </row>
    <row r="166" spans="1:3" x14ac:dyDescent="0.3">
      <c r="A166">
        <v>164</v>
      </c>
      <c r="B166">
        <f>_xlfn.NORM.DIST(A166,Scrobbles!$P$9,Scrobbles!$P$8,FALSE)</f>
        <v>6.385015981149498E-4</v>
      </c>
      <c r="C166">
        <f>_xlfn.POISSON.DIST(A166,Scrobbles!$P$9,FALSE)</f>
        <v>1.8556793541154859E-21</v>
      </c>
    </row>
    <row r="167" spans="1:3" x14ac:dyDescent="0.3">
      <c r="A167">
        <v>165</v>
      </c>
      <c r="B167">
        <f>_xlfn.NORM.DIST(A167,Scrobbles!$P$9,Scrobbles!$P$8,FALSE)</f>
        <v>6.0151591228152751E-4</v>
      </c>
      <c r="C167">
        <f>_xlfn.POISSON.DIST(A167,Scrobbles!$P$9,FALSE)</f>
        <v>7.9877875523789045E-22</v>
      </c>
    </row>
    <row r="168" spans="1:3" x14ac:dyDescent="0.3">
      <c r="A168">
        <v>166</v>
      </c>
      <c r="B168">
        <f>_xlfn.NORM.DIST(A168,Scrobbles!$P$9,Scrobbles!$P$8,FALSE)</f>
        <v>5.6631102383331651E-4</v>
      </c>
      <c r="C168">
        <f>_xlfn.POISSON.DIST(A168,Scrobbles!$P$9,FALSE)</f>
        <v>3.4176369897923381E-22</v>
      </c>
    </row>
    <row r="169" spans="1:3" x14ac:dyDescent="0.3">
      <c r="A169">
        <v>167</v>
      </c>
      <c r="B169">
        <f>_xlfn.NORM.DIST(A169,Scrobbles!$P$9,Scrobbles!$P$8,FALSE)</f>
        <v>5.3282632577548615E-4</v>
      </c>
      <c r="C169">
        <f>_xlfn.POISSON.DIST(A169,Scrobbles!$P$9,FALSE)</f>
        <v>1.4535064866767331E-22</v>
      </c>
    </row>
    <row r="170" spans="1:3" x14ac:dyDescent="0.3">
      <c r="A170">
        <v>168</v>
      </c>
      <c r="B170">
        <f>_xlfn.NORM.DIST(A170,Scrobbles!$P$9,Scrobbles!$P$8,FALSE)</f>
        <v>5.010015806568111E-4</v>
      </c>
      <c r="C170">
        <f>_xlfn.POISSON.DIST(A170,Scrobbles!$P$9,FALSE)</f>
        <v>6.1449054721292957E-23</v>
      </c>
    </row>
    <row r="171" spans="1:3" x14ac:dyDescent="0.3">
      <c r="A171">
        <v>169</v>
      </c>
      <c r="B171">
        <f>_xlfn.NORM.DIST(A171,Scrobbles!$P$9,Scrobbles!$P$8,FALSE)</f>
        <v>4.7077704787291979E-4</v>
      </c>
      <c r="C171">
        <f>_xlfn.POISSON.DIST(A171,Scrobbles!$P$9,FALSE)</f>
        <v>2.5824743447597712E-23</v>
      </c>
    </row>
    <row r="172" spans="1:3" x14ac:dyDescent="0.3">
      <c r="A172">
        <v>170</v>
      </c>
      <c r="B172">
        <f>_xlfn.NORM.DIST(A172,Scrobbles!$P$9,Scrobbles!$P$8,FALSE)</f>
        <v>4.4209360186876225E-4</v>
      </c>
      <c r="C172">
        <f>_xlfn.POISSON.DIST(A172,Scrobbles!$P$9,FALSE)</f>
        <v>1.0789333273945972E-23</v>
      </c>
    </row>
    <row r="173" spans="1:3" x14ac:dyDescent="0.3">
      <c r="A173">
        <v>171</v>
      </c>
      <c r="B173">
        <f>_xlfn.NORM.DIST(A173,Scrobbles!$P$9,Scrobbles!$P$8,FALSE)</f>
        <v>4.1489284134493186E-4</v>
      </c>
      <c r="C173">
        <f>_xlfn.POISSON.DIST(A173,Scrobbles!$P$9,FALSE)</f>
        <v>4.4813205667851351E-24</v>
      </c>
    </row>
    <row r="174" spans="1:3" x14ac:dyDescent="0.3">
      <c r="A174">
        <v>172</v>
      </c>
      <c r="B174">
        <f>_xlfn.NORM.DIST(A174,Scrobbles!$P$9,Scrobbles!$P$8,FALSE)</f>
        <v>3.8911718960514123E-4</v>
      </c>
      <c r="C174">
        <f>_xlfn.POISSON.DIST(A174,Scrobbles!$P$9,FALSE)</f>
        <v>1.8504829112986874E-24</v>
      </c>
    </row>
    <row r="175" spans="1:3" x14ac:dyDescent="0.3">
      <c r="A175">
        <v>173</v>
      </c>
      <c r="B175">
        <f>_xlfn.NORM.DIST(A175,Scrobbles!$P$9,Scrobbles!$P$8,FALSE)</f>
        <v>3.6470998621216495E-4</v>
      </c>
      <c r="C175">
        <f>_xlfn.POISSON.DIST(A175,Scrobbles!$P$9,FALSE)</f>
        <v>7.5970763255346716E-25</v>
      </c>
    </row>
    <row r="176" spans="1:3" x14ac:dyDescent="0.3">
      <c r="A176">
        <v>174</v>
      </c>
      <c r="B176">
        <f>_xlfn.NORM.DIST(A176,Scrobbles!$P$9,Scrobbles!$P$8,FALSE)</f>
        <v>3.4161557014694791E-4</v>
      </c>
      <c r="C176">
        <f>_xlfn.POISSON.DIST(A176,Scrobbles!$P$9,FALSE)</f>
        <v>3.101021342859071E-25</v>
      </c>
    </row>
    <row r="177" spans="1:3" x14ac:dyDescent="0.3">
      <c r="A177">
        <v>175</v>
      </c>
      <c r="B177">
        <f>_xlfn.NORM.DIST(A177,Scrobbles!$P$9,Scrobbles!$P$8,FALSE)</f>
        <v>3.1977935469027819E-4</v>
      </c>
      <c r="C177">
        <f>_xlfn.POISSON.DIST(A177,Scrobbles!$P$9,FALSE)</f>
        <v>1.2585608571993921E-25</v>
      </c>
    </row>
    <row r="178" spans="1:3" x14ac:dyDescent="0.3">
      <c r="A178">
        <v>176</v>
      </c>
      <c r="B178">
        <f>_xlfn.NORM.DIST(A178,Scrobbles!$P$9,Scrobbles!$P$8,FALSE)</f>
        <v>2.9914789426854435E-4</v>
      </c>
      <c r="C178">
        <f>_xlfn.POISSON.DIST(A178,Scrobbles!$P$9,FALSE)</f>
        <v>5.0788930379224173E-26</v>
      </c>
    </row>
    <row r="179" spans="1:3" x14ac:dyDescent="0.3">
      <c r="A179">
        <v>177</v>
      </c>
      <c r="B179">
        <f>_xlfn.NORM.DIST(A179,Scrobbles!$P$9,Scrobbles!$P$8,FALSE)</f>
        <v>2.7966894352459874E-4</v>
      </c>
      <c r="C179">
        <f>_xlfn.POISSON.DIST(A179,Scrobbles!$P$9,FALSE)</f>
        <v>2.03799593860123E-26</v>
      </c>
    </row>
    <row r="180" spans="1:3" x14ac:dyDescent="0.3">
      <c r="A180">
        <v>178</v>
      </c>
      <c r="B180">
        <f>_xlfn.NORM.DIST(A180,Scrobbles!$P$9,Scrobbles!$P$8,FALSE)</f>
        <v>2.6129150889176258E-4</v>
      </c>
      <c r="C180">
        <f>_xlfn.POISSON.DIST(A180,Scrobbles!$P$9,FALSE)</f>
        <v>8.1318774639723315E-27</v>
      </c>
    </row>
    <row r="181" spans="1:3" x14ac:dyDescent="0.3">
      <c r="A181">
        <v>179</v>
      </c>
      <c r="B181">
        <f>_xlfn.NORM.DIST(A181,Scrobbles!$P$9,Scrobbles!$P$8,FALSE)</f>
        <v>2.4396589296354063E-4</v>
      </c>
      <c r="C181">
        <f>_xlfn.POISSON.DIST(A181,Scrobbles!$P$9,FALSE)</f>
        <v>3.2266013319372695E-27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79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0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1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74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1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82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1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18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19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44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15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1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81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76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1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11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76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1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26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1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44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0</v>
      </c>
      <c r="M14">
        <f>IF(AND(Scrobbles!$D14&gt;=Calc!L$1+1,Scrobbles!$D14&lt;=Calc!M$1,ISBLANK(Scrobbles!$D14)=FALSE),1,0)</f>
        <v>1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69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1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63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1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112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1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1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61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1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32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1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71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1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34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1</v>
      </c>
      <c r="M22">
        <f>IF(AND(Scrobbles!$D22&gt;=Calc!L$1+1,Scrobbles!$D22&lt;=Calc!M$1,ISBLANK(Scrobbles!$D22)=FALSE),1,0)</f>
        <v>0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34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0</v>
      </c>
      <c r="L23">
        <f>IF(AND(Scrobbles!$D23&gt;=Calc!K$1+1,Scrobbles!$D23&lt;=Calc!L$1,ISBLANK(Scrobbles!$D23)=FALSE),1,0)</f>
        <v>1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39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1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79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1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136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1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71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1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104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56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67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1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48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1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39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1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29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1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70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1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76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43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1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122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1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133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103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1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61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1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22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1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48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16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68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1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83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97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1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70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1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14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1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78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1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124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1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91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139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1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56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1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1</v>
      </c>
    </row>
    <row r="54" spans="3:20" x14ac:dyDescent="0.3">
      <c r="C54">
        <f>IF(Scrobbles!$B54=C$1,Scrobbles!$D54,0)</f>
        <v>51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1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1</v>
      </c>
    </row>
    <row r="55" spans="3:20" x14ac:dyDescent="0.3">
      <c r="C55">
        <f>IF(Scrobbles!$B55=C$1,Scrobbles!$D55,0)</f>
        <v>0</v>
      </c>
      <c r="D55">
        <f>IF(Scrobbles!$B55=D$1,Scrobbles!$D55,0)</f>
        <v>41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1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62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1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1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33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1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1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35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1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1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63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1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1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98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1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1</v>
      </c>
    </row>
    <row r="61" spans="3:20" x14ac:dyDescent="0.3">
      <c r="C61">
        <f>IF(Scrobbles!$B61=C$1,Scrobbles!$D61,0)</f>
        <v>62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1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1</v>
      </c>
    </row>
    <row r="62" spans="3:20" x14ac:dyDescent="0.3">
      <c r="C62">
        <f>IF(Scrobbles!$B62=C$1,Scrobbles!$D62,0)</f>
        <v>0</v>
      </c>
      <c r="D62">
        <f>IF(Scrobbles!$B62=D$1,Scrobbles!$D62,0)</f>
        <v>91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1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1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20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1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1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21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1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1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1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1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1</v>
      </c>
      <c r="R66">
        <f>IF(AND(Scrobbles!$D66&gt;=Calc!Q$1+1,Scrobbles!$D66&lt;=Calc!R$1,ISBLANK(Scrobbles!$D66)=FALSE),1,0)</f>
        <v>0</v>
      </c>
      <c r="T66">
        <f>IF(Scrobbles!D66&gt;0,1,0)</f>
        <v>1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1</v>
      </c>
      <c r="T67">
        <f>IF(Scrobbles!D67&gt;0,1,0)</f>
        <v>1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1</v>
      </c>
      <c r="T68">
        <f>IF(Scrobbles!D68&gt;0,1,0)</f>
        <v>1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1</v>
      </c>
      <c r="T69">
        <f>IF(Scrobbles!D69&gt;0,1,0)</f>
        <v>1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1</v>
      </c>
      <c r="R70">
        <f>IF(AND(Scrobbles!$D70&gt;=Calc!Q$1+1,Scrobbles!$D70&lt;=Calc!R$1,ISBLANK(Scrobbles!$D70)=FALSE),1,0)</f>
        <v>0</v>
      </c>
      <c r="T70">
        <f>IF(Scrobbles!D70&gt;0,1,0)</f>
        <v>1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1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1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1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1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1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1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1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1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1</v>
      </c>
      <c r="R76">
        <f>IF(AND(Scrobbles!$D76&gt;=Calc!Q$1+1,Scrobbles!$D76&lt;=Calc!R$1,ISBLANK(Scrobbles!$D76)=FALSE),1,0)</f>
        <v>0</v>
      </c>
      <c r="T76">
        <f>IF(Scrobbles!D76&gt;0,1,0)</f>
        <v>1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1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1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1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1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1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1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1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1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1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1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1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1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1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1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2019-06-08T14:36:02Z</dcterms:modified>
</cp:coreProperties>
</file>