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ring 2019\Electrical Projects\Excel Sheets\"/>
    </mc:Choice>
  </mc:AlternateContent>
  <xr:revisionPtr revIDLastSave="0" documentId="13_ncr:1_{1AABB08A-CBD0-401A-B144-C1A3338671FB}" xr6:coauthVersionLast="36" xr6:coauthVersionMax="36" xr10:uidLastSave="{00000000-0000-0000-0000-000000000000}"/>
  <bookViews>
    <workbookView xWindow="0" yWindow="0" windowWidth="17490" windowHeight="7980" activeTab="1" xr2:uid="{0D683EAE-4D25-46EF-80C0-66053E113B18}"/>
  </bookViews>
  <sheets>
    <sheet name="Sheet1" sheetId="1" r:id="rId1"/>
    <sheet name="All Chords in Tuning" sheetId="4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4" l="1"/>
  <c r="H14" i="4"/>
  <c r="H25" i="4"/>
  <c r="H36" i="4"/>
  <c r="H47" i="4"/>
  <c r="H58" i="4"/>
  <c r="H69" i="4"/>
  <c r="H80" i="4"/>
  <c r="H91" i="4"/>
  <c r="H102" i="4"/>
  <c r="H113" i="4"/>
  <c r="H124" i="4"/>
  <c r="H135" i="4"/>
  <c r="H146" i="4"/>
  <c r="H157" i="4"/>
  <c r="H168" i="4"/>
  <c r="D1" i="4"/>
  <c r="B169" i="4" s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C2" i="2"/>
  <c r="A22" i="1"/>
  <c r="C24" i="1"/>
  <c r="B40" i="1" s="1"/>
  <c r="B22" i="1"/>
  <c r="B21" i="1"/>
  <c r="B20" i="1"/>
  <c r="A21" i="1"/>
  <c r="A20" i="1"/>
  <c r="D13" i="1"/>
  <c r="B19" i="1"/>
  <c r="A19" i="1"/>
  <c r="B18" i="1"/>
  <c r="A18" i="1"/>
  <c r="B17" i="1"/>
  <c r="A17" i="1"/>
  <c r="B16" i="1"/>
  <c r="A16" i="1"/>
  <c r="B70" i="4" l="1"/>
  <c r="B59" i="4"/>
  <c r="B147" i="4"/>
  <c r="B48" i="4"/>
  <c r="A52" i="4" s="1"/>
  <c r="B158" i="4"/>
  <c r="B81" i="4"/>
  <c r="B92" i="4"/>
  <c r="B103" i="4"/>
  <c r="B114" i="4"/>
  <c r="A122" i="4" s="1"/>
  <c r="B125" i="4"/>
  <c r="A133" i="4" s="1"/>
  <c r="B4" i="4"/>
  <c r="A8" i="4" s="1"/>
  <c r="B136" i="4"/>
  <c r="B15" i="4"/>
  <c r="B26" i="4"/>
  <c r="B37" i="4"/>
  <c r="A40" i="4" s="1"/>
  <c r="A54" i="4"/>
  <c r="A76" i="4"/>
  <c r="A98" i="4"/>
  <c r="D15" i="4"/>
  <c r="D26" i="4"/>
  <c r="D28" i="4" s="1"/>
  <c r="A65" i="4"/>
  <c r="A87" i="4"/>
  <c r="A111" i="4"/>
  <c r="A41" i="4"/>
  <c r="A142" i="4"/>
  <c r="A153" i="4"/>
  <c r="A164" i="4"/>
  <c r="A175" i="4"/>
  <c r="A96" i="4"/>
  <c r="A99" i="4"/>
  <c r="A85" i="4"/>
  <c r="A74" i="4"/>
  <c r="A77" i="4"/>
  <c r="A55" i="4"/>
  <c r="A165" i="4"/>
  <c r="D158" i="4"/>
  <c r="A163" i="4"/>
  <c r="A150" i="4"/>
  <c r="A140" i="4"/>
  <c r="A143" i="4"/>
  <c r="D136" i="4"/>
  <c r="A141" i="4"/>
  <c r="A139" i="4"/>
  <c r="A130" i="4"/>
  <c r="A116" i="4"/>
  <c r="A117" i="4"/>
  <c r="A120" i="4"/>
  <c r="D92" i="4"/>
  <c r="A97" i="4"/>
  <c r="A100" i="4"/>
  <c r="A95" i="4"/>
  <c r="A89" i="4"/>
  <c r="A84" i="4"/>
  <c r="D70" i="4"/>
  <c r="A75" i="4"/>
  <c r="B72" i="4"/>
  <c r="B73" i="4" s="1"/>
  <c r="B74" i="4" s="1"/>
  <c r="B75" i="4" s="1"/>
  <c r="B76" i="4" s="1"/>
  <c r="B77" i="4" s="1"/>
  <c r="B78" i="4" s="1"/>
  <c r="A78" i="4"/>
  <c r="A73" i="4"/>
  <c r="B61" i="4"/>
  <c r="B62" i="4" s="1"/>
  <c r="B63" i="4" s="1"/>
  <c r="B64" i="4" s="1"/>
  <c r="B65" i="4" s="1"/>
  <c r="B66" i="4" s="1"/>
  <c r="B67" i="4" s="1"/>
  <c r="A67" i="4"/>
  <c r="A62" i="4"/>
  <c r="D48" i="4"/>
  <c r="A53" i="4"/>
  <c r="A50" i="4"/>
  <c r="B50" i="4"/>
  <c r="B51" i="4" s="1"/>
  <c r="B52" i="4" s="1"/>
  <c r="B53" i="4" s="1"/>
  <c r="B54" i="4" s="1"/>
  <c r="B55" i="4" s="1"/>
  <c r="B56" i="4" s="1"/>
  <c r="A56" i="4"/>
  <c r="A51" i="4"/>
  <c r="A39" i="4"/>
  <c r="A19" i="4"/>
  <c r="A20" i="4"/>
  <c r="A21" i="4"/>
  <c r="B17" i="4"/>
  <c r="B18" i="4" s="1"/>
  <c r="B19" i="4" s="1"/>
  <c r="B20" i="4" s="1"/>
  <c r="B21" i="4" s="1"/>
  <c r="B22" i="4" s="1"/>
  <c r="B23" i="4" s="1"/>
  <c r="A17" i="4"/>
  <c r="A12" i="4"/>
  <c r="A6" i="4"/>
  <c r="C16" i="1"/>
  <c r="C20" i="1"/>
  <c r="D16" i="1"/>
  <c r="C21" i="1"/>
  <c r="D20" i="1"/>
  <c r="D19" i="1"/>
  <c r="D18" i="1"/>
  <c r="D17" i="1"/>
  <c r="C22" i="1"/>
  <c r="E19" i="1"/>
  <c r="D22" i="1"/>
  <c r="E20" i="1"/>
  <c r="E22" i="1"/>
  <c r="C19" i="1"/>
  <c r="E21" i="1"/>
  <c r="C17" i="1"/>
  <c r="D21" i="1"/>
  <c r="B29" i="1"/>
  <c r="G41" i="1"/>
  <c r="D41" i="1"/>
  <c r="C33" i="1"/>
  <c r="F34" i="1"/>
  <c r="D38" i="1"/>
  <c r="G27" i="1"/>
  <c r="D27" i="1"/>
  <c r="D40" i="1"/>
  <c r="G37" i="1"/>
  <c r="E29" i="1"/>
  <c r="D37" i="1"/>
  <c r="G38" i="1"/>
  <c r="D26" i="1"/>
  <c r="B30" i="1"/>
  <c r="E31" i="1"/>
  <c r="E33" i="1"/>
  <c r="F33" i="1"/>
  <c r="E30" i="1"/>
  <c r="G29" i="1"/>
  <c r="G26" i="1"/>
  <c r="C34" i="1"/>
  <c r="G39" i="1"/>
  <c r="D39" i="1"/>
  <c r="C35" i="1"/>
  <c r="G28" i="1"/>
  <c r="F36" i="1"/>
  <c r="D28" i="1"/>
  <c r="B32" i="1"/>
  <c r="F37" i="1"/>
  <c r="B33" i="1"/>
  <c r="F35" i="1"/>
  <c r="B31" i="1"/>
  <c r="G40" i="1"/>
  <c r="E32" i="1"/>
  <c r="C36" i="1"/>
  <c r="F41" i="1"/>
  <c r="D29" i="1"/>
  <c r="C41" i="1"/>
  <c r="C37" i="1"/>
  <c r="G30" i="1"/>
  <c r="F26" i="1"/>
  <c r="F38" i="1"/>
  <c r="E34" i="1"/>
  <c r="D30" i="1"/>
  <c r="C26" i="1"/>
  <c r="C38" i="1"/>
  <c r="B34" i="1"/>
  <c r="G31" i="1"/>
  <c r="F27" i="1"/>
  <c r="F39" i="1"/>
  <c r="E35" i="1"/>
  <c r="D31" i="1"/>
  <c r="C27" i="1"/>
  <c r="C39" i="1"/>
  <c r="B35" i="1"/>
  <c r="G32" i="1"/>
  <c r="F28" i="1"/>
  <c r="F40" i="1"/>
  <c r="E36" i="1"/>
  <c r="D32" i="1"/>
  <c r="C28" i="1"/>
  <c r="C40" i="1"/>
  <c r="B36" i="1"/>
  <c r="G33" i="1"/>
  <c r="F29" i="1"/>
  <c r="E41" i="1"/>
  <c r="E37" i="1"/>
  <c r="D33" i="1"/>
  <c r="C29" i="1"/>
  <c r="B41" i="1"/>
  <c r="B37" i="1"/>
  <c r="G34" i="1"/>
  <c r="F30" i="1"/>
  <c r="E26" i="1"/>
  <c r="E38" i="1"/>
  <c r="D34" i="1"/>
  <c r="C30" i="1"/>
  <c r="B26" i="1"/>
  <c r="B38" i="1"/>
  <c r="G35" i="1"/>
  <c r="F31" i="1"/>
  <c r="E27" i="1"/>
  <c r="E39" i="1"/>
  <c r="D35" i="1"/>
  <c r="C31" i="1"/>
  <c r="B27" i="1"/>
  <c r="B39" i="1"/>
  <c r="G36" i="1"/>
  <c r="F32" i="1"/>
  <c r="E28" i="1"/>
  <c r="E40" i="1"/>
  <c r="D36" i="1"/>
  <c r="C32" i="1"/>
  <c r="B28" i="1"/>
  <c r="A7" i="4" l="1"/>
  <c r="B6" i="4"/>
  <c r="B7" i="4" s="1"/>
  <c r="B8" i="4" s="1"/>
  <c r="B9" i="4" s="1"/>
  <c r="B10" i="4" s="1"/>
  <c r="B11" i="4" s="1"/>
  <c r="B12" i="4" s="1"/>
  <c r="B116" i="4"/>
  <c r="B117" i="4" s="1"/>
  <c r="B118" i="4" s="1"/>
  <c r="B119" i="4" s="1"/>
  <c r="B120" i="4" s="1"/>
  <c r="B121" i="4" s="1"/>
  <c r="B122" i="4" s="1"/>
  <c r="D4" i="4"/>
  <c r="E11" i="4" s="1"/>
  <c r="A11" i="4"/>
  <c r="D114" i="4"/>
  <c r="A10" i="4"/>
  <c r="A9" i="4"/>
  <c r="A118" i="4"/>
  <c r="D34" i="4"/>
  <c r="E34" i="4"/>
  <c r="D29" i="4"/>
  <c r="C31" i="4"/>
  <c r="D30" i="4"/>
  <c r="D31" i="4"/>
  <c r="C29" i="4"/>
  <c r="C28" i="4"/>
  <c r="A107" i="4"/>
  <c r="A83" i="4"/>
  <c r="D37" i="4"/>
  <c r="C45" i="4" s="1"/>
  <c r="A108" i="4"/>
  <c r="A61" i="4"/>
  <c r="A64" i="4"/>
  <c r="B127" i="4"/>
  <c r="B128" i="4" s="1"/>
  <c r="B129" i="4" s="1"/>
  <c r="B130" i="4" s="1"/>
  <c r="B131" i="4" s="1"/>
  <c r="B132" i="4" s="1"/>
  <c r="B133" i="4" s="1"/>
  <c r="A45" i="4"/>
  <c r="D125" i="4"/>
  <c r="C33" i="4"/>
  <c r="B105" i="4"/>
  <c r="B106" i="4" s="1"/>
  <c r="B107" i="4" s="1"/>
  <c r="B108" i="4" s="1"/>
  <c r="B109" i="4" s="1"/>
  <c r="B110" i="4" s="1"/>
  <c r="B111" i="4" s="1"/>
  <c r="A131" i="4"/>
  <c r="A155" i="4"/>
  <c r="A63" i="4"/>
  <c r="A44" i="4"/>
  <c r="C32" i="4"/>
  <c r="A129" i="4"/>
  <c r="A110" i="4"/>
  <c r="A174" i="4"/>
  <c r="B83" i="4"/>
  <c r="B84" i="4" s="1"/>
  <c r="B85" i="4" s="1"/>
  <c r="B86" i="4" s="1"/>
  <c r="B87" i="4" s="1"/>
  <c r="B88" i="4" s="1"/>
  <c r="B89" i="4" s="1"/>
  <c r="A105" i="4"/>
  <c r="A176" i="4"/>
  <c r="A86" i="4"/>
  <c r="A109" i="4"/>
  <c r="E31" i="4"/>
  <c r="D32" i="4"/>
  <c r="D59" i="4"/>
  <c r="C62" i="4" s="1"/>
  <c r="D81" i="4"/>
  <c r="D89" i="4" s="1"/>
  <c r="A106" i="4"/>
  <c r="A66" i="4"/>
  <c r="C34" i="4"/>
  <c r="E33" i="4"/>
  <c r="E32" i="4"/>
  <c r="D103" i="4"/>
  <c r="A128" i="4"/>
  <c r="B149" i="4"/>
  <c r="B150" i="4" s="1"/>
  <c r="B151" i="4" s="1"/>
  <c r="B152" i="4" s="1"/>
  <c r="B153" i="4" s="1"/>
  <c r="B154" i="4" s="1"/>
  <c r="B155" i="4" s="1"/>
  <c r="D33" i="4"/>
  <c r="B94" i="4"/>
  <c r="B95" i="4" s="1"/>
  <c r="B96" i="4" s="1"/>
  <c r="B97" i="4" s="1"/>
  <c r="B98" i="4" s="1"/>
  <c r="B99" i="4" s="1"/>
  <c r="B100" i="4" s="1"/>
  <c r="A119" i="4"/>
  <c r="A127" i="4"/>
  <c r="A152" i="4"/>
  <c r="A43" i="4"/>
  <c r="B39" i="4"/>
  <c r="B40" i="4" s="1"/>
  <c r="B41" i="4" s="1"/>
  <c r="B42" i="4" s="1"/>
  <c r="B43" i="4" s="1"/>
  <c r="B44" i="4" s="1"/>
  <c r="B45" i="4" s="1"/>
  <c r="A72" i="4"/>
  <c r="A94" i="4"/>
  <c r="A121" i="4"/>
  <c r="A132" i="4"/>
  <c r="A161" i="4"/>
  <c r="A88" i="4"/>
  <c r="A42" i="4"/>
  <c r="A160" i="4"/>
  <c r="D169" i="4"/>
  <c r="C171" i="4" s="1"/>
  <c r="A173" i="4"/>
  <c r="C12" i="4"/>
  <c r="C6" i="4"/>
  <c r="E10" i="4"/>
  <c r="D10" i="4"/>
  <c r="D9" i="4"/>
  <c r="C9" i="4"/>
  <c r="D8" i="4"/>
  <c r="D7" i="4"/>
  <c r="E12" i="4"/>
  <c r="D6" i="4"/>
  <c r="D45" i="4"/>
  <c r="A162" i="4"/>
  <c r="D40" i="4"/>
  <c r="A166" i="4"/>
  <c r="A149" i="4"/>
  <c r="B160" i="4"/>
  <c r="B161" i="4" s="1"/>
  <c r="B162" i="4" s="1"/>
  <c r="B163" i="4" s="1"/>
  <c r="B164" i="4" s="1"/>
  <c r="B165" i="4" s="1"/>
  <c r="B166" i="4" s="1"/>
  <c r="A172" i="4"/>
  <c r="E44" i="4"/>
  <c r="D43" i="4"/>
  <c r="A144" i="4"/>
  <c r="A151" i="4"/>
  <c r="B171" i="4"/>
  <c r="B172" i="4" s="1"/>
  <c r="B173" i="4" s="1"/>
  <c r="B174" i="4" s="1"/>
  <c r="B175" i="4" s="1"/>
  <c r="B176" i="4" s="1"/>
  <c r="B177" i="4" s="1"/>
  <c r="B138" i="4"/>
  <c r="B139" i="4" s="1"/>
  <c r="B140" i="4" s="1"/>
  <c r="B141" i="4" s="1"/>
  <c r="B142" i="4" s="1"/>
  <c r="B143" i="4" s="1"/>
  <c r="B144" i="4" s="1"/>
  <c r="D147" i="4"/>
  <c r="D149" i="4" s="1"/>
  <c r="A177" i="4"/>
  <c r="D44" i="4"/>
  <c r="A138" i="4"/>
  <c r="A154" i="4"/>
  <c r="A171" i="4"/>
  <c r="E166" i="4"/>
  <c r="C164" i="4"/>
  <c r="C161" i="4"/>
  <c r="E163" i="4"/>
  <c r="D160" i="4"/>
  <c r="D163" i="4"/>
  <c r="E165" i="4"/>
  <c r="D162" i="4"/>
  <c r="E164" i="4"/>
  <c r="D164" i="4"/>
  <c r="D161" i="4"/>
  <c r="D166" i="4"/>
  <c r="C166" i="4"/>
  <c r="C160" i="4"/>
  <c r="C163" i="4"/>
  <c r="D165" i="4"/>
  <c r="C165" i="4"/>
  <c r="E144" i="4"/>
  <c r="C142" i="4"/>
  <c r="C139" i="4"/>
  <c r="D138" i="4"/>
  <c r="D141" i="4"/>
  <c r="C138" i="4"/>
  <c r="E143" i="4"/>
  <c r="C143" i="4"/>
  <c r="D144" i="4"/>
  <c r="C144" i="4"/>
  <c r="E141" i="4"/>
  <c r="C141" i="4"/>
  <c r="D143" i="4"/>
  <c r="D140" i="4"/>
  <c r="E142" i="4"/>
  <c r="D142" i="4"/>
  <c r="D139" i="4"/>
  <c r="E133" i="4"/>
  <c r="C131" i="4"/>
  <c r="C128" i="4"/>
  <c r="E130" i="4"/>
  <c r="D130" i="4"/>
  <c r="C130" i="4"/>
  <c r="D133" i="4"/>
  <c r="D127" i="4"/>
  <c r="D132" i="4"/>
  <c r="E131" i="4"/>
  <c r="D128" i="4"/>
  <c r="C133" i="4"/>
  <c r="C127" i="4"/>
  <c r="E132" i="4"/>
  <c r="C132" i="4"/>
  <c r="D129" i="4"/>
  <c r="D131" i="4"/>
  <c r="E122" i="4"/>
  <c r="C120" i="4"/>
  <c r="C117" i="4"/>
  <c r="D118" i="4"/>
  <c r="D117" i="4"/>
  <c r="D122" i="4"/>
  <c r="E121" i="4"/>
  <c r="C122" i="4"/>
  <c r="C119" i="4"/>
  <c r="C121" i="4"/>
  <c r="E119" i="4"/>
  <c r="D116" i="4"/>
  <c r="D121" i="4"/>
  <c r="D119" i="4"/>
  <c r="C116" i="4"/>
  <c r="E120" i="4"/>
  <c r="D120" i="4"/>
  <c r="E111" i="4"/>
  <c r="C109" i="4"/>
  <c r="C106" i="4"/>
  <c r="E108" i="4"/>
  <c r="D105" i="4"/>
  <c r="C108" i="4"/>
  <c r="D110" i="4"/>
  <c r="D107" i="4"/>
  <c r="D106" i="4"/>
  <c r="D111" i="4"/>
  <c r="D108" i="4"/>
  <c r="E110" i="4"/>
  <c r="C110" i="4"/>
  <c r="D109" i="4"/>
  <c r="C111" i="4"/>
  <c r="C105" i="4"/>
  <c r="E109" i="4"/>
  <c r="E100" i="4"/>
  <c r="C98" i="4"/>
  <c r="C95" i="4"/>
  <c r="D100" i="4"/>
  <c r="C100" i="4"/>
  <c r="E97" i="4"/>
  <c r="D94" i="4"/>
  <c r="D97" i="4"/>
  <c r="C94" i="4"/>
  <c r="E99" i="4"/>
  <c r="C97" i="4"/>
  <c r="D99" i="4"/>
  <c r="C99" i="4"/>
  <c r="D96" i="4"/>
  <c r="E98" i="4"/>
  <c r="D98" i="4"/>
  <c r="D95" i="4"/>
  <c r="E78" i="4"/>
  <c r="C76" i="4"/>
  <c r="C73" i="4"/>
  <c r="D78" i="4"/>
  <c r="C78" i="4"/>
  <c r="E75" i="4"/>
  <c r="D72" i="4"/>
  <c r="D75" i="4"/>
  <c r="C72" i="4"/>
  <c r="E77" i="4"/>
  <c r="C75" i="4"/>
  <c r="D77" i="4"/>
  <c r="C77" i="4"/>
  <c r="D74" i="4"/>
  <c r="E76" i="4"/>
  <c r="D76" i="4"/>
  <c r="D73" i="4"/>
  <c r="E67" i="4"/>
  <c r="C65" i="4"/>
  <c r="D67" i="4"/>
  <c r="C67" i="4"/>
  <c r="E64" i="4"/>
  <c r="D61" i="4"/>
  <c r="D64" i="4"/>
  <c r="C61" i="4"/>
  <c r="E66" i="4"/>
  <c r="C64" i="4"/>
  <c r="D66" i="4"/>
  <c r="C66" i="4"/>
  <c r="D63" i="4"/>
  <c r="D65" i="4"/>
  <c r="D62" i="4"/>
  <c r="E56" i="4"/>
  <c r="C54" i="4"/>
  <c r="C51" i="4"/>
  <c r="D56" i="4"/>
  <c r="C56" i="4"/>
  <c r="E53" i="4"/>
  <c r="D50" i="4"/>
  <c r="D53" i="4"/>
  <c r="C50" i="4"/>
  <c r="E55" i="4"/>
  <c r="C53" i="4"/>
  <c r="D55" i="4"/>
  <c r="C55" i="4"/>
  <c r="D52" i="4"/>
  <c r="E54" i="4"/>
  <c r="D54" i="4"/>
  <c r="D51" i="4"/>
  <c r="A28" i="4"/>
  <c r="A18" i="4"/>
  <c r="A23" i="4"/>
  <c r="A22" i="4"/>
  <c r="A29" i="4"/>
  <c r="A34" i="4"/>
  <c r="A33" i="4"/>
  <c r="A31" i="4"/>
  <c r="A30" i="4"/>
  <c r="A32" i="4"/>
  <c r="B28" i="4"/>
  <c r="B29" i="4" s="1"/>
  <c r="B30" i="4" s="1"/>
  <c r="B31" i="4" s="1"/>
  <c r="B32" i="4" s="1"/>
  <c r="B33" i="4" s="1"/>
  <c r="B34" i="4" s="1"/>
  <c r="C10" i="4" l="1"/>
  <c r="C11" i="4"/>
  <c r="D11" i="4"/>
  <c r="D12" i="4"/>
  <c r="E9" i="4"/>
  <c r="E65" i="4"/>
  <c r="C39" i="4"/>
  <c r="C7" i="4"/>
  <c r="C84" i="4"/>
  <c r="E174" i="4"/>
  <c r="E87" i="4"/>
  <c r="C87" i="4"/>
  <c r="C88" i="4"/>
  <c r="E89" i="4"/>
  <c r="C177" i="4"/>
  <c r="D88" i="4"/>
  <c r="D177" i="4"/>
  <c r="D85" i="4"/>
  <c r="C86" i="4"/>
  <c r="D150" i="4"/>
  <c r="D172" i="4"/>
  <c r="C172" i="4"/>
  <c r="E88" i="4"/>
  <c r="E153" i="4"/>
  <c r="D175" i="4"/>
  <c r="C175" i="4"/>
  <c r="C83" i="4"/>
  <c r="E154" i="4"/>
  <c r="E175" i="4"/>
  <c r="E177" i="4"/>
  <c r="D86" i="4"/>
  <c r="C149" i="4"/>
  <c r="D173" i="4"/>
  <c r="D83" i="4"/>
  <c r="E152" i="4"/>
  <c r="C176" i="4"/>
  <c r="D171" i="4"/>
  <c r="E86" i="4"/>
  <c r="D155" i="4"/>
  <c r="D176" i="4"/>
  <c r="D84" i="4"/>
  <c r="C89" i="4"/>
  <c r="C150" i="4"/>
  <c r="C174" i="4"/>
  <c r="C40" i="4"/>
  <c r="D87" i="4"/>
  <c r="D174" i="4"/>
  <c r="C43" i="4"/>
  <c r="D153" i="4"/>
  <c r="C155" i="4"/>
  <c r="D151" i="4"/>
  <c r="C153" i="4"/>
  <c r="C154" i="4"/>
  <c r="E155" i="4"/>
  <c r="D154" i="4"/>
  <c r="E176" i="4"/>
  <c r="C152" i="4"/>
  <c r="E43" i="4"/>
  <c r="D39" i="4"/>
  <c r="E45" i="4"/>
  <c r="D42" i="4"/>
  <c r="C44" i="4"/>
  <c r="E42" i="4"/>
  <c r="D41" i="4"/>
  <c r="C42" i="4"/>
  <c r="D152" i="4"/>
  <c r="E23" i="4"/>
  <c r="D19" i="4"/>
  <c r="D23" i="4"/>
  <c r="D18" i="4"/>
  <c r="C23" i="4"/>
  <c r="C18" i="4"/>
  <c r="D20" i="4"/>
  <c r="E22" i="4"/>
  <c r="D17" i="4"/>
  <c r="C22" i="4"/>
  <c r="C21" i="4"/>
  <c r="E20" i="4"/>
  <c r="D22" i="4"/>
  <c r="C17" i="4"/>
  <c r="D21" i="4"/>
  <c r="E21" i="4"/>
  <c r="C20" i="4"/>
</calcChain>
</file>

<file path=xl/sharedStrings.xml><?xml version="1.0" encoding="utf-8"?>
<sst xmlns="http://schemas.openxmlformats.org/spreadsheetml/2006/main" count="715" uniqueCount="188">
  <si>
    <t>Root</t>
  </si>
  <si>
    <t>Chord Name</t>
  </si>
  <si>
    <t>Major Triad</t>
  </si>
  <si>
    <t>Minor Triad</t>
  </si>
  <si>
    <t>Power Chord</t>
  </si>
  <si>
    <t>Str2</t>
  </si>
  <si>
    <t>Str3</t>
  </si>
  <si>
    <t>Str4</t>
  </si>
  <si>
    <t>None</t>
  </si>
  <si>
    <t>Maj7th</t>
  </si>
  <si>
    <t>MinMaj7th</t>
  </si>
  <si>
    <t>Min7th</t>
  </si>
  <si>
    <t>MajMin7th</t>
  </si>
  <si>
    <t>root + 4</t>
  </si>
  <si>
    <t>root + 7</t>
  </si>
  <si>
    <t>root + 3</t>
  </si>
  <si>
    <t>root + 11</t>
  </si>
  <si>
    <t>root + 10</t>
  </si>
  <si>
    <t>Sw1</t>
  </si>
  <si>
    <t>Sw2</t>
  </si>
  <si>
    <t>flipped</t>
  </si>
  <si>
    <t>Note</t>
  </si>
  <si>
    <t>Frequency (Hz)</t>
  </si>
  <si>
    <r>
      <t>C</t>
    </r>
    <r>
      <rPr>
        <vertAlign val="subscript"/>
        <sz val="11"/>
        <color theme="1"/>
        <rFont val="Times New Roman"/>
        <family val="1"/>
      </rPr>
      <t>0</t>
    </r>
  </si>
  <si>
    <r>
      <t>D</t>
    </r>
    <r>
      <rPr>
        <vertAlign val="subscript"/>
        <sz val="11"/>
        <color theme="1"/>
        <rFont val="Times New Roman"/>
        <family val="1"/>
      </rPr>
      <t>0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</si>
  <si>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</si>
  <si>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0</t>
    </r>
  </si>
  <si>
    <r>
      <t>F</t>
    </r>
    <r>
      <rPr>
        <vertAlign val="subscript"/>
        <sz val="11"/>
        <color theme="1"/>
        <rFont val="Times New Roman"/>
        <family val="1"/>
      </rPr>
      <t>0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</si>
  <si>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</si>
  <si>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0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</si>
  <si>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</si>
  <si>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0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</si>
  <si>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</si>
  <si>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0</t>
    </r>
  </si>
  <si>
    <r>
      <t>C</t>
    </r>
    <r>
      <rPr>
        <vertAlign val="subscript"/>
        <sz val="11"/>
        <color theme="1"/>
        <rFont val="Times New Roman"/>
        <family val="1"/>
      </rPr>
      <t>1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</si>
  <si>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</si>
  <si>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</si>
  <si>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</si>
  <si>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1</t>
    </r>
  </si>
  <si>
    <r>
      <t>F</t>
    </r>
    <r>
      <rPr>
        <vertAlign val="subscript"/>
        <sz val="11"/>
        <color theme="1"/>
        <rFont val="Times New Roman"/>
        <family val="1"/>
      </rPr>
      <t>1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</si>
  <si>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</si>
  <si>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1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</si>
  <si>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</si>
  <si>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1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</si>
  <si>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</si>
  <si>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1</t>
    </r>
  </si>
  <si>
    <r>
      <t>C</t>
    </r>
    <r>
      <rPr>
        <vertAlign val="subscript"/>
        <sz val="11"/>
        <color theme="1"/>
        <rFont val="Times New Roman"/>
        <family val="1"/>
      </rPr>
      <t>2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</si>
  <si>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</si>
  <si>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</si>
  <si>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</si>
  <si>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2</t>
    </r>
  </si>
  <si>
    <r>
      <t>F</t>
    </r>
    <r>
      <rPr>
        <vertAlign val="subscript"/>
        <sz val="11"/>
        <color theme="1"/>
        <rFont val="Times New Roman"/>
        <family val="1"/>
      </rPr>
      <t>2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</si>
  <si>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</si>
  <si>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2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</si>
  <si>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</si>
  <si>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2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</si>
  <si>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</si>
  <si>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2</t>
    </r>
  </si>
  <si>
    <r>
      <t>C</t>
    </r>
    <r>
      <rPr>
        <vertAlign val="subscript"/>
        <sz val="11"/>
        <color theme="1"/>
        <rFont val="Times New Roman"/>
        <family val="1"/>
      </rPr>
      <t>3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</si>
  <si>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</si>
  <si>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</si>
  <si>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</si>
  <si>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3</t>
    </r>
  </si>
  <si>
    <r>
      <t>F</t>
    </r>
    <r>
      <rPr>
        <vertAlign val="subscript"/>
        <sz val="11"/>
        <color theme="1"/>
        <rFont val="Times New Roman"/>
        <family val="1"/>
      </rPr>
      <t>3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</si>
  <si>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</si>
  <si>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3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</si>
  <si>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</si>
  <si>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3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</si>
  <si>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</si>
  <si>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3</t>
    </r>
  </si>
  <si>
    <r>
      <t>C</t>
    </r>
    <r>
      <rPr>
        <vertAlign val="subscript"/>
        <sz val="11"/>
        <color theme="1"/>
        <rFont val="Times New Roman"/>
        <family val="1"/>
      </rPr>
      <t>4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</si>
  <si>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</si>
  <si>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</si>
  <si>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</si>
  <si>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4</t>
    </r>
  </si>
  <si>
    <r>
      <t>F</t>
    </r>
    <r>
      <rPr>
        <vertAlign val="subscript"/>
        <sz val="11"/>
        <color theme="1"/>
        <rFont val="Times New Roman"/>
        <family val="1"/>
      </rPr>
      <t>4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</si>
  <si>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</si>
  <si>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4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</si>
  <si>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</si>
  <si>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4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</si>
  <si>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</si>
  <si>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4</t>
    </r>
  </si>
  <si>
    <r>
      <t>C</t>
    </r>
    <r>
      <rPr>
        <vertAlign val="subscript"/>
        <sz val="11"/>
        <color theme="1"/>
        <rFont val="Times New Roman"/>
        <family val="1"/>
      </rPr>
      <t>5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</si>
  <si>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</si>
  <si>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</si>
  <si>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</si>
  <si>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5</t>
    </r>
  </si>
  <si>
    <r>
      <t>F</t>
    </r>
    <r>
      <rPr>
        <vertAlign val="subscript"/>
        <sz val="11"/>
        <color theme="1"/>
        <rFont val="Times New Roman"/>
        <family val="1"/>
      </rPr>
      <t>5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</si>
  <si>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</si>
  <si>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5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</si>
  <si>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</si>
  <si>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5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</si>
  <si>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</si>
  <si>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5</t>
    </r>
  </si>
  <si>
    <r>
      <t>C</t>
    </r>
    <r>
      <rPr>
        <vertAlign val="subscript"/>
        <sz val="11"/>
        <color theme="1"/>
        <rFont val="Times New Roman"/>
        <family val="1"/>
      </rPr>
      <t>6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</si>
  <si>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</si>
  <si>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</si>
  <si>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</si>
  <si>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6</t>
    </r>
  </si>
  <si>
    <r>
      <t>F</t>
    </r>
    <r>
      <rPr>
        <vertAlign val="subscript"/>
        <sz val="11"/>
        <color theme="1"/>
        <rFont val="Times New Roman"/>
        <family val="1"/>
      </rPr>
      <t>6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</si>
  <si>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</si>
  <si>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6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</si>
  <si>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</si>
  <si>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6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</si>
  <si>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6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</si>
  <si>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6</t>
    </r>
  </si>
  <si>
    <r>
      <t>C</t>
    </r>
    <r>
      <rPr>
        <vertAlign val="subscript"/>
        <sz val="11"/>
        <color theme="1"/>
        <rFont val="Times New Roman"/>
        <family val="1"/>
      </rPr>
      <t>7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</si>
  <si>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</si>
  <si>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</si>
  <si>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</si>
  <si>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7</t>
    </r>
  </si>
  <si>
    <r>
      <t>F</t>
    </r>
    <r>
      <rPr>
        <vertAlign val="subscript"/>
        <sz val="11"/>
        <color theme="1"/>
        <rFont val="Times New Roman"/>
        <family val="1"/>
      </rPr>
      <t>7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</si>
  <si>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</si>
  <si>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7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</si>
  <si>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</si>
  <si>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7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</si>
  <si>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</si>
  <si>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7</t>
    </r>
  </si>
  <si>
    <r>
      <t>C</t>
    </r>
    <r>
      <rPr>
        <vertAlign val="subscript"/>
        <sz val="11"/>
        <color theme="1"/>
        <rFont val="Times New Roman"/>
        <family val="1"/>
      </rPr>
      <t>8</t>
    </r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</si>
  <si>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</si>
  <si>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</si>
  <si>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</si>
  <si>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E</t>
    </r>
    <r>
      <rPr>
        <vertAlign val="subscript"/>
        <sz val="11"/>
        <color theme="1"/>
        <rFont val="Times New Roman"/>
        <family val="1"/>
      </rPr>
      <t>8</t>
    </r>
  </si>
  <si>
    <r>
      <t>F</t>
    </r>
    <r>
      <rPr>
        <vertAlign val="subscript"/>
        <sz val="11"/>
        <color theme="1"/>
        <rFont val="Times New Roman"/>
        <family val="1"/>
      </rPr>
      <t>8</t>
    </r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</si>
  <si>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</si>
  <si>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G</t>
    </r>
    <r>
      <rPr>
        <vertAlign val="subscript"/>
        <sz val="11"/>
        <color theme="1"/>
        <rFont val="Times New Roman"/>
        <family val="1"/>
      </rPr>
      <t>8</t>
    </r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</si>
  <si>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</si>
  <si>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A</t>
    </r>
    <r>
      <rPr>
        <vertAlign val="subscript"/>
        <sz val="11"/>
        <color theme="1"/>
        <rFont val="Times New Roman"/>
        <family val="1"/>
      </rPr>
      <t>8</t>
    </r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</si>
  <si>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8</t>
    </r>
    <r>
      <rPr>
        <sz val="11"/>
        <color theme="1"/>
        <rFont val="Times New Roman"/>
        <family val="1"/>
      </rPr>
      <t> </t>
    </r>
  </si>
  <si>
    <r>
      <t>B</t>
    </r>
    <r>
      <rPr>
        <vertAlign val="subscript"/>
        <sz val="11"/>
        <color theme="1"/>
        <rFont val="Times New Roman"/>
        <family val="1"/>
      </rPr>
      <t>8</t>
    </r>
  </si>
  <si>
    <t>Frequency</t>
  </si>
  <si>
    <t>Chord</t>
  </si>
  <si>
    <t>Str1 Note</t>
  </si>
  <si>
    <t>Str2 Note</t>
  </si>
  <si>
    <t>Str3 Note</t>
  </si>
  <si>
    <t>Str4 Note</t>
  </si>
  <si>
    <t>Steps are each the 12th root of 2</t>
  </si>
  <si>
    <t>note*(2^(1/12)^steps up) = new note</t>
  </si>
  <si>
    <t>NONE</t>
  </si>
  <si>
    <t>Root Note Name</t>
  </si>
  <si>
    <t>Combo</t>
  </si>
  <si>
    <t>2m</t>
  </si>
  <si>
    <t>4m</t>
  </si>
  <si>
    <t>Tuned Note:</t>
  </si>
  <si>
    <t>&lt;- Freq</t>
  </si>
  <si>
    <t>BINARY COMBO</t>
  </si>
  <si>
    <t>C#0</t>
  </si>
  <si>
    <t>Db0</t>
  </si>
  <si>
    <t>Body Button Combination</t>
  </si>
  <si>
    <t>1,2,3</t>
  </si>
  <si>
    <t>1,2m,3</t>
  </si>
  <si>
    <t>1,3</t>
  </si>
  <si>
    <t>1,2,3,4</t>
  </si>
  <si>
    <t>1,2m,3,4</t>
  </si>
  <si>
    <t>1,2m,3,4m</t>
  </si>
  <si>
    <t>1,2,3,4m</t>
  </si>
  <si>
    <t>use this format to make a template?</t>
  </si>
  <si>
    <t>Each root selection gives access to 6 potential notes</t>
  </si>
  <si>
    <t>This will tell you the notes within the chord on each string when you enter it into the "Root Note Name" box</t>
  </si>
  <si>
    <t>Formulas for note # in terms of midi id</t>
  </si>
  <si>
    <t>where the constants represent the # of half steps from root</t>
  </si>
  <si>
    <t>neckSum does the same thing</t>
  </si>
  <si>
    <t>String 1: Root ID + neckSum + customTuning</t>
  </si>
  <si>
    <t>String 2m: Root ID + neckSum + customTuning + 3</t>
  </si>
  <si>
    <t>String 2: Root ID + neckSum + customTuning + 4</t>
  </si>
  <si>
    <t>String 3: Root ID + neckSum + customTuning + 7</t>
  </si>
  <si>
    <t>String 4m: Root ID + neckSum + customTuning + 10</t>
  </si>
  <si>
    <t>String 4: Root ID + neckSum + customTuning + 11</t>
  </si>
  <si>
    <t>Tuning:</t>
  </si>
  <si>
    <t>NOT</t>
  </si>
  <si>
    <t>Formula for root freq:</t>
  </si>
  <si>
    <t>Formula for ind. String freq.</t>
  </si>
  <si>
    <t>tunedFreq*2^(1/12)^(tuning+neckSum)</t>
  </si>
  <si>
    <t>rootFreq*2^(1/12)^(halfStepsFromRoot)</t>
  </si>
  <si>
    <t>Note that these are for a standard tuning, not drop tunings or otherwise</t>
  </si>
  <si>
    <t>Freq:</t>
  </si>
  <si>
    <t>neckSum:</t>
  </si>
  <si>
    <t>a major 3rd is 4 half steps above a note, the minor third is 3 half steps above</t>
  </si>
  <si>
    <t>major 5th is 7 half steps above</t>
  </si>
  <si>
    <t>minor 7th is 10 half steps above</t>
  </si>
  <si>
    <t>major 7th is 11 half steps above</t>
  </si>
  <si>
    <t>YES</t>
  </si>
  <si>
    <t>G4</t>
  </si>
  <si>
    <t>NO</t>
  </si>
  <si>
    <t>Binary (reverse):</t>
  </si>
  <si>
    <t>Default will be whatever E4 maps to</t>
  </si>
  <si>
    <t>Root ID sets your baseline, I think the mapping is in the datasheet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</si>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</sst>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6" borderId="0" xfId="0" applyFill="1"/>
    <xf numFmtId="0" fontId="0" fillId="0" borderId="2" xfId="0" applyBorder="1"/>
    <xf numFmtId="0" fontId="0" fillId="7" borderId="0" xfId="0" applyFill="1"/>
    <xf numFmtId="0" fontId="0" fillId="4" borderId="0" xfId="3" applyFont="1"/>
    <xf numFmtId="0" fontId="7" fillId="2" borderId="3" xfId="1" applyFont="1" applyBorder="1"/>
    <xf numFmtId="0" fontId="7" fillId="3" borderId="3" xfId="2" applyFont="1" applyBorder="1"/>
  </cellXfs>
  <cellStyles count="4">
    <cellStyle name="20% - Accent6" xfId="3" builtinId="50"/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A566-BD6C-441D-B5B1-6BE33CE08DE4}">
  <dimension ref="A1:M42"/>
  <sheetViews>
    <sheetView topLeftCell="A13" zoomScaleNormal="100" workbookViewId="0">
      <selection activeCell="I46" sqref="I46"/>
    </sheetView>
  </sheetViews>
  <sheetFormatPr defaultRowHeight="15" x14ac:dyDescent="0.25"/>
  <cols>
    <col min="1" max="1" width="17.42578125" customWidth="1"/>
    <col min="2" max="2" width="16.42578125" customWidth="1"/>
    <col min="7" max="7" width="24.140625" customWidth="1"/>
    <col min="10" max="10" width="48.42578125" customWidth="1"/>
    <col min="11" max="11" width="16.85546875" customWidth="1"/>
    <col min="12" max="12" width="12.85546875" customWidth="1"/>
    <col min="13" max="13" width="33" customWidth="1"/>
  </cols>
  <sheetData>
    <row r="1" spans="1:13" x14ac:dyDescent="0.25">
      <c r="A1" t="s">
        <v>1</v>
      </c>
      <c r="B1" t="s">
        <v>0</v>
      </c>
      <c r="C1" t="s">
        <v>5</v>
      </c>
      <c r="D1" t="s">
        <v>6</v>
      </c>
      <c r="E1" t="s">
        <v>7</v>
      </c>
      <c r="F1" t="s">
        <v>18</v>
      </c>
      <c r="G1" t="s">
        <v>19</v>
      </c>
      <c r="J1" t="s">
        <v>159</v>
      </c>
    </row>
    <row r="2" spans="1:13" x14ac:dyDescent="0.25">
      <c r="A2" t="s">
        <v>2</v>
      </c>
      <c r="B2">
        <v>0</v>
      </c>
      <c r="C2" t="s">
        <v>13</v>
      </c>
      <c r="D2" t="s">
        <v>14</v>
      </c>
      <c r="E2" t="s">
        <v>8</v>
      </c>
      <c r="J2" t="s">
        <v>162</v>
      </c>
      <c r="K2" t="s">
        <v>160</v>
      </c>
    </row>
    <row r="3" spans="1:13" x14ac:dyDescent="0.25">
      <c r="A3" t="s">
        <v>3</v>
      </c>
      <c r="B3">
        <v>0</v>
      </c>
      <c r="C3" t="s">
        <v>15</v>
      </c>
      <c r="D3" t="s">
        <v>14</v>
      </c>
      <c r="E3" t="s">
        <v>8</v>
      </c>
      <c r="F3" t="s">
        <v>20</v>
      </c>
      <c r="J3" t="s">
        <v>163</v>
      </c>
      <c r="K3" t="s">
        <v>161</v>
      </c>
    </row>
    <row r="4" spans="1:13" x14ac:dyDescent="0.25">
      <c r="A4" t="s">
        <v>4</v>
      </c>
      <c r="B4">
        <v>0</v>
      </c>
      <c r="C4" t="s">
        <v>8</v>
      </c>
      <c r="D4" t="s">
        <v>14</v>
      </c>
      <c r="E4" t="s">
        <v>8</v>
      </c>
      <c r="J4" t="s">
        <v>164</v>
      </c>
      <c r="K4" t="s">
        <v>186</v>
      </c>
    </row>
    <row r="5" spans="1:13" x14ac:dyDescent="0.25">
      <c r="A5" t="s">
        <v>9</v>
      </c>
      <c r="B5">
        <v>0</v>
      </c>
      <c r="C5" t="s">
        <v>13</v>
      </c>
      <c r="D5" t="s">
        <v>14</v>
      </c>
      <c r="E5" t="s">
        <v>16</v>
      </c>
      <c r="J5" t="s">
        <v>165</v>
      </c>
      <c r="K5" t="s">
        <v>185</v>
      </c>
    </row>
    <row r="6" spans="1:13" x14ac:dyDescent="0.25">
      <c r="A6" t="s">
        <v>10</v>
      </c>
      <c r="B6">
        <v>0</v>
      </c>
      <c r="C6" t="s">
        <v>15</v>
      </c>
      <c r="D6" t="s">
        <v>14</v>
      </c>
      <c r="E6" t="s">
        <v>16</v>
      </c>
      <c r="F6" t="s">
        <v>20</v>
      </c>
      <c r="J6" t="s">
        <v>166</v>
      </c>
    </row>
    <row r="7" spans="1:13" x14ac:dyDescent="0.25">
      <c r="A7" t="s">
        <v>11</v>
      </c>
      <c r="B7">
        <v>0</v>
      </c>
      <c r="C7" t="s">
        <v>15</v>
      </c>
      <c r="D7" t="s">
        <v>14</v>
      </c>
      <c r="E7" t="s">
        <v>17</v>
      </c>
      <c r="F7" t="s">
        <v>20</v>
      </c>
      <c r="G7" t="s">
        <v>20</v>
      </c>
      <c r="J7" t="s">
        <v>167</v>
      </c>
    </row>
    <row r="8" spans="1:13" x14ac:dyDescent="0.25">
      <c r="A8" t="s">
        <v>12</v>
      </c>
      <c r="B8">
        <v>0</v>
      </c>
      <c r="C8" t="s">
        <v>13</v>
      </c>
      <c r="D8" t="s">
        <v>14</v>
      </c>
      <c r="E8" t="s">
        <v>17</v>
      </c>
      <c r="G8" t="s">
        <v>20</v>
      </c>
    </row>
    <row r="9" spans="1:13" x14ac:dyDescent="0.25">
      <c r="J9" t="s">
        <v>177</v>
      </c>
    </row>
    <row r="10" spans="1:13" x14ac:dyDescent="0.25">
      <c r="A10" t="s">
        <v>156</v>
      </c>
      <c r="J10" t="s">
        <v>178</v>
      </c>
      <c r="K10" t="s">
        <v>179</v>
      </c>
      <c r="M10" t="s">
        <v>180</v>
      </c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B12" t="s">
        <v>139</v>
      </c>
      <c r="D12" t="s">
        <v>130</v>
      </c>
      <c r="G12" t="s">
        <v>136</v>
      </c>
    </row>
    <row r="13" spans="1:13" x14ac:dyDescent="0.25">
      <c r="B13" s="2" t="s">
        <v>182</v>
      </c>
      <c r="D13">
        <f>VLOOKUP(B13,Sheet2!$A1:$B110,2,FALSE)</f>
        <v>392</v>
      </c>
      <c r="G13" t="s">
        <v>158</v>
      </c>
    </row>
    <row r="15" spans="1:13" x14ac:dyDescent="0.25">
      <c r="A15" t="s">
        <v>131</v>
      </c>
      <c r="B15" t="s">
        <v>132</v>
      </c>
      <c r="C15" t="s">
        <v>133</v>
      </c>
      <c r="D15" t="s">
        <v>134</v>
      </c>
      <c r="E15" t="s">
        <v>135</v>
      </c>
      <c r="G15" t="s">
        <v>148</v>
      </c>
      <c r="I15" t="s">
        <v>137</v>
      </c>
    </row>
    <row r="16" spans="1:13" x14ac:dyDescent="0.25">
      <c r="A16" t="str">
        <f>B13&amp;" Triad"</f>
        <v>G4 Triad</v>
      </c>
      <c r="B16" t="str">
        <f>B13</f>
        <v>G4</v>
      </c>
      <c r="C16" t="str">
        <f>VLOOKUP(ROUNDUP($D$13*POWER(POWER(2,1/12),4),2)+0.1,Sheet2!$B$1:$C$102,2,TRUE)</f>
        <v>B4</v>
      </c>
      <c r="D16" t="str">
        <f>VLOOKUP(ROUNDUP($D$13*POWER(POWER(2,1/12),7),2) + 0.1,Sheet2!$B$1:$C$102,2,TRUE)</f>
        <v>D5</v>
      </c>
      <c r="E16" t="s">
        <v>138</v>
      </c>
      <c r="G16" t="s">
        <v>149</v>
      </c>
      <c r="I16" t="s">
        <v>157</v>
      </c>
    </row>
    <row r="17" spans="1:9" x14ac:dyDescent="0.25">
      <c r="A17" t="str">
        <f>B13&amp;" Minor Triad"</f>
        <v>G4 Minor Triad</v>
      </c>
      <c r="B17" t="str">
        <f>B13</f>
        <v>G4</v>
      </c>
      <c r="C17" t="str">
        <f>VLOOKUP(ROUNDUP($D$13*POWER(POWER(2,1/12),3),2)+0.1,Sheet2!$B$1:$C$102,2,TRUE)</f>
        <v> A#4/Bb4 </v>
      </c>
      <c r="D17" t="str">
        <f>VLOOKUP(ROUNDUP($D$13*POWER(POWER(2,1/12),7),2) + 0.1,Sheet2!$B$1:$C$102,2,TRUE)</f>
        <v>D5</v>
      </c>
      <c r="E17" t="s">
        <v>138</v>
      </c>
      <c r="G17" t="s">
        <v>150</v>
      </c>
    </row>
    <row r="18" spans="1:9" x14ac:dyDescent="0.25">
      <c r="A18" t="str">
        <f>$B$13&amp;" Power Chord"</f>
        <v>G4 Power Chord</v>
      </c>
      <c r="B18" t="str">
        <f>B13</f>
        <v>G4</v>
      </c>
      <c r="C18" t="s">
        <v>138</v>
      </c>
      <c r="D18" t="str">
        <f>VLOOKUP(ROUNDUP($D$13*POWER(POWER(2,1/12),7),2) + 0.1,Sheet2!$B$1:$C$102,2,TRUE)</f>
        <v>D5</v>
      </c>
      <c r="E18" t="s">
        <v>138</v>
      </c>
      <c r="G18" t="s">
        <v>151</v>
      </c>
    </row>
    <row r="19" spans="1:9" x14ac:dyDescent="0.25">
      <c r="A19" t="str">
        <f>$B$13&amp;" Maj 7th"</f>
        <v>G4 Maj 7th</v>
      </c>
      <c r="B19" t="str">
        <f>B13</f>
        <v>G4</v>
      </c>
      <c r="C19" t="str">
        <f>VLOOKUP(ROUNDUP($D$13*POWER(POWER(2,1/12),4),2)+0.1,Sheet2!$B$1:$C$102,2,TRUE)</f>
        <v>B4</v>
      </c>
      <c r="D19" t="str">
        <f>VLOOKUP(ROUNDUP($D$13*POWER(POWER(2,1/12),7),2) + 0.1,Sheet2!$B$1:$C$102,2,TRUE)</f>
        <v>D5</v>
      </c>
      <c r="E19" t="str">
        <f>VLOOKUP(ROUNDUP($D$13*POWER(POWER(2,1/12),11),2) + 0.1,Sheet2!$B$1:$C$102,2,TRUE)</f>
        <v> F#5/Gb5 </v>
      </c>
      <c r="G19" t="s">
        <v>152</v>
      </c>
    </row>
    <row r="20" spans="1:9" x14ac:dyDescent="0.25">
      <c r="A20" t="str">
        <f>$B$13&amp;" MinMaj 7th"</f>
        <v>G4 MinMaj 7th</v>
      </c>
      <c r="B20" t="str">
        <f>B13</f>
        <v>G4</v>
      </c>
      <c r="C20" t="str">
        <f>VLOOKUP(ROUNDUP($D$13*POWER(POWER(2,1/12),3),2)+0.1,Sheet2!$B$1:$C$102,2,TRUE)</f>
        <v> A#4/Bb4 </v>
      </c>
      <c r="D20" t="str">
        <f>VLOOKUP(ROUNDUP($D$13*POWER(POWER(2,1/12),7),2) + 0.1,Sheet2!$B$1:$C$102,2,TRUE)</f>
        <v>D5</v>
      </c>
      <c r="E20" t="str">
        <f>VLOOKUP(ROUNDUP($D$13*POWER(POWER(2,1/12),11),2) + 0.1,Sheet2!$B$1:$C$102,2,TRUE)</f>
        <v> F#5/Gb5 </v>
      </c>
      <c r="G20" t="s">
        <v>153</v>
      </c>
    </row>
    <row r="21" spans="1:9" x14ac:dyDescent="0.25">
      <c r="A21" t="str">
        <f>$B$13&amp;" Min 7th"</f>
        <v>G4 Min 7th</v>
      </c>
      <c r="B21" t="str">
        <f>B13</f>
        <v>G4</v>
      </c>
      <c r="C21" t="str">
        <f>VLOOKUP(ROUNDUP($D$13*POWER(POWER(2,1/12),3),2)+0.1,Sheet2!$B$1:$C$102,2,TRUE)</f>
        <v> A#4/Bb4 </v>
      </c>
      <c r="D21" t="str">
        <f>VLOOKUP(ROUNDUP($D$13*POWER(POWER(2,1/12),7),2) + 0.1,Sheet2!$B$1:$C$102,2,TRUE)</f>
        <v>D5</v>
      </c>
      <c r="E21" t="str">
        <f>VLOOKUP(ROUNDUP($D$13*POWER(POWER(2,1/12),10),2) + 0.1,Sheet2!$B$1:$C$102,2,TRUE)</f>
        <v>F5</v>
      </c>
      <c r="G21" t="s">
        <v>154</v>
      </c>
    </row>
    <row r="22" spans="1:9" x14ac:dyDescent="0.25">
      <c r="A22" t="str">
        <f>$B$13&amp;" Dominant 7th"</f>
        <v>G4 Dominant 7th</v>
      </c>
      <c r="B22" t="str">
        <f>B13</f>
        <v>G4</v>
      </c>
      <c r="C22" t="str">
        <f>VLOOKUP(ROUNDUP($D$13*POWER(POWER(2,1/12),4),2)+0.1,Sheet2!$B$1:$C$102,2,TRUE)</f>
        <v>B4</v>
      </c>
      <c r="D22" t="str">
        <f>VLOOKUP(ROUNDUP($D$13*POWER(POWER(2,1/12),7),2) + 0.1,Sheet2!$B$1:$C$102,2,TRUE)</f>
        <v>D5</v>
      </c>
      <c r="E22" t="str">
        <f>VLOOKUP(ROUNDUP($D$13*POWER(POWER(2,1/12),10),2) + 0.1,Sheet2!$B$1:$C$102,2,TRUE)</f>
        <v>F5</v>
      </c>
      <c r="G22" t="s">
        <v>155</v>
      </c>
    </row>
    <row r="23" spans="1:9" s="3" customFormat="1" x14ac:dyDescent="0.25"/>
    <row r="24" spans="1:9" x14ac:dyDescent="0.25">
      <c r="A24" t="s">
        <v>143</v>
      </c>
      <c r="B24" t="s">
        <v>187</v>
      </c>
      <c r="C24">
        <f>VLOOKUP(B24,Sheet2!$A1:$B110,2,FALSE)</f>
        <v>329.63</v>
      </c>
      <c r="D24" t="s">
        <v>144</v>
      </c>
    </row>
    <row r="25" spans="1:9" x14ac:dyDescent="0.25">
      <c r="A25" t="s">
        <v>140</v>
      </c>
      <c r="B25">
        <v>1</v>
      </c>
      <c r="C25" t="s">
        <v>141</v>
      </c>
      <c r="D25">
        <v>2</v>
      </c>
      <c r="E25">
        <v>3</v>
      </c>
      <c r="F25" t="s">
        <v>142</v>
      </c>
      <c r="G25">
        <v>4</v>
      </c>
      <c r="I25" t="s">
        <v>145</v>
      </c>
    </row>
    <row r="26" spans="1:9" x14ac:dyDescent="0.25">
      <c r="A26">
        <v>0</v>
      </c>
      <c r="B26" t="str">
        <f>VLOOKUP(ROUNDUP($C$24*POWER(POWER(2,1/12),$A26),2)+0.1,Sheet2!$B$1:$C$110,2,TRUE)</f>
        <v>E4</v>
      </c>
      <c r="C26" t="str">
        <f>VLOOKUP(ROUNDUP($C$24*POWER(POWER(2,1/12),$A26 + 3),2)+0.1,Sheet2!$B$1:$C$110,2,TRUE)</f>
        <v>G4</v>
      </c>
      <c r="D26" t="str">
        <f>VLOOKUP(ROUNDUP($C$24*POWER(POWER(2,1/12),$A26 + 4),2)+0.1,Sheet2!$B$1:$C$110,2,TRUE)</f>
        <v> G#4/Ab4 </v>
      </c>
      <c r="E26" t="str">
        <f>VLOOKUP(ROUNDUP($C$24*POWER(POWER(2,1/12),$A26 + 7),2)+0.1,Sheet2!$B$1:$C$110,2,TRUE)</f>
        <v>B4</v>
      </c>
      <c r="F26" t="str">
        <f>VLOOKUP(ROUNDUP($C$24*POWER(POWER(2,1/12),$A26 + 10),2)+0.1,Sheet2!$B$1:$C$110,2,TRUE)</f>
        <v>D5</v>
      </c>
      <c r="G26" t="str">
        <f>VLOOKUP(ROUNDUP($C$24*POWER(POWER(2,1/12),$A26 + 11),2)+0.1,Sheet2!$B$1:$C$110,2,TRUE)</f>
        <v> D#5/Eb5 </v>
      </c>
      <c r="I26" t="str">
        <f>DEC2BIN(A26,4)</f>
        <v>0000</v>
      </c>
    </row>
    <row r="27" spans="1:9" x14ac:dyDescent="0.25">
      <c r="A27">
        <v>1</v>
      </c>
      <c r="B27" t="str">
        <f>VLOOKUP(ROUNDUP($C$24*POWER(POWER(2,1/12),$A27),2)+0.1,Sheet2!$B$1:$C$110,2,TRUE)</f>
        <v>F4</v>
      </c>
      <c r="C27" t="str">
        <f>VLOOKUP(ROUNDUP($C$24*POWER(POWER(2,1/12),$A27 + 3),2)+0.1,Sheet2!$B$1:$C$110,2,TRUE)</f>
        <v> G#4/Ab4 </v>
      </c>
      <c r="D27" t="str">
        <f>VLOOKUP(ROUNDUP($C$24*POWER(POWER(2,1/12),$A27 + 4),2)+0.1,Sheet2!$B$1:$C$110,2,TRUE)</f>
        <v>A4</v>
      </c>
      <c r="E27" t="str">
        <f>VLOOKUP(ROUNDUP($C$24*POWER(POWER(2,1/12),$A27 + 7),2)+0.1,Sheet2!$B$1:$C$110,2,TRUE)</f>
        <v>C5</v>
      </c>
      <c r="F27" t="str">
        <f>VLOOKUP(ROUNDUP($C$24*POWER(POWER(2,1/12),$A27 + 10),2)+0.1,Sheet2!$B$1:$C$110,2,TRUE)</f>
        <v> D#5/Eb5 </v>
      </c>
      <c r="G27" t="str">
        <f>VLOOKUP(ROUNDUP($C$24*POWER(POWER(2,1/12),$A27 + 11),2)+0.1,Sheet2!$B$1:$C$110,2,TRUE)</f>
        <v>E5</v>
      </c>
      <c r="I27" t="str">
        <f t="shared" ref="I27:I41" si="0">DEC2BIN(A27,4)</f>
        <v>0001</v>
      </c>
    </row>
    <row r="28" spans="1:9" x14ac:dyDescent="0.25">
      <c r="A28">
        <v>2</v>
      </c>
      <c r="B28" t="str">
        <f>VLOOKUP(ROUNDUP($C$24*POWER(POWER(2,1/12),$A28),2)+0.1,Sheet2!$B$1:$C$110,2,TRUE)</f>
        <v> F#4/Gb4 </v>
      </c>
      <c r="C28" t="str">
        <f>VLOOKUP(ROUNDUP($C$24*POWER(POWER(2,1/12),$A28 + 3),2)+0.1,Sheet2!$B$1:$C$110,2,TRUE)</f>
        <v>A4</v>
      </c>
      <c r="D28" t="str">
        <f>VLOOKUP(ROUNDUP($C$24*POWER(POWER(2,1/12),$A28 + 4),2)+0.1,Sheet2!$B$1:$C$110,2,TRUE)</f>
        <v> A#4/Bb4 </v>
      </c>
      <c r="E28" t="str">
        <f>VLOOKUP(ROUNDUP($C$24*POWER(POWER(2,1/12),$A28 + 7),2)+0.1,Sheet2!$B$1:$C$110,2,TRUE)</f>
        <v> C#5/Db5 </v>
      </c>
      <c r="F28" t="str">
        <f>VLOOKUP(ROUNDUP($C$24*POWER(POWER(2,1/12),$A28 + 10),2)+0.1,Sheet2!$B$1:$C$110,2,TRUE)</f>
        <v>E5</v>
      </c>
      <c r="G28" t="str">
        <f>VLOOKUP(ROUNDUP($C$24*POWER(POWER(2,1/12),$A28 + 11),2)+0.1,Sheet2!$B$1:$C$110,2,TRUE)</f>
        <v>F5</v>
      </c>
      <c r="I28" t="str">
        <f t="shared" si="0"/>
        <v>0010</v>
      </c>
    </row>
    <row r="29" spans="1:9" x14ac:dyDescent="0.25">
      <c r="A29">
        <v>3</v>
      </c>
      <c r="B29" t="str">
        <f>VLOOKUP(ROUNDUP($C$24*POWER(POWER(2,1/12),$A29),2)+0.1,Sheet2!$B$1:$C$110,2,TRUE)</f>
        <v>G4</v>
      </c>
      <c r="C29" t="str">
        <f>VLOOKUP(ROUNDUP($C$24*POWER(POWER(2,1/12),$A29 + 3),2)+0.1,Sheet2!$B$1:$C$110,2,TRUE)</f>
        <v> A#4/Bb4 </v>
      </c>
      <c r="D29" t="str">
        <f>VLOOKUP(ROUNDUP($C$24*POWER(POWER(2,1/12),$A29 + 4),2)+0.1,Sheet2!$B$1:$C$110,2,TRUE)</f>
        <v>B4</v>
      </c>
      <c r="E29" t="str">
        <f>VLOOKUP(ROUNDUP($C$24*POWER(POWER(2,1/12),$A29 + 7),2)+0.1,Sheet2!$B$1:$C$110,2,TRUE)</f>
        <v>D5</v>
      </c>
      <c r="F29" t="str">
        <f>VLOOKUP(ROUNDUP($C$24*POWER(POWER(2,1/12),$A29 + 10),2)+0.1,Sheet2!$B$1:$C$110,2,TRUE)</f>
        <v>F5</v>
      </c>
      <c r="G29" t="str">
        <f>VLOOKUP(ROUNDUP($C$24*POWER(POWER(2,1/12),$A29 + 11),2)+0.1,Sheet2!$B$1:$C$110,2,TRUE)</f>
        <v> F#5/Gb5 </v>
      </c>
      <c r="I29" t="str">
        <f t="shared" si="0"/>
        <v>0011</v>
      </c>
    </row>
    <row r="30" spans="1:9" x14ac:dyDescent="0.25">
      <c r="A30">
        <v>4</v>
      </c>
      <c r="B30" t="str">
        <f>VLOOKUP(ROUNDUP($C$24*POWER(POWER(2,1/12),$A30),2)+0.1,Sheet2!$B$1:$C$110,2,TRUE)</f>
        <v> G#4/Ab4 </v>
      </c>
      <c r="C30" t="str">
        <f>VLOOKUP(ROUNDUP($C$24*POWER(POWER(2,1/12),$A30 + 3),2)+0.1,Sheet2!$B$1:$C$110,2,TRUE)</f>
        <v>B4</v>
      </c>
      <c r="D30" t="str">
        <f>VLOOKUP(ROUNDUP($C$24*POWER(POWER(2,1/12),$A30 + 4),2)+0.1,Sheet2!$B$1:$C$110,2,TRUE)</f>
        <v>C5</v>
      </c>
      <c r="E30" t="str">
        <f>VLOOKUP(ROUNDUP($C$24*POWER(POWER(2,1/12),$A30 + 7),2)+0.1,Sheet2!$B$1:$C$110,2,TRUE)</f>
        <v> D#5/Eb5 </v>
      </c>
      <c r="F30" t="str">
        <f>VLOOKUP(ROUNDUP($C$24*POWER(POWER(2,1/12),$A30 + 10),2)+0.1,Sheet2!$B$1:$C$110,2,TRUE)</f>
        <v> F#5/Gb5 </v>
      </c>
      <c r="G30" t="str">
        <f>VLOOKUP(ROUNDUP($C$24*POWER(POWER(2,1/12),$A30 + 11),2)+0.1,Sheet2!$B$1:$C$110,2,TRUE)</f>
        <v>G5</v>
      </c>
      <c r="I30" t="str">
        <f t="shared" si="0"/>
        <v>0100</v>
      </c>
    </row>
    <row r="31" spans="1:9" x14ac:dyDescent="0.25">
      <c r="A31">
        <v>5</v>
      </c>
      <c r="B31" t="str">
        <f>VLOOKUP(ROUNDUP($C$24*POWER(POWER(2,1/12),$A31),2)+0.1,Sheet2!$B$1:$C$110,2,TRUE)</f>
        <v>A4</v>
      </c>
      <c r="C31" t="str">
        <f>VLOOKUP(ROUNDUP($C$24*POWER(POWER(2,1/12),$A31 + 3),2)+0.1,Sheet2!$B$1:$C$110,2,TRUE)</f>
        <v>C5</v>
      </c>
      <c r="D31" t="str">
        <f>VLOOKUP(ROUNDUP($C$24*POWER(POWER(2,1/12),$A31 + 4),2)+0.1,Sheet2!$B$1:$C$110,2,TRUE)</f>
        <v> C#5/Db5 </v>
      </c>
      <c r="E31" t="str">
        <f>VLOOKUP(ROUNDUP($C$24*POWER(POWER(2,1/12),$A31 + 7),2)+0.1,Sheet2!$B$1:$C$110,2,TRUE)</f>
        <v>E5</v>
      </c>
      <c r="F31" t="str">
        <f>VLOOKUP(ROUNDUP($C$24*POWER(POWER(2,1/12),$A31 + 10),2)+0.1,Sheet2!$B$1:$C$110,2,TRUE)</f>
        <v>G5</v>
      </c>
      <c r="G31" t="str">
        <f>VLOOKUP(ROUNDUP($C$24*POWER(POWER(2,1/12),$A31 + 11),2)+0.1,Sheet2!$B$1:$C$110,2,TRUE)</f>
        <v> G#5/Ab5 </v>
      </c>
      <c r="I31" t="str">
        <f t="shared" si="0"/>
        <v>0101</v>
      </c>
    </row>
    <row r="32" spans="1:9" x14ac:dyDescent="0.25">
      <c r="A32">
        <v>6</v>
      </c>
      <c r="B32" t="str">
        <f>VLOOKUP(ROUNDUP($C$24*POWER(POWER(2,1/12),$A32),2)+0.1,Sheet2!$B$1:$C$110,2,TRUE)</f>
        <v> A#4/Bb4 </v>
      </c>
      <c r="C32" t="str">
        <f>VLOOKUP(ROUNDUP($C$24*POWER(POWER(2,1/12),$A32 + 3),2)+0.1,Sheet2!$B$1:$C$110,2,TRUE)</f>
        <v> C#5/Db5 </v>
      </c>
      <c r="D32" t="str">
        <f>VLOOKUP(ROUNDUP($C$24*POWER(POWER(2,1/12),$A32 + 4),2)+0.1,Sheet2!$B$1:$C$110,2,TRUE)</f>
        <v>D5</v>
      </c>
      <c r="E32" t="str">
        <f>VLOOKUP(ROUNDUP($C$24*POWER(POWER(2,1/12),$A32 + 7),2)+0.1,Sheet2!$B$1:$C$110,2,TRUE)</f>
        <v>F5</v>
      </c>
      <c r="F32" t="str">
        <f>VLOOKUP(ROUNDUP($C$24*POWER(POWER(2,1/12),$A32 + 10),2)+0.1,Sheet2!$B$1:$C$110,2,TRUE)</f>
        <v> G#5/Ab5 </v>
      </c>
      <c r="G32" t="str">
        <f>VLOOKUP(ROUNDUP($C$24*POWER(POWER(2,1/12),$A32 + 11),2)+0.1,Sheet2!$B$1:$C$110,2,TRUE)</f>
        <v>A5</v>
      </c>
      <c r="I32" t="str">
        <f t="shared" si="0"/>
        <v>0110</v>
      </c>
    </row>
    <row r="33" spans="1:9" x14ac:dyDescent="0.25">
      <c r="A33">
        <v>7</v>
      </c>
      <c r="B33" t="str">
        <f>VLOOKUP(ROUNDUP($C$24*POWER(POWER(2,1/12),$A33),2)+0.1,Sheet2!$B$1:$C$110,2,TRUE)</f>
        <v>B4</v>
      </c>
      <c r="C33" t="str">
        <f>VLOOKUP(ROUNDUP($C$24*POWER(POWER(2,1/12),$A33 + 3),2)+0.1,Sheet2!$B$1:$C$110,2,TRUE)</f>
        <v>D5</v>
      </c>
      <c r="D33" t="str">
        <f>VLOOKUP(ROUNDUP($C$24*POWER(POWER(2,1/12),$A33 + 4),2)+0.1,Sheet2!$B$1:$C$110,2,TRUE)</f>
        <v> D#5/Eb5 </v>
      </c>
      <c r="E33" t="str">
        <f>VLOOKUP(ROUNDUP($C$24*POWER(POWER(2,1/12),$A33 + 7),2)+0.1,Sheet2!$B$1:$C$110,2,TRUE)</f>
        <v> F#5/Gb5 </v>
      </c>
      <c r="F33" t="str">
        <f>VLOOKUP(ROUNDUP($C$24*POWER(POWER(2,1/12),$A33 + 10),2)+0.1,Sheet2!$B$1:$C$110,2,TRUE)</f>
        <v>A5</v>
      </c>
      <c r="G33" t="str">
        <f>VLOOKUP(ROUNDUP($C$24*POWER(POWER(2,1/12),$A33 + 11),2)+0.1,Sheet2!$B$1:$C$110,2,TRUE)</f>
        <v> A#5/Bb5 </v>
      </c>
      <c r="I33" t="str">
        <f t="shared" si="0"/>
        <v>0111</v>
      </c>
    </row>
    <row r="34" spans="1:9" x14ac:dyDescent="0.25">
      <c r="A34">
        <v>8</v>
      </c>
      <c r="B34" t="str">
        <f>VLOOKUP(ROUNDUP($C$24*POWER(POWER(2,1/12),$A34),2)+0.1,Sheet2!$B$1:$C$110,2,TRUE)</f>
        <v>C5</v>
      </c>
      <c r="C34" t="str">
        <f>VLOOKUP(ROUNDUP($C$24*POWER(POWER(2,1/12),$A34 + 3),2)+0.1,Sheet2!$B$1:$C$110,2,TRUE)</f>
        <v> D#5/Eb5 </v>
      </c>
      <c r="D34" t="str">
        <f>VLOOKUP(ROUNDUP($C$24*POWER(POWER(2,1/12),$A34 + 4),2)+0.1,Sheet2!$B$1:$C$110,2,TRUE)</f>
        <v>E5</v>
      </c>
      <c r="E34" t="str">
        <f>VLOOKUP(ROUNDUP($C$24*POWER(POWER(2,1/12),$A34 + 7),2)+0.1,Sheet2!$B$1:$C$110,2,TRUE)</f>
        <v>G5</v>
      </c>
      <c r="F34" t="str">
        <f>VLOOKUP(ROUNDUP($C$24*POWER(POWER(2,1/12),$A34 + 10),2)+0.1,Sheet2!$B$1:$C$110,2,TRUE)</f>
        <v> A#5/Bb5 </v>
      </c>
      <c r="G34" t="str">
        <f>VLOOKUP(ROUNDUP($C$24*POWER(POWER(2,1/12),$A34 + 11),2)+0.1,Sheet2!$B$1:$C$110,2,TRUE)</f>
        <v>B5</v>
      </c>
      <c r="I34" t="str">
        <f t="shared" si="0"/>
        <v>1000</v>
      </c>
    </row>
    <row r="35" spans="1:9" x14ac:dyDescent="0.25">
      <c r="A35">
        <v>9</v>
      </c>
      <c r="B35" t="str">
        <f>VLOOKUP(ROUNDUP($C$24*POWER(POWER(2,1/12),$A35),2)+0.1,Sheet2!$B$1:$C$110,2,TRUE)</f>
        <v> C#5/Db5 </v>
      </c>
      <c r="C35" t="str">
        <f>VLOOKUP(ROUNDUP($C$24*POWER(POWER(2,1/12),$A35 + 3),2)+0.1,Sheet2!$B$1:$C$110,2,TRUE)</f>
        <v>E5</v>
      </c>
      <c r="D35" t="str">
        <f>VLOOKUP(ROUNDUP($C$24*POWER(POWER(2,1/12),$A35 + 4),2)+0.1,Sheet2!$B$1:$C$110,2,TRUE)</f>
        <v>F5</v>
      </c>
      <c r="E35" t="str">
        <f>VLOOKUP(ROUNDUP($C$24*POWER(POWER(2,1/12),$A35 + 7),2)+0.1,Sheet2!$B$1:$C$110,2,TRUE)</f>
        <v> G#5/Ab5 </v>
      </c>
      <c r="F35" t="str">
        <f>VLOOKUP(ROUNDUP($C$24*POWER(POWER(2,1/12),$A35 + 10),2)+0.1,Sheet2!$B$1:$C$110,2,TRUE)</f>
        <v>B5</v>
      </c>
      <c r="G35" t="str">
        <f>VLOOKUP(ROUNDUP($C$24*POWER(POWER(2,1/12),$A35 + 11),2)+0.1,Sheet2!$B$1:$C$110,2,TRUE)</f>
        <v>C6</v>
      </c>
      <c r="I35" t="str">
        <f t="shared" si="0"/>
        <v>1001</v>
      </c>
    </row>
    <row r="36" spans="1:9" x14ac:dyDescent="0.25">
      <c r="A36">
        <v>10</v>
      </c>
      <c r="B36" t="str">
        <f>VLOOKUP(ROUNDUP($C$24*POWER(POWER(2,1/12),$A36),2)+0.1,Sheet2!$B$1:$C$110,2,TRUE)</f>
        <v>D5</v>
      </c>
      <c r="C36" t="str">
        <f>VLOOKUP(ROUNDUP($C$24*POWER(POWER(2,1/12),$A36 + 3),2)+0.1,Sheet2!$B$1:$C$110,2,TRUE)</f>
        <v>F5</v>
      </c>
      <c r="D36" t="str">
        <f>VLOOKUP(ROUNDUP($C$24*POWER(POWER(2,1/12),$A36 + 4),2)+0.1,Sheet2!$B$1:$C$110,2,TRUE)</f>
        <v> F#5/Gb5 </v>
      </c>
      <c r="E36" t="str">
        <f>VLOOKUP(ROUNDUP($C$24*POWER(POWER(2,1/12),$A36 + 7),2)+0.1,Sheet2!$B$1:$C$110,2,TRUE)</f>
        <v>A5</v>
      </c>
      <c r="F36" t="str">
        <f>VLOOKUP(ROUNDUP($C$24*POWER(POWER(2,1/12),$A36 + 10),2)+0.1,Sheet2!$B$1:$C$110,2,TRUE)</f>
        <v>C6</v>
      </c>
      <c r="G36" t="str">
        <f>VLOOKUP(ROUNDUP($C$24*POWER(POWER(2,1/12),$A36 + 11),2)+0.1,Sheet2!$B$1:$C$110,2,TRUE)</f>
        <v> C#6/Db6 </v>
      </c>
      <c r="I36" t="str">
        <f t="shared" si="0"/>
        <v>1010</v>
      </c>
    </row>
    <row r="37" spans="1:9" x14ac:dyDescent="0.25">
      <c r="A37">
        <v>11</v>
      </c>
      <c r="B37" t="str">
        <f>VLOOKUP(ROUNDUP($C$24*POWER(POWER(2,1/12),$A37),2)+0.1,Sheet2!$B$1:$C$110,2,TRUE)</f>
        <v> D#5/Eb5 </v>
      </c>
      <c r="C37" t="str">
        <f>VLOOKUP(ROUNDUP($C$24*POWER(POWER(2,1/12),$A37 + 3),2)+0.1,Sheet2!$B$1:$C$110,2,TRUE)</f>
        <v> F#5/Gb5 </v>
      </c>
      <c r="D37" t="str">
        <f>VLOOKUP(ROUNDUP($C$24*POWER(POWER(2,1/12),$A37 + 4),2)+0.1,Sheet2!$B$1:$C$110,2,TRUE)</f>
        <v>G5</v>
      </c>
      <c r="E37" t="str">
        <f>VLOOKUP(ROUNDUP($C$24*POWER(POWER(2,1/12),$A37 + 7),2)+0.1,Sheet2!$B$1:$C$110,2,TRUE)</f>
        <v> A#5/Bb5 </v>
      </c>
      <c r="F37" t="str">
        <f>VLOOKUP(ROUNDUP($C$24*POWER(POWER(2,1/12),$A37 + 10),2)+0.1,Sheet2!$B$1:$C$110,2,TRUE)</f>
        <v> C#6/Db6 </v>
      </c>
      <c r="G37" t="str">
        <f>VLOOKUP(ROUNDUP($C$24*POWER(POWER(2,1/12),$A37 + 11),2)+0.1,Sheet2!$B$1:$C$110,2,TRUE)</f>
        <v>D6</v>
      </c>
      <c r="I37" t="str">
        <f t="shared" si="0"/>
        <v>1011</v>
      </c>
    </row>
    <row r="38" spans="1:9" x14ac:dyDescent="0.25">
      <c r="A38">
        <v>12</v>
      </c>
      <c r="B38" t="str">
        <f>VLOOKUP(ROUNDUP($C$24*POWER(POWER(2,1/12),$A38),2)+0.1,Sheet2!$B$1:$C$110,2,TRUE)</f>
        <v>E5</v>
      </c>
      <c r="C38" t="str">
        <f>VLOOKUP(ROUNDUP($C$24*POWER(POWER(2,1/12),$A38 + 3),2)+0.1,Sheet2!$B$1:$C$110,2,TRUE)</f>
        <v>G5</v>
      </c>
      <c r="D38" t="str">
        <f>VLOOKUP(ROUNDUP($C$24*POWER(POWER(2,1/12),$A38 + 4),2)+0.1,Sheet2!$B$1:$C$110,2,TRUE)</f>
        <v> G#5/Ab5 </v>
      </c>
      <c r="E38" t="str">
        <f>VLOOKUP(ROUNDUP($C$24*POWER(POWER(2,1/12),$A38 + 7),2)+0.1,Sheet2!$B$1:$C$110,2,TRUE)</f>
        <v>B5</v>
      </c>
      <c r="F38" t="str">
        <f>VLOOKUP(ROUNDUP($C$24*POWER(POWER(2,1/12),$A38 + 10),2)+0.1,Sheet2!$B$1:$C$110,2,TRUE)</f>
        <v>D6</v>
      </c>
      <c r="G38" t="str">
        <f>VLOOKUP(ROUNDUP($C$24*POWER(POWER(2,1/12),$A38 + 11),2)+0.1,Sheet2!$B$1:$C$110,2,TRUE)</f>
        <v> D#6/Eb6 </v>
      </c>
      <c r="I38" t="str">
        <f t="shared" si="0"/>
        <v>1100</v>
      </c>
    </row>
    <row r="39" spans="1:9" x14ac:dyDescent="0.25">
      <c r="A39">
        <v>13</v>
      </c>
      <c r="B39" t="str">
        <f>VLOOKUP(ROUNDUP($C$24*POWER(POWER(2,1/12),$A39),2)+0.1,Sheet2!$B$1:$C$110,2,TRUE)</f>
        <v>F5</v>
      </c>
      <c r="C39" t="str">
        <f>VLOOKUP(ROUNDUP($C$24*POWER(POWER(2,1/12),$A39 + 3),2)+0.1,Sheet2!$B$1:$C$110,2,TRUE)</f>
        <v> G#5/Ab5 </v>
      </c>
      <c r="D39" t="str">
        <f>VLOOKUP(ROUNDUP($C$24*POWER(POWER(2,1/12),$A39 + 4),2)+0.1,Sheet2!$B$1:$C$110,2,TRUE)</f>
        <v>A5</v>
      </c>
      <c r="E39" t="str">
        <f>VLOOKUP(ROUNDUP($C$24*POWER(POWER(2,1/12),$A39 + 7),2)+0.1,Sheet2!$B$1:$C$110,2,TRUE)</f>
        <v>C6</v>
      </c>
      <c r="F39" t="str">
        <f>VLOOKUP(ROUNDUP($C$24*POWER(POWER(2,1/12),$A39 + 10),2)+0.1,Sheet2!$B$1:$C$110,2,TRUE)</f>
        <v> D#6/Eb6 </v>
      </c>
      <c r="G39" t="str">
        <f>VLOOKUP(ROUNDUP($C$24*POWER(POWER(2,1/12),$A39 + 11),2)+0.1,Sheet2!$B$1:$C$110,2,TRUE)</f>
        <v>E6</v>
      </c>
      <c r="I39" t="str">
        <f t="shared" si="0"/>
        <v>1101</v>
      </c>
    </row>
    <row r="40" spans="1:9" x14ac:dyDescent="0.25">
      <c r="A40">
        <v>14</v>
      </c>
      <c r="B40" t="str">
        <f>VLOOKUP(ROUNDUP($C$24*POWER(POWER(2,1/12),$A40),2)+0.1,Sheet2!$B$1:$C$110,2,TRUE)</f>
        <v> F#5/Gb5 </v>
      </c>
      <c r="C40" t="str">
        <f>VLOOKUP(ROUNDUP($C$24*POWER(POWER(2,1/12),$A40 + 3),2)+0.1,Sheet2!$B$1:$C$110,2,TRUE)</f>
        <v>A5</v>
      </c>
      <c r="D40" t="str">
        <f>VLOOKUP(ROUNDUP($C$24*POWER(POWER(2,1/12),$A40 + 4),2)+0.1,Sheet2!$B$1:$C$110,2,TRUE)</f>
        <v> A#5/Bb5 </v>
      </c>
      <c r="E40" t="str">
        <f>VLOOKUP(ROUNDUP($C$24*POWER(POWER(2,1/12),$A40 + 7),2)+0.1,Sheet2!$B$1:$C$110,2,TRUE)</f>
        <v> C#6/Db6 </v>
      </c>
      <c r="F40" t="str">
        <f>VLOOKUP(ROUNDUP($C$24*POWER(POWER(2,1/12),$A40 + 10),2)+0.1,Sheet2!$B$1:$C$110,2,TRUE)</f>
        <v>E6</v>
      </c>
      <c r="G40" t="str">
        <f>VLOOKUP(ROUNDUP($C$24*POWER(POWER(2,1/12),$A40 + 11),2)+0.1,Sheet2!$B$1:$C$110,2,TRUE)</f>
        <v>F6</v>
      </c>
      <c r="I40" t="str">
        <f t="shared" si="0"/>
        <v>1110</v>
      </c>
    </row>
    <row r="41" spans="1:9" x14ac:dyDescent="0.25">
      <c r="A41">
        <v>15</v>
      </c>
      <c r="B41" t="str">
        <f>VLOOKUP(ROUNDUP($C$24*POWER(POWER(2,1/12),$A41),2)+0.1,Sheet2!$B$1:$C$110,2,TRUE)</f>
        <v>G5</v>
      </c>
      <c r="C41" t="str">
        <f>VLOOKUP(ROUNDUP($C$24*POWER(POWER(2,1/12),$A41 + 3),2)+0.1,Sheet2!$B$1:$C$110,2,TRUE)</f>
        <v> A#5/Bb5 </v>
      </c>
      <c r="D41" t="str">
        <f>VLOOKUP(ROUNDUP($C$24*POWER(POWER(2,1/12),$A41 + 4),2)+0.1,Sheet2!$B$1:$C$110,2,TRUE)</f>
        <v>B5</v>
      </c>
      <c r="E41" t="str">
        <f>VLOOKUP(ROUNDUP($C$24*POWER(POWER(2,1/12),$A41 + 7),2)+0.1,Sheet2!$B$1:$C$110,2,TRUE)</f>
        <v>D6</v>
      </c>
      <c r="F41" t="str">
        <f>VLOOKUP(ROUNDUP($C$24*POWER(POWER(2,1/12),$A41 + 10),2)+0.1,Sheet2!$B$1:$C$110,2,TRUE)</f>
        <v>F6</v>
      </c>
      <c r="G41" t="str">
        <f>VLOOKUP(ROUNDUP($C$24*POWER(POWER(2,1/12),$A41 + 11),2)+0.1,Sheet2!$B$1:$C$110,2,TRUE)</f>
        <v> F#6/Gb6 </v>
      </c>
      <c r="I41" t="str">
        <f t="shared" si="0"/>
        <v>1111</v>
      </c>
    </row>
    <row r="42" spans="1:9" s="3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9561-6080-4FEC-8093-7791D720C321}">
  <dimension ref="A1:L179"/>
  <sheetViews>
    <sheetView tabSelected="1" workbookViewId="0">
      <selection activeCell="J1" sqref="J1"/>
    </sheetView>
  </sheetViews>
  <sheetFormatPr defaultRowHeight="15" x14ac:dyDescent="0.25"/>
  <cols>
    <col min="1" max="1" width="25.5703125" customWidth="1"/>
    <col min="3" max="3" width="11" customWidth="1"/>
    <col min="7" max="7" width="17.7109375" customWidth="1"/>
    <col min="11" max="11" width="25.85546875" customWidth="1"/>
  </cols>
  <sheetData>
    <row r="1" spans="1:12" x14ac:dyDescent="0.25">
      <c r="A1" t="s">
        <v>168</v>
      </c>
      <c r="B1" s="4" t="s">
        <v>187</v>
      </c>
      <c r="C1" t="s">
        <v>175</v>
      </c>
      <c r="D1" s="4">
        <f>VLOOKUP(B1,Sheet2!$A1:$B110,2,FALSE)</f>
        <v>329.63</v>
      </c>
      <c r="K1" t="s">
        <v>174</v>
      </c>
    </row>
    <row r="3" spans="1:12" x14ac:dyDescent="0.25">
      <c r="A3" s="6" t="s">
        <v>169</v>
      </c>
      <c r="B3" s="7" t="s">
        <v>169</v>
      </c>
      <c r="C3" s="8" t="s">
        <v>169</v>
      </c>
      <c r="D3" s="5" t="s">
        <v>169</v>
      </c>
      <c r="E3" t="s">
        <v>176</v>
      </c>
      <c r="F3">
        <v>0</v>
      </c>
      <c r="G3" t="s">
        <v>184</v>
      </c>
      <c r="H3" t="str">
        <f>DEC2BIN(F3,4)</f>
        <v>0000</v>
      </c>
      <c r="K3" t="s">
        <v>170</v>
      </c>
      <c r="L3" t="s">
        <v>172</v>
      </c>
    </row>
    <row r="4" spans="1:12" x14ac:dyDescent="0.25">
      <c r="A4" t="s">
        <v>21</v>
      </c>
      <c r="B4" t="str">
        <f>VLOOKUP(ROUNDUP(D1*2^(1/12)^F3,2) + 0.1,Sheet2!B1:C110,2,TRUE)</f>
        <v>E4</v>
      </c>
      <c r="C4" t="s">
        <v>130</v>
      </c>
      <c r="D4">
        <f>VLOOKUP(B4,Sheet2!$A1:$B110,2,FALSE)</f>
        <v>329.63</v>
      </c>
      <c r="K4" t="s">
        <v>171</v>
      </c>
      <c r="L4" t="s">
        <v>173</v>
      </c>
    </row>
    <row r="5" spans="1:12" x14ac:dyDescent="0.25">
      <c r="A5" t="s">
        <v>131</v>
      </c>
      <c r="B5" t="s">
        <v>132</v>
      </c>
      <c r="C5" t="s">
        <v>133</v>
      </c>
      <c r="D5" t="s">
        <v>134</v>
      </c>
      <c r="E5" t="s">
        <v>135</v>
      </c>
      <c r="G5" t="s">
        <v>148</v>
      </c>
    </row>
    <row r="6" spans="1:12" x14ac:dyDescent="0.25">
      <c r="A6" t="str">
        <f>B4&amp;" Triad"</f>
        <v>E4 Triad</v>
      </c>
      <c r="B6" t="str">
        <f>B4</f>
        <v>E4</v>
      </c>
      <c r="C6" t="str">
        <f>VLOOKUP(ROUNDUP($D$4*POWER(POWER(2,1/12),4),2)+0.1,Sheet2!$B$1:$C$110,2,TRUE)</f>
        <v> G#4/Ab4 </v>
      </c>
      <c r="D6" t="str">
        <f>VLOOKUP(ROUNDUP($D$4*POWER(POWER(2,1/12),7),2) + 0.1,Sheet2!$B$1:$C$110,2,TRUE)</f>
        <v>B4</v>
      </c>
      <c r="E6" t="s">
        <v>138</v>
      </c>
      <c r="G6" t="s">
        <v>149</v>
      </c>
    </row>
    <row r="7" spans="1:12" x14ac:dyDescent="0.25">
      <c r="A7" t="str">
        <f>B4&amp;" Minor Triad"</f>
        <v>E4 Minor Triad</v>
      </c>
      <c r="B7" t="str">
        <f t="shared" ref="B7:B12" si="0">B6</f>
        <v>E4</v>
      </c>
      <c r="C7" t="str">
        <f>VLOOKUP(ROUNDUP($D$4*POWER(POWER(2,1/12),3),2)+0.1,Sheet2!$B$1:$C$110,2,TRUE)</f>
        <v>G4</v>
      </c>
      <c r="D7" t="str">
        <f>VLOOKUP(ROUNDUP($D$4*POWER(POWER(2,1/12),7),2) + 0.1,Sheet2!$B$1:$C$110,2,TRUE)</f>
        <v>B4</v>
      </c>
      <c r="E7" t="s">
        <v>138</v>
      </c>
      <c r="G7" t="s">
        <v>150</v>
      </c>
    </row>
    <row r="8" spans="1:12" x14ac:dyDescent="0.25">
      <c r="A8" t="str">
        <f>$B$4&amp;" Power Chord"</f>
        <v>E4 Power Chord</v>
      </c>
      <c r="B8" t="str">
        <f t="shared" si="0"/>
        <v>E4</v>
      </c>
      <c r="C8" t="s">
        <v>138</v>
      </c>
      <c r="D8" t="str">
        <f>VLOOKUP(ROUNDUP($D$4*POWER(POWER(2,1/12),7),2) + 0.1,Sheet2!$B$1:$C$110,2,TRUE)</f>
        <v>B4</v>
      </c>
      <c r="E8" t="s">
        <v>138</v>
      </c>
      <c r="G8" t="s">
        <v>151</v>
      </c>
    </row>
    <row r="9" spans="1:12" x14ac:dyDescent="0.25">
      <c r="A9" t="str">
        <f>$B$4&amp;" Maj 7th"</f>
        <v>E4 Maj 7th</v>
      </c>
      <c r="B9" t="str">
        <f t="shared" si="0"/>
        <v>E4</v>
      </c>
      <c r="C9" t="str">
        <f>VLOOKUP(ROUNDUP($D$4*POWER(POWER(2,1/12),4),2)+0.1,Sheet2!$B$1:$C$110,2,TRUE)</f>
        <v> G#4/Ab4 </v>
      </c>
      <c r="D9" t="str">
        <f>VLOOKUP(ROUNDUP($D$4*POWER(POWER(2,1/12),7),2) + 0.1,Sheet2!$B$1:$C$110,2,TRUE)</f>
        <v>B4</v>
      </c>
      <c r="E9" t="str">
        <f>VLOOKUP(ROUNDUP($D$4*POWER(POWER(2,1/12),11),2) + 0.1,Sheet2!$B$1:$C$110,2,TRUE)</f>
        <v> D#5/Eb5 </v>
      </c>
      <c r="G9" t="s">
        <v>152</v>
      </c>
    </row>
    <row r="10" spans="1:12" x14ac:dyDescent="0.25">
      <c r="A10" t="str">
        <f>$B$4&amp;" MinMaj 7th"</f>
        <v>E4 MinMaj 7th</v>
      </c>
      <c r="B10" t="str">
        <f t="shared" si="0"/>
        <v>E4</v>
      </c>
      <c r="C10" t="str">
        <f>VLOOKUP(ROUNDUP($D$4*POWER(POWER(2,1/12),3),2)+0.1,Sheet2!$B$1:$C$110,2,TRUE)</f>
        <v>G4</v>
      </c>
      <c r="D10" t="str">
        <f>VLOOKUP(ROUNDUP($D$4*POWER(POWER(2,1/12),7),2) + 0.1,Sheet2!$B$1:$C$110,2,TRUE)</f>
        <v>B4</v>
      </c>
      <c r="E10" t="str">
        <f>VLOOKUP(ROUNDUP($D$4*POWER(POWER(2,1/12),11),2) + 0.1,Sheet2!$B$1:$C$110,2,TRUE)</f>
        <v> D#5/Eb5 </v>
      </c>
      <c r="G10" t="s">
        <v>153</v>
      </c>
    </row>
    <row r="11" spans="1:12" x14ac:dyDescent="0.25">
      <c r="A11" t="str">
        <f>$B$4&amp;" Min 7th"</f>
        <v>E4 Min 7th</v>
      </c>
      <c r="B11" t="str">
        <f t="shared" si="0"/>
        <v>E4</v>
      </c>
      <c r="C11" t="str">
        <f>VLOOKUP(ROUNDUP($D$4*POWER(POWER(2,1/12),3),2)+0.1,Sheet2!$B$1:$C$110,2,TRUE)</f>
        <v>G4</v>
      </c>
      <c r="D11" t="str">
        <f>VLOOKUP(ROUNDUP($D$4*POWER(POWER(2,1/12),7),2) + 0.1,Sheet2!$B$1:$C$110,2,TRUE)</f>
        <v>B4</v>
      </c>
      <c r="E11" t="str">
        <f>VLOOKUP(ROUNDUP($D$4*POWER(POWER(2,1/12),10),2) + 0.1,Sheet2!$B$1:$C$110,2,TRUE)</f>
        <v>D5</v>
      </c>
      <c r="G11" t="s">
        <v>154</v>
      </c>
    </row>
    <row r="12" spans="1:12" x14ac:dyDescent="0.25">
      <c r="A12" t="str">
        <f>$B$4&amp;" Dominant 7th"</f>
        <v>E4 Dominant 7th</v>
      </c>
      <c r="B12" t="str">
        <f t="shared" si="0"/>
        <v>E4</v>
      </c>
      <c r="C12" t="str">
        <f>VLOOKUP(ROUNDUP($D$4*POWER(POWER(2,1/12),4),2)+0.1,Sheet2!$B$1:$C$110,2,TRUE)</f>
        <v> G#4/Ab4 </v>
      </c>
      <c r="D12" t="str">
        <f>VLOOKUP(ROUNDUP($D$4*POWER(POWER(2,1/12),7),2) + 0.1,Sheet2!$B$1:$C$110,2,TRUE)</f>
        <v>B4</v>
      </c>
      <c r="E12" t="str">
        <f>VLOOKUP(ROUNDUP($D$4*POWER(POWER(2,1/12),10),2) + 0.1,Sheet2!$B$1:$C$110,2,TRUE)</f>
        <v>D5</v>
      </c>
      <c r="G12" t="s">
        <v>155</v>
      </c>
    </row>
    <row r="14" spans="1:12" x14ac:dyDescent="0.25">
      <c r="A14" s="6" t="s">
        <v>181</v>
      </c>
      <c r="B14" s="7" t="s">
        <v>169</v>
      </c>
      <c r="C14" s="8" t="s">
        <v>169</v>
      </c>
      <c r="D14" s="5" t="s">
        <v>169</v>
      </c>
      <c r="E14" t="s">
        <v>176</v>
      </c>
      <c r="F14">
        <v>1</v>
      </c>
      <c r="G14" t="s">
        <v>184</v>
      </c>
      <c r="H14" t="str">
        <f>DEC2BIN(F14,4)</f>
        <v>0001</v>
      </c>
    </row>
    <row r="15" spans="1:12" x14ac:dyDescent="0.25">
      <c r="A15" t="s">
        <v>21</v>
      </c>
      <c r="B15" t="str">
        <f>VLOOKUP(ROUNDUP($D$1*2^(1/12)^F14,2) + 0.1,Sheet2!B$1:C$110,2,TRUE)</f>
        <v>F4</v>
      </c>
      <c r="C15" t="s">
        <v>130</v>
      </c>
      <c r="D15">
        <f>VLOOKUP(B15,Sheet2!$A$1:$B$110,2,FALSE)</f>
        <v>349.23</v>
      </c>
    </row>
    <row r="16" spans="1:12" x14ac:dyDescent="0.25">
      <c r="A16" t="s">
        <v>131</v>
      </c>
      <c r="B16" t="s">
        <v>132</v>
      </c>
      <c r="C16" t="s">
        <v>133</v>
      </c>
      <c r="D16" t="s">
        <v>134</v>
      </c>
      <c r="E16" t="s">
        <v>135</v>
      </c>
      <c r="G16" t="s">
        <v>148</v>
      </c>
    </row>
    <row r="17" spans="1:8" x14ac:dyDescent="0.25">
      <c r="A17" t="str">
        <f>B15&amp;" Triad"</f>
        <v>F4 Triad</v>
      </c>
      <c r="B17" t="str">
        <f>B15</f>
        <v>F4</v>
      </c>
      <c r="C17" t="str">
        <f>VLOOKUP(ROUNDUP($D$15*POWER(POWER(2,1/12),4),2)+0.1,Sheet2!$B$1:$C$110,2,TRUE)</f>
        <v>A4</v>
      </c>
      <c r="D17" t="str">
        <f>VLOOKUP(ROUNDUP($D$15*POWER(POWER(2,1/12),7),2) + 0.1,Sheet2!$B$1:$C$110,2,TRUE)</f>
        <v>C5</v>
      </c>
      <c r="E17" t="s">
        <v>138</v>
      </c>
      <c r="G17" t="s">
        <v>149</v>
      </c>
    </row>
    <row r="18" spans="1:8" x14ac:dyDescent="0.25">
      <c r="A18" t="str">
        <f>B15&amp;" Minor Triad"</f>
        <v>F4 Minor Triad</v>
      </c>
      <c r="B18" t="str">
        <f t="shared" ref="B18:B23" si="1">B17</f>
        <v>F4</v>
      </c>
      <c r="C18" t="str">
        <f>VLOOKUP(ROUNDUP($D$15*POWER(POWER(2,1/12),3),2)+0.1,Sheet2!$B$1:$C$110,2,TRUE)</f>
        <v> G#4/Ab4 </v>
      </c>
      <c r="D18" t="str">
        <f>VLOOKUP(ROUNDUP($D$15*POWER(POWER(2,1/12),7),2) + 0.1,Sheet2!$B$1:$C$110,2,TRUE)</f>
        <v>C5</v>
      </c>
      <c r="E18" t="s">
        <v>138</v>
      </c>
      <c r="G18" t="s">
        <v>150</v>
      </c>
    </row>
    <row r="19" spans="1:8" x14ac:dyDescent="0.25">
      <c r="A19" t="str">
        <f>$B$15&amp;" Power Chord"</f>
        <v>F4 Power Chord</v>
      </c>
      <c r="B19" t="str">
        <f t="shared" si="1"/>
        <v>F4</v>
      </c>
      <c r="C19" t="s">
        <v>138</v>
      </c>
      <c r="D19" t="str">
        <f>VLOOKUP(ROUNDUP($D$15*POWER(POWER(2,1/12),7),2) + 0.1,Sheet2!$B$1:$C$110,2,TRUE)</f>
        <v>C5</v>
      </c>
      <c r="E19" t="s">
        <v>138</v>
      </c>
      <c r="G19" t="s">
        <v>151</v>
      </c>
    </row>
    <row r="20" spans="1:8" x14ac:dyDescent="0.25">
      <c r="A20" t="str">
        <f>$B$15&amp;" Maj 7th"</f>
        <v>F4 Maj 7th</v>
      </c>
      <c r="B20" t="str">
        <f t="shared" si="1"/>
        <v>F4</v>
      </c>
      <c r="C20" t="str">
        <f>VLOOKUP(ROUNDUP($D$15*POWER(POWER(2,1/12),4),2)+0.1,Sheet2!$B$1:$C$110,2,TRUE)</f>
        <v>A4</v>
      </c>
      <c r="D20" t="str">
        <f>VLOOKUP(ROUNDUP($D$15*POWER(POWER(2,1/12),7),2) + 0.1,Sheet2!$B$1:$C$110,2,TRUE)</f>
        <v>C5</v>
      </c>
      <c r="E20" t="str">
        <f>VLOOKUP(ROUNDUP($D$15*POWER(POWER(2,1/12),11),2) + 0.1,Sheet2!$B$1:$C$110,2,TRUE)</f>
        <v>E5</v>
      </c>
      <c r="G20" t="s">
        <v>152</v>
      </c>
    </row>
    <row r="21" spans="1:8" x14ac:dyDescent="0.25">
      <c r="A21" t="str">
        <f>$B$15&amp;" MinMaj 7th"</f>
        <v>F4 MinMaj 7th</v>
      </c>
      <c r="B21" t="str">
        <f t="shared" si="1"/>
        <v>F4</v>
      </c>
      <c r="C21" t="str">
        <f>VLOOKUP(ROUNDUP($D$15*POWER(POWER(2,1/12),3),2)+0.1,Sheet2!$B$1:$C$110,2,TRUE)</f>
        <v> G#4/Ab4 </v>
      </c>
      <c r="D21" t="str">
        <f>VLOOKUP(ROUNDUP($D$15*POWER(POWER(2,1/12),7),2) + 0.1,Sheet2!$B$1:$C$110,2,TRUE)</f>
        <v>C5</v>
      </c>
      <c r="E21" t="str">
        <f>VLOOKUP(ROUNDUP($D$15*POWER(POWER(2,1/12),11),2) + 0.1,Sheet2!$B$1:$C$110,2,TRUE)</f>
        <v>E5</v>
      </c>
      <c r="G21" t="s">
        <v>153</v>
      </c>
    </row>
    <row r="22" spans="1:8" x14ac:dyDescent="0.25">
      <c r="A22" t="str">
        <f>$B$15&amp;" Min 7th"</f>
        <v>F4 Min 7th</v>
      </c>
      <c r="B22" t="str">
        <f t="shared" si="1"/>
        <v>F4</v>
      </c>
      <c r="C22" t="str">
        <f>VLOOKUP(ROUNDUP($D$15*POWER(POWER(2,1/12),3),2)+0.1,Sheet2!$B$1:$C$110,2,TRUE)</f>
        <v> G#4/Ab4 </v>
      </c>
      <c r="D22" t="str">
        <f>VLOOKUP(ROUNDUP($D$15*POWER(POWER(2,1/12),7),2) + 0.1,Sheet2!$B$1:$C$110,2,TRUE)</f>
        <v>C5</v>
      </c>
      <c r="E22" t="str">
        <f>VLOOKUP(ROUNDUP($D$15*POWER(POWER(2,1/12),10),2) + 0.1,Sheet2!$B$1:$C$110,2,TRUE)</f>
        <v> D#5/Eb5 </v>
      </c>
      <c r="G22" t="s">
        <v>154</v>
      </c>
    </row>
    <row r="23" spans="1:8" x14ac:dyDescent="0.25">
      <c r="A23" t="str">
        <f>$B$15&amp;" Dominant 7th"</f>
        <v>F4 Dominant 7th</v>
      </c>
      <c r="B23" t="str">
        <f t="shared" si="1"/>
        <v>F4</v>
      </c>
      <c r="C23" t="str">
        <f>VLOOKUP(ROUNDUP($D$15*POWER(POWER(2,1/12),4),2)+0.1,Sheet2!$B$1:$C$110,2,TRUE)</f>
        <v>A4</v>
      </c>
      <c r="D23" t="str">
        <f>VLOOKUP(ROUNDUP($D$15*POWER(POWER(2,1/12),7),2) + 0.1,Sheet2!$B$1:$C$110,2,TRUE)</f>
        <v>C5</v>
      </c>
      <c r="E23" t="str">
        <f>VLOOKUP(ROUNDUP($D$15*POWER(POWER(2,1/12),10),2) + 0.1,Sheet2!$B$1:$C$110,2,TRUE)</f>
        <v> D#5/Eb5 </v>
      </c>
      <c r="G23" t="s">
        <v>155</v>
      </c>
    </row>
    <row r="25" spans="1:8" x14ac:dyDescent="0.25">
      <c r="A25" s="6" t="s">
        <v>169</v>
      </c>
      <c r="B25" s="7" t="s">
        <v>181</v>
      </c>
      <c r="C25" s="8" t="s">
        <v>169</v>
      </c>
      <c r="D25" s="5" t="s">
        <v>169</v>
      </c>
      <c r="E25" t="s">
        <v>176</v>
      </c>
      <c r="F25">
        <v>2</v>
      </c>
      <c r="G25" t="s">
        <v>184</v>
      </c>
      <c r="H25" t="str">
        <f>DEC2BIN(F25,4)</f>
        <v>0010</v>
      </c>
    </row>
    <row r="26" spans="1:8" x14ac:dyDescent="0.25">
      <c r="A26" t="s">
        <v>21</v>
      </c>
      <c r="B26" t="str">
        <f>VLOOKUP(ROUNDUP($D$1*2^(1/12)^F25,2) + 0.1,Sheet2!B$1:C$110,2,TRUE)</f>
        <v> F#4/Gb4 </v>
      </c>
      <c r="C26" t="s">
        <v>130</v>
      </c>
      <c r="D26">
        <f>VLOOKUP(B26,Sheet2!$A1:$B110,2,FALSE)</f>
        <v>369.99</v>
      </c>
    </row>
    <row r="27" spans="1:8" x14ac:dyDescent="0.25">
      <c r="A27" t="s">
        <v>131</v>
      </c>
      <c r="B27" t="s">
        <v>132</v>
      </c>
      <c r="C27" t="s">
        <v>133</v>
      </c>
      <c r="D27" t="s">
        <v>134</v>
      </c>
      <c r="E27" t="s">
        <v>135</v>
      </c>
      <c r="G27" t="s">
        <v>148</v>
      </c>
    </row>
    <row r="28" spans="1:8" x14ac:dyDescent="0.25">
      <c r="A28" t="str">
        <f>B26&amp;" Triad"</f>
        <v> F#4/Gb4  Triad</v>
      </c>
      <c r="B28" t="str">
        <f>B26</f>
        <v> F#4/Gb4 </v>
      </c>
      <c r="C28" t="str">
        <f>VLOOKUP(ROUNDUP($D$26*POWER(POWER(2,1/12),4),2)+0.1,Sheet2!$B$1:$C$110,2,TRUE)</f>
        <v> A#4/Bb4 </v>
      </c>
      <c r="D28" t="str">
        <f>VLOOKUP(ROUNDUP($D$26*POWER(POWER(2,1/12),7),2) + 0.1,Sheet2!$B$1:$C$110,2,TRUE)</f>
        <v> C#5/Db5 </v>
      </c>
      <c r="E28" t="s">
        <v>138</v>
      </c>
      <c r="G28" t="s">
        <v>149</v>
      </c>
    </row>
    <row r="29" spans="1:8" x14ac:dyDescent="0.25">
      <c r="A29" t="str">
        <f>B26&amp;" Minor Triad"</f>
        <v> F#4/Gb4  Minor Triad</v>
      </c>
      <c r="B29" t="str">
        <f t="shared" ref="B29:B34" si="2">B28</f>
        <v> F#4/Gb4 </v>
      </c>
      <c r="C29" t="str">
        <f>VLOOKUP(ROUNDUP($D$26*POWER(POWER(2,1/12),3),2)+0.1,Sheet2!$B$1:$C$110,2,TRUE)</f>
        <v>A4</v>
      </c>
      <c r="D29" t="str">
        <f>VLOOKUP(ROUNDUP($D$26*POWER(POWER(2,1/12),7),2) + 0.1,Sheet2!$B$1:$C$110,2,TRUE)</f>
        <v> C#5/Db5 </v>
      </c>
      <c r="E29" t="s">
        <v>138</v>
      </c>
      <c r="G29" t="s">
        <v>150</v>
      </c>
    </row>
    <row r="30" spans="1:8" x14ac:dyDescent="0.25">
      <c r="A30" t="str">
        <f>$B$26&amp;" Power Chord"</f>
        <v> F#4/Gb4  Power Chord</v>
      </c>
      <c r="B30" t="str">
        <f t="shared" si="2"/>
        <v> F#4/Gb4 </v>
      </c>
      <c r="C30" t="s">
        <v>138</v>
      </c>
      <c r="D30" t="str">
        <f>VLOOKUP(ROUNDUP($D$26*POWER(POWER(2,1/12),7),2) + 0.1,Sheet2!$B$1:$C$110,2,TRUE)</f>
        <v> C#5/Db5 </v>
      </c>
      <c r="E30" t="s">
        <v>138</v>
      </c>
      <c r="G30" t="s">
        <v>151</v>
      </c>
    </row>
    <row r="31" spans="1:8" x14ac:dyDescent="0.25">
      <c r="A31" t="str">
        <f>$B$26&amp;" Maj 7th"</f>
        <v> F#4/Gb4  Maj 7th</v>
      </c>
      <c r="B31" t="str">
        <f t="shared" si="2"/>
        <v> F#4/Gb4 </v>
      </c>
      <c r="C31" t="str">
        <f>VLOOKUP(ROUNDUP($D$26*POWER(POWER(2,1/12),4),2)+0.1,Sheet2!$B$1:$C$110,2,TRUE)</f>
        <v> A#4/Bb4 </v>
      </c>
      <c r="D31" t="str">
        <f>VLOOKUP(ROUNDUP($D$26*POWER(POWER(2,1/12),7),2) + 0.1,Sheet2!$B$1:$C$110,2,TRUE)</f>
        <v> C#5/Db5 </v>
      </c>
      <c r="E31" t="str">
        <f>VLOOKUP(ROUNDUP($D$26*POWER(POWER(2,1/12),11),2) + 0.1,Sheet2!$B$1:$C$110,2,TRUE)</f>
        <v>F5</v>
      </c>
      <c r="G31" t="s">
        <v>152</v>
      </c>
    </row>
    <row r="32" spans="1:8" x14ac:dyDescent="0.25">
      <c r="A32" t="str">
        <f>$B$26&amp;" MinMaj 7th"</f>
        <v> F#4/Gb4  MinMaj 7th</v>
      </c>
      <c r="B32" t="str">
        <f t="shared" si="2"/>
        <v> F#4/Gb4 </v>
      </c>
      <c r="C32" t="str">
        <f>VLOOKUP(ROUNDUP($D$26*POWER(POWER(2,1/12),3),2)+0.1,Sheet2!$B$1:$C$110,2,TRUE)</f>
        <v>A4</v>
      </c>
      <c r="D32" t="str">
        <f>VLOOKUP(ROUNDUP($D$26*POWER(POWER(2,1/12),7),2) + 0.1,Sheet2!$B$1:$C$110,2,TRUE)</f>
        <v> C#5/Db5 </v>
      </c>
      <c r="E32" t="str">
        <f>VLOOKUP(ROUNDUP($D$26*POWER(POWER(2,1/12),11),2) + 0.1,Sheet2!$B$1:$C$110,2,TRUE)</f>
        <v>F5</v>
      </c>
      <c r="G32" t="s">
        <v>153</v>
      </c>
    </row>
    <row r="33" spans="1:8" x14ac:dyDescent="0.25">
      <c r="A33" t="str">
        <f>$B$26&amp;" Min 7th"</f>
        <v> F#4/Gb4  Min 7th</v>
      </c>
      <c r="B33" t="str">
        <f t="shared" si="2"/>
        <v> F#4/Gb4 </v>
      </c>
      <c r="C33" t="str">
        <f>VLOOKUP(ROUNDUP($D$26*POWER(POWER(2,1/12),3),2)+0.1,Sheet2!$B$1:$C$110,2,TRUE)</f>
        <v>A4</v>
      </c>
      <c r="D33" t="str">
        <f>VLOOKUP(ROUNDUP($D$26*POWER(POWER(2,1/12),7),2) + 0.1,Sheet2!$B$1:$C$110,2,TRUE)</f>
        <v> C#5/Db5 </v>
      </c>
      <c r="E33" t="str">
        <f>VLOOKUP(ROUNDUP($D$26*POWER(POWER(2,1/12),10),2) + 0.1,Sheet2!$B$1:$C$110,2,TRUE)</f>
        <v>E5</v>
      </c>
      <c r="G33" t="s">
        <v>154</v>
      </c>
    </row>
    <row r="34" spans="1:8" x14ac:dyDescent="0.25">
      <c r="A34" t="str">
        <f>$B$26&amp;" Dominant 7th"</f>
        <v> F#4/Gb4  Dominant 7th</v>
      </c>
      <c r="B34" t="str">
        <f t="shared" si="2"/>
        <v> F#4/Gb4 </v>
      </c>
      <c r="C34" t="str">
        <f>VLOOKUP(ROUNDUP($D$26*POWER(POWER(2,1/12),4),2)+0.1,Sheet2!$B$1:$C$110,2,TRUE)</f>
        <v> A#4/Bb4 </v>
      </c>
      <c r="D34" t="str">
        <f>VLOOKUP(ROUNDUP($D$26*POWER(POWER(2,1/12),7),2) + 0.1,Sheet2!$B$1:$C$110,2,TRUE)</f>
        <v> C#5/Db5 </v>
      </c>
      <c r="E34" t="str">
        <f>VLOOKUP(ROUNDUP($D$26*POWER(POWER(2,1/12),10),2) + 0.1,Sheet2!$B$1:$C$110,2,TRUE)</f>
        <v>E5</v>
      </c>
      <c r="G34" t="s">
        <v>155</v>
      </c>
    </row>
    <row r="36" spans="1:8" x14ac:dyDescent="0.25">
      <c r="A36" s="6" t="s">
        <v>181</v>
      </c>
      <c r="B36" s="7" t="s">
        <v>181</v>
      </c>
      <c r="C36" s="8" t="s">
        <v>169</v>
      </c>
      <c r="D36" s="5" t="s">
        <v>169</v>
      </c>
      <c r="E36" t="s">
        <v>176</v>
      </c>
      <c r="F36">
        <v>3</v>
      </c>
      <c r="G36" t="s">
        <v>184</v>
      </c>
      <c r="H36" t="str">
        <f>DEC2BIN(F36,4)</f>
        <v>0011</v>
      </c>
    </row>
    <row r="37" spans="1:8" x14ac:dyDescent="0.25">
      <c r="A37" t="s">
        <v>21</v>
      </c>
      <c r="B37" t="str">
        <f>VLOOKUP(ROUNDUP($D$1*2^(1/12)^F36,2) + 0.1,Sheet2!B$1:C$110,2,TRUE)</f>
        <v>G4</v>
      </c>
      <c r="C37" t="s">
        <v>130</v>
      </c>
      <c r="D37">
        <f>VLOOKUP(B37,Sheet2!$A$1:$B$110,2,FALSE)</f>
        <v>392</v>
      </c>
    </row>
    <row r="38" spans="1:8" x14ac:dyDescent="0.25">
      <c r="A38" t="s">
        <v>131</v>
      </c>
      <c r="B38" t="s">
        <v>132</v>
      </c>
      <c r="C38" t="s">
        <v>133</v>
      </c>
      <c r="D38" t="s">
        <v>134</v>
      </c>
      <c r="E38" t="s">
        <v>135</v>
      </c>
      <c r="G38" t="s">
        <v>148</v>
      </c>
    </row>
    <row r="39" spans="1:8" x14ac:dyDescent="0.25">
      <c r="A39" t="str">
        <f>B37&amp;" Triad"</f>
        <v>G4 Triad</v>
      </c>
      <c r="B39" t="str">
        <f>B37</f>
        <v>G4</v>
      </c>
      <c r="C39" t="str">
        <f>VLOOKUP(ROUNDUP($D37*POWER(POWER(2,1/12),4),2)+0.1,Sheet2!$B$1:$C$110,2,TRUE)</f>
        <v>B4</v>
      </c>
      <c r="D39" t="str">
        <f>VLOOKUP(ROUNDUP($D37*POWER(POWER(2,1/12),7),2) + 0.1,Sheet2!$B$1:$C$110,2,TRUE)</f>
        <v>D5</v>
      </c>
      <c r="E39" t="s">
        <v>138</v>
      </c>
      <c r="G39" t="s">
        <v>149</v>
      </c>
    </row>
    <row r="40" spans="1:8" x14ac:dyDescent="0.25">
      <c r="A40" t="str">
        <f>B37&amp;" Minor Triad"</f>
        <v>G4 Minor Triad</v>
      </c>
      <c r="B40" t="str">
        <f t="shared" ref="B40:B45" si="3">B39</f>
        <v>G4</v>
      </c>
      <c r="C40" t="str">
        <f>VLOOKUP(ROUNDUP($D37*POWER(POWER(2,1/12),3),2)+0.1,Sheet2!$B$1:$C$110,2,TRUE)</f>
        <v> A#4/Bb4 </v>
      </c>
      <c r="D40" t="str">
        <f>VLOOKUP(ROUNDUP($D37*POWER(POWER(2,1/12),7),2) + 0.1,Sheet2!$B$1:$C$110,2,TRUE)</f>
        <v>D5</v>
      </c>
      <c r="E40" t="s">
        <v>138</v>
      </c>
      <c r="G40" t="s">
        <v>150</v>
      </c>
    </row>
    <row r="41" spans="1:8" x14ac:dyDescent="0.25">
      <c r="A41" t="str">
        <f>$B37&amp;" Power Chord"</f>
        <v>G4 Power Chord</v>
      </c>
      <c r="B41" t="str">
        <f t="shared" si="3"/>
        <v>G4</v>
      </c>
      <c r="C41" t="s">
        <v>138</v>
      </c>
      <c r="D41" t="str">
        <f>VLOOKUP(ROUNDUP($D37*POWER(POWER(2,1/12),7),2) + 0.1,Sheet2!$B$1:$C$110,2,TRUE)</f>
        <v>D5</v>
      </c>
      <c r="E41" t="s">
        <v>138</v>
      </c>
      <c r="G41" t="s">
        <v>151</v>
      </c>
    </row>
    <row r="42" spans="1:8" x14ac:dyDescent="0.25">
      <c r="A42" t="str">
        <f>$B37&amp;" Maj 7th"</f>
        <v>G4 Maj 7th</v>
      </c>
      <c r="B42" t="str">
        <f t="shared" si="3"/>
        <v>G4</v>
      </c>
      <c r="C42" t="str">
        <f>VLOOKUP(ROUNDUP($D37*POWER(POWER(2,1/12),4),2)+0.1,Sheet2!$B$1:$C$110,2,TRUE)</f>
        <v>B4</v>
      </c>
      <c r="D42" t="str">
        <f>VLOOKUP(ROUNDUP($D37*POWER(POWER(2,1/12),7),2) + 0.1,Sheet2!$B$1:$C$110,2,TRUE)</f>
        <v>D5</v>
      </c>
      <c r="E42" t="str">
        <f>VLOOKUP(ROUNDUP($D37*POWER(POWER(2,1/12),11),2) + 0.1,Sheet2!$B$1:$C$110,2,TRUE)</f>
        <v> F#5/Gb5 </v>
      </c>
      <c r="G42" t="s">
        <v>152</v>
      </c>
    </row>
    <row r="43" spans="1:8" x14ac:dyDescent="0.25">
      <c r="A43" t="str">
        <f>$B37&amp;" MinMaj 7th"</f>
        <v>G4 MinMaj 7th</v>
      </c>
      <c r="B43" t="str">
        <f t="shared" si="3"/>
        <v>G4</v>
      </c>
      <c r="C43" t="str">
        <f>VLOOKUP(ROUNDUP($D37*POWER(POWER(2,1/12),3),2)+0.1,Sheet2!$B$1:$C$110,2,TRUE)</f>
        <v> A#4/Bb4 </v>
      </c>
      <c r="D43" t="str">
        <f>VLOOKUP(ROUNDUP($D37*POWER(POWER(2,1/12),7),2) + 0.1,Sheet2!$B$1:$C$110,2,TRUE)</f>
        <v>D5</v>
      </c>
      <c r="E43" t="str">
        <f>VLOOKUP(ROUNDUP($D37*POWER(POWER(2,1/12),11),2) + 0.1,Sheet2!$B$1:$C$110,2,TRUE)</f>
        <v> F#5/Gb5 </v>
      </c>
      <c r="G43" t="s">
        <v>153</v>
      </c>
    </row>
    <row r="44" spans="1:8" x14ac:dyDescent="0.25">
      <c r="A44" t="str">
        <f>$B37&amp;" Min 7th"</f>
        <v>G4 Min 7th</v>
      </c>
      <c r="B44" t="str">
        <f t="shared" si="3"/>
        <v>G4</v>
      </c>
      <c r="C44" t="str">
        <f>VLOOKUP(ROUNDUP($D37*POWER(POWER(2,1/12),3),2)+0.1,Sheet2!$B$1:$C$110,2,TRUE)</f>
        <v> A#4/Bb4 </v>
      </c>
      <c r="D44" t="str">
        <f>VLOOKUP(ROUNDUP($D37*POWER(POWER(2,1/12),7),2) + 0.1,Sheet2!$B$1:$C$110,2,TRUE)</f>
        <v>D5</v>
      </c>
      <c r="E44" t="str">
        <f>VLOOKUP(ROUNDUP($D37*POWER(POWER(2,1/12),10),2) + 0.1,Sheet2!$B$1:$C$110,2,TRUE)</f>
        <v>F5</v>
      </c>
      <c r="G44" t="s">
        <v>154</v>
      </c>
    </row>
    <row r="45" spans="1:8" x14ac:dyDescent="0.25">
      <c r="A45" t="str">
        <f>$B37&amp;" Dominant 7th"</f>
        <v>G4 Dominant 7th</v>
      </c>
      <c r="B45" t="str">
        <f t="shared" si="3"/>
        <v>G4</v>
      </c>
      <c r="C45" t="str">
        <f>VLOOKUP(ROUNDUP($D37*POWER(POWER(2,1/12),4),2)+0.1,Sheet2!$B$1:$C$110,2,TRUE)</f>
        <v>B4</v>
      </c>
      <c r="D45" t="str">
        <f>VLOOKUP(ROUNDUP($D37*POWER(POWER(2,1/12),7),2) + 0.1,Sheet2!$B$1:$C$110,2,TRUE)</f>
        <v>D5</v>
      </c>
      <c r="E45" t="str">
        <f>VLOOKUP(ROUNDUP($D37*POWER(POWER(2,1/12),10),2) + 0.1,Sheet2!$B$1:$C$110,2,TRUE)</f>
        <v>F5</v>
      </c>
      <c r="G45" t="s">
        <v>155</v>
      </c>
    </row>
    <row r="47" spans="1:8" x14ac:dyDescent="0.25">
      <c r="A47" s="6" t="s">
        <v>169</v>
      </c>
      <c r="B47" s="7" t="s">
        <v>169</v>
      </c>
      <c r="C47" s="8" t="s">
        <v>181</v>
      </c>
      <c r="D47" s="5" t="s">
        <v>169</v>
      </c>
      <c r="E47" t="s">
        <v>176</v>
      </c>
      <c r="F47">
        <v>4</v>
      </c>
      <c r="G47" t="s">
        <v>184</v>
      </c>
      <c r="H47" t="str">
        <f>DEC2BIN(F47,4)</f>
        <v>0100</v>
      </c>
    </row>
    <row r="48" spans="1:8" x14ac:dyDescent="0.25">
      <c r="A48" t="s">
        <v>21</v>
      </c>
      <c r="B48" t="str">
        <f>VLOOKUP(ROUNDUP($D$1*2^(1/12)^F47,2) + 0.1,Sheet2!B$1:C$110,2,TRUE)</f>
        <v> G#4/Ab4 </v>
      </c>
      <c r="C48" t="s">
        <v>130</v>
      </c>
      <c r="D48">
        <f>VLOOKUP(B48,Sheet2!$A$1:$B$110,2,FALSE)</f>
        <v>415.3</v>
      </c>
    </row>
    <row r="49" spans="1:8" x14ac:dyDescent="0.25">
      <c r="A49" t="s">
        <v>131</v>
      </c>
      <c r="B49" t="s">
        <v>132</v>
      </c>
      <c r="C49" t="s">
        <v>133</v>
      </c>
      <c r="D49" t="s">
        <v>134</v>
      </c>
      <c r="E49" t="s">
        <v>135</v>
      </c>
      <c r="G49" t="s">
        <v>148</v>
      </c>
    </row>
    <row r="50" spans="1:8" x14ac:dyDescent="0.25">
      <c r="A50" t="str">
        <f>B48&amp;" Triad"</f>
        <v> G#4/Ab4  Triad</v>
      </c>
      <c r="B50" t="str">
        <f>B48</f>
        <v> G#4/Ab4 </v>
      </c>
      <c r="C50" t="str">
        <f>VLOOKUP(ROUNDUP($D48*POWER(POWER(2,1/12),4),2)+0.1,Sheet2!$B$1:$C$110,2,TRUE)</f>
        <v>C5</v>
      </c>
      <c r="D50" t="str">
        <f>VLOOKUP(ROUNDUP($D48*POWER(POWER(2,1/12),7),2) + 0.1,Sheet2!$B$1:$C$110,2,TRUE)</f>
        <v> D#5/Eb5 </v>
      </c>
      <c r="E50" t="s">
        <v>138</v>
      </c>
      <c r="G50" t="s">
        <v>149</v>
      </c>
    </row>
    <row r="51" spans="1:8" x14ac:dyDescent="0.25">
      <c r="A51" t="str">
        <f>B48&amp;" Minor Triad"</f>
        <v> G#4/Ab4  Minor Triad</v>
      </c>
      <c r="B51" t="str">
        <f t="shared" ref="B51:B56" si="4">B50</f>
        <v> G#4/Ab4 </v>
      </c>
      <c r="C51" t="str">
        <f>VLOOKUP(ROUNDUP($D48*POWER(POWER(2,1/12),3),2)+0.1,Sheet2!$B$1:$C$110,2,TRUE)</f>
        <v>B4</v>
      </c>
      <c r="D51" t="str">
        <f>VLOOKUP(ROUNDUP($D48*POWER(POWER(2,1/12),7),2) + 0.1,Sheet2!$B$1:$C$110,2,TRUE)</f>
        <v> D#5/Eb5 </v>
      </c>
      <c r="E51" t="s">
        <v>138</v>
      </c>
      <c r="G51" t="s">
        <v>150</v>
      </c>
    </row>
    <row r="52" spans="1:8" x14ac:dyDescent="0.25">
      <c r="A52" t="str">
        <f>$B48&amp;" Power Chord"</f>
        <v> G#4/Ab4  Power Chord</v>
      </c>
      <c r="B52" t="str">
        <f t="shared" si="4"/>
        <v> G#4/Ab4 </v>
      </c>
      <c r="C52" t="s">
        <v>138</v>
      </c>
      <c r="D52" t="str">
        <f>VLOOKUP(ROUNDUP($D48*POWER(POWER(2,1/12),7),2) + 0.1,Sheet2!$B$1:$C$110,2,TRUE)</f>
        <v> D#5/Eb5 </v>
      </c>
      <c r="E52" t="s">
        <v>138</v>
      </c>
      <c r="G52" t="s">
        <v>151</v>
      </c>
    </row>
    <row r="53" spans="1:8" x14ac:dyDescent="0.25">
      <c r="A53" t="str">
        <f>$B48&amp;" Maj 7th"</f>
        <v> G#4/Ab4  Maj 7th</v>
      </c>
      <c r="B53" t="str">
        <f t="shared" si="4"/>
        <v> G#4/Ab4 </v>
      </c>
      <c r="C53" t="str">
        <f>VLOOKUP(ROUNDUP($D48*POWER(POWER(2,1/12),4),2)+0.1,Sheet2!$B$1:$C$110,2,TRUE)</f>
        <v>C5</v>
      </c>
      <c r="D53" t="str">
        <f>VLOOKUP(ROUNDUP($D48*POWER(POWER(2,1/12),7),2) + 0.1,Sheet2!$B$1:$C$110,2,TRUE)</f>
        <v> D#5/Eb5 </v>
      </c>
      <c r="E53" t="str">
        <f>VLOOKUP(ROUNDUP($D48*POWER(POWER(2,1/12),11),2) + 0.1,Sheet2!$B$1:$C$110,2,TRUE)</f>
        <v>G5</v>
      </c>
      <c r="G53" t="s">
        <v>152</v>
      </c>
    </row>
    <row r="54" spans="1:8" x14ac:dyDescent="0.25">
      <c r="A54" t="str">
        <f>$B48&amp;" MinMaj 7th"</f>
        <v> G#4/Ab4  MinMaj 7th</v>
      </c>
      <c r="B54" t="str">
        <f t="shared" si="4"/>
        <v> G#4/Ab4 </v>
      </c>
      <c r="C54" t="str">
        <f>VLOOKUP(ROUNDUP($D48*POWER(POWER(2,1/12),3),2)+0.1,Sheet2!$B$1:$C$110,2,TRUE)</f>
        <v>B4</v>
      </c>
      <c r="D54" t="str">
        <f>VLOOKUP(ROUNDUP($D48*POWER(POWER(2,1/12),7),2) + 0.1,Sheet2!$B$1:$C$110,2,TRUE)</f>
        <v> D#5/Eb5 </v>
      </c>
      <c r="E54" t="str">
        <f>VLOOKUP(ROUNDUP($D48*POWER(POWER(2,1/12),11),2) + 0.1,Sheet2!$B$1:$C$110,2,TRUE)</f>
        <v>G5</v>
      </c>
      <c r="G54" t="s">
        <v>153</v>
      </c>
    </row>
    <row r="55" spans="1:8" x14ac:dyDescent="0.25">
      <c r="A55" t="str">
        <f>$B48&amp;" Min 7th"</f>
        <v> G#4/Ab4  Min 7th</v>
      </c>
      <c r="B55" t="str">
        <f t="shared" si="4"/>
        <v> G#4/Ab4 </v>
      </c>
      <c r="C55" t="str">
        <f>VLOOKUP(ROUNDUP($D48*POWER(POWER(2,1/12),3),2)+0.1,Sheet2!$B$1:$C$110,2,TRUE)</f>
        <v>B4</v>
      </c>
      <c r="D55" t="str">
        <f>VLOOKUP(ROUNDUP($D48*POWER(POWER(2,1/12),7),2) + 0.1,Sheet2!$B$1:$C$110,2,TRUE)</f>
        <v> D#5/Eb5 </v>
      </c>
      <c r="E55" t="str">
        <f>VLOOKUP(ROUNDUP($D48*POWER(POWER(2,1/12),10),2) + 0.1,Sheet2!$B$1:$C$110,2,TRUE)</f>
        <v> F#5/Gb5 </v>
      </c>
      <c r="G55" t="s">
        <v>154</v>
      </c>
    </row>
    <row r="56" spans="1:8" x14ac:dyDescent="0.25">
      <c r="A56" t="str">
        <f>$B48&amp;" Dominant 7th"</f>
        <v> G#4/Ab4  Dominant 7th</v>
      </c>
      <c r="B56" t="str">
        <f t="shared" si="4"/>
        <v> G#4/Ab4 </v>
      </c>
      <c r="C56" t="str">
        <f>VLOOKUP(ROUNDUP($D48*POWER(POWER(2,1/12),4),2)+0.1,Sheet2!$B$1:$C$110,2,TRUE)</f>
        <v>C5</v>
      </c>
      <c r="D56" t="str">
        <f>VLOOKUP(ROUNDUP($D48*POWER(POWER(2,1/12),7),2) + 0.1,Sheet2!$B$1:$C$110,2,TRUE)</f>
        <v> D#5/Eb5 </v>
      </c>
      <c r="E56" t="str">
        <f>VLOOKUP(ROUNDUP($D48*POWER(POWER(2,1/12),10),2) + 0.1,Sheet2!$B$1:$C$110,2,TRUE)</f>
        <v> F#5/Gb5 </v>
      </c>
      <c r="G56" t="s">
        <v>155</v>
      </c>
    </row>
    <row r="58" spans="1:8" x14ac:dyDescent="0.25">
      <c r="A58" s="6" t="s">
        <v>181</v>
      </c>
      <c r="B58" s="7" t="s">
        <v>169</v>
      </c>
      <c r="C58" s="8" t="s">
        <v>181</v>
      </c>
      <c r="D58" s="5" t="s">
        <v>169</v>
      </c>
      <c r="E58" t="s">
        <v>176</v>
      </c>
      <c r="F58">
        <v>5</v>
      </c>
      <c r="G58" t="s">
        <v>184</v>
      </c>
      <c r="H58" t="str">
        <f>DEC2BIN(F58,4)</f>
        <v>0101</v>
      </c>
    </row>
    <row r="59" spans="1:8" x14ac:dyDescent="0.25">
      <c r="A59" t="s">
        <v>21</v>
      </c>
      <c r="B59" t="str">
        <f>VLOOKUP(ROUNDUP($D$1*2^(1/12)^F58,2) + 0.1,Sheet2!B$1:C$110,2,TRUE)</f>
        <v>A4</v>
      </c>
      <c r="C59" t="s">
        <v>130</v>
      </c>
      <c r="D59">
        <f>VLOOKUP(B59,Sheet2!$A$1:$B$110,2,FALSE)</f>
        <v>440</v>
      </c>
    </row>
    <row r="60" spans="1:8" x14ac:dyDescent="0.25">
      <c r="A60" t="s">
        <v>131</v>
      </c>
      <c r="B60" t="s">
        <v>132</v>
      </c>
      <c r="C60" t="s">
        <v>133</v>
      </c>
      <c r="D60" t="s">
        <v>134</v>
      </c>
      <c r="E60" t="s">
        <v>135</v>
      </c>
      <c r="G60" t="s">
        <v>148</v>
      </c>
    </row>
    <row r="61" spans="1:8" x14ac:dyDescent="0.25">
      <c r="A61" t="str">
        <f>B59&amp;" Triad"</f>
        <v>A4 Triad</v>
      </c>
      <c r="B61" t="str">
        <f>B59</f>
        <v>A4</v>
      </c>
      <c r="C61" t="str">
        <f>VLOOKUP(ROUNDUP($D59*POWER(POWER(2,1/12),4),2)+0.1,Sheet2!$B$1:$C$110,2,TRUE)</f>
        <v> C#5/Db5 </v>
      </c>
      <c r="D61" t="str">
        <f>VLOOKUP(ROUNDUP($D59*POWER(POWER(2,1/12),7),2) + 0.1,Sheet2!$B$1:$C$110,2,TRUE)</f>
        <v>E5</v>
      </c>
      <c r="E61" t="s">
        <v>138</v>
      </c>
      <c r="G61" t="s">
        <v>149</v>
      </c>
    </row>
    <row r="62" spans="1:8" x14ac:dyDescent="0.25">
      <c r="A62" t="str">
        <f>B59&amp;" Minor Triad"</f>
        <v>A4 Minor Triad</v>
      </c>
      <c r="B62" t="str">
        <f t="shared" ref="B62:B67" si="5">B61</f>
        <v>A4</v>
      </c>
      <c r="C62" t="str">
        <f>VLOOKUP(ROUNDUP($D59*POWER(POWER(2,1/12),3),2)+0.1,Sheet2!$B$1:$C$110,2,TRUE)</f>
        <v>C5</v>
      </c>
      <c r="D62" t="str">
        <f>VLOOKUP(ROUNDUP($D59*POWER(POWER(2,1/12),7),2) + 0.1,Sheet2!$B$1:$C$110,2,TRUE)</f>
        <v>E5</v>
      </c>
      <c r="E62" t="s">
        <v>138</v>
      </c>
      <c r="G62" t="s">
        <v>150</v>
      </c>
    </row>
    <row r="63" spans="1:8" x14ac:dyDescent="0.25">
      <c r="A63" t="str">
        <f>$B59&amp;" Power Chord"</f>
        <v>A4 Power Chord</v>
      </c>
      <c r="B63" t="str">
        <f t="shared" si="5"/>
        <v>A4</v>
      </c>
      <c r="C63" t="s">
        <v>138</v>
      </c>
      <c r="D63" t="str">
        <f>VLOOKUP(ROUNDUP($D59*POWER(POWER(2,1/12),7),2) + 0.1,Sheet2!$B$1:$C$110,2,TRUE)</f>
        <v>E5</v>
      </c>
      <c r="E63" t="s">
        <v>138</v>
      </c>
      <c r="G63" t="s">
        <v>151</v>
      </c>
    </row>
    <row r="64" spans="1:8" x14ac:dyDescent="0.25">
      <c r="A64" t="str">
        <f>$B59&amp;" Maj 7th"</f>
        <v>A4 Maj 7th</v>
      </c>
      <c r="B64" t="str">
        <f t="shared" si="5"/>
        <v>A4</v>
      </c>
      <c r="C64" t="str">
        <f>VLOOKUP(ROUNDUP($D59*POWER(POWER(2,1/12),4),2)+0.1,Sheet2!$B$1:$C$110,2,TRUE)</f>
        <v> C#5/Db5 </v>
      </c>
      <c r="D64" t="str">
        <f>VLOOKUP(ROUNDUP($D59*POWER(POWER(2,1/12),7),2) + 0.1,Sheet2!$B$1:$C$110,2,TRUE)</f>
        <v>E5</v>
      </c>
      <c r="E64" t="str">
        <f>VLOOKUP(ROUNDUP($D59*POWER(POWER(2,1/12),11),2) + 0.1,Sheet2!$B$1:$C$110,2,TRUE)</f>
        <v> G#5/Ab5 </v>
      </c>
      <c r="G64" t="s">
        <v>152</v>
      </c>
    </row>
    <row r="65" spans="1:8" x14ac:dyDescent="0.25">
      <c r="A65" t="str">
        <f>$B59&amp;" MinMaj 7th"</f>
        <v>A4 MinMaj 7th</v>
      </c>
      <c r="B65" t="str">
        <f t="shared" si="5"/>
        <v>A4</v>
      </c>
      <c r="C65" t="str">
        <f>VLOOKUP(ROUNDUP($D59*POWER(POWER(2,1/12),3),2)+0.1,Sheet2!$B$1:$C$110,2,TRUE)</f>
        <v>C5</v>
      </c>
      <c r="D65" t="str">
        <f>VLOOKUP(ROUNDUP($D59*POWER(POWER(2,1/12),7),2) + 0.1,Sheet2!$B$1:$C$110,2,TRUE)</f>
        <v>E5</v>
      </c>
      <c r="E65" t="str">
        <f>VLOOKUP(ROUNDUP($D59*POWER(POWER(2,1/12),11),2) + 0.1,Sheet2!$B$1:$C$110,2,TRUE)</f>
        <v> G#5/Ab5 </v>
      </c>
      <c r="G65" t="s">
        <v>153</v>
      </c>
    </row>
    <row r="66" spans="1:8" x14ac:dyDescent="0.25">
      <c r="A66" t="str">
        <f>$B59&amp;" Min 7th"</f>
        <v>A4 Min 7th</v>
      </c>
      <c r="B66" t="str">
        <f t="shared" si="5"/>
        <v>A4</v>
      </c>
      <c r="C66" t="str">
        <f>VLOOKUP(ROUNDUP($D59*POWER(POWER(2,1/12),3),2)+0.1,Sheet2!$B$1:$C$110,2,TRUE)</f>
        <v>C5</v>
      </c>
      <c r="D66" t="str">
        <f>VLOOKUP(ROUNDUP($D59*POWER(POWER(2,1/12),7),2) + 0.1,Sheet2!$B$1:$C$110,2,TRUE)</f>
        <v>E5</v>
      </c>
      <c r="E66" t="str">
        <f>VLOOKUP(ROUNDUP($D59*POWER(POWER(2,1/12),10),2) + 0.1,Sheet2!$B$1:$C$110,2,TRUE)</f>
        <v>G5</v>
      </c>
      <c r="G66" t="s">
        <v>154</v>
      </c>
    </row>
    <row r="67" spans="1:8" x14ac:dyDescent="0.25">
      <c r="A67" t="str">
        <f>$B59&amp;" Dominant 7th"</f>
        <v>A4 Dominant 7th</v>
      </c>
      <c r="B67" t="str">
        <f t="shared" si="5"/>
        <v>A4</v>
      </c>
      <c r="C67" t="str">
        <f>VLOOKUP(ROUNDUP($D59*POWER(POWER(2,1/12),4),2)+0.1,Sheet2!$B$1:$C$110,2,TRUE)</f>
        <v> C#5/Db5 </v>
      </c>
      <c r="D67" t="str">
        <f>VLOOKUP(ROUNDUP($D59*POWER(POWER(2,1/12),7),2) + 0.1,Sheet2!$B$1:$C$110,2,TRUE)</f>
        <v>E5</v>
      </c>
      <c r="E67" t="str">
        <f>VLOOKUP(ROUNDUP($D59*POWER(POWER(2,1/12),10),2) + 0.1,Sheet2!$B$1:$C$110,2,TRUE)</f>
        <v>G5</v>
      </c>
      <c r="G67" t="s">
        <v>155</v>
      </c>
    </row>
    <row r="69" spans="1:8" x14ac:dyDescent="0.25">
      <c r="A69" s="6" t="s">
        <v>169</v>
      </c>
      <c r="B69" s="7" t="s">
        <v>181</v>
      </c>
      <c r="C69" s="8" t="s">
        <v>181</v>
      </c>
      <c r="D69" s="5" t="s">
        <v>169</v>
      </c>
      <c r="E69" t="s">
        <v>176</v>
      </c>
      <c r="F69">
        <v>6</v>
      </c>
      <c r="G69" t="s">
        <v>184</v>
      </c>
      <c r="H69" t="str">
        <f>DEC2BIN(F69,4)</f>
        <v>0110</v>
      </c>
    </row>
    <row r="70" spans="1:8" x14ac:dyDescent="0.25">
      <c r="A70" t="s">
        <v>21</v>
      </c>
      <c r="B70" t="str">
        <f>VLOOKUP(ROUNDUP($D$1*2^(1/12)^F69,2) + 0.1,Sheet2!B$1:C$110,2,TRUE)</f>
        <v> A#4/Bb4 </v>
      </c>
      <c r="C70" t="s">
        <v>130</v>
      </c>
      <c r="D70">
        <f>VLOOKUP(B70,Sheet2!$A$1:$B$110,2,FALSE)</f>
        <v>466.16</v>
      </c>
    </row>
    <row r="71" spans="1:8" x14ac:dyDescent="0.25">
      <c r="A71" t="s">
        <v>131</v>
      </c>
      <c r="B71" t="s">
        <v>132</v>
      </c>
      <c r="C71" t="s">
        <v>133</v>
      </c>
      <c r="D71" t="s">
        <v>134</v>
      </c>
      <c r="E71" t="s">
        <v>135</v>
      </c>
      <c r="G71" t="s">
        <v>148</v>
      </c>
    </row>
    <row r="72" spans="1:8" x14ac:dyDescent="0.25">
      <c r="A72" t="str">
        <f>B70&amp;" Triad"</f>
        <v> A#4/Bb4  Triad</v>
      </c>
      <c r="B72" t="str">
        <f>B70</f>
        <v> A#4/Bb4 </v>
      </c>
      <c r="C72" t="str">
        <f>VLOOKUP(ROUNDUP($D70*POWER(POWER(2,1/12),4),2)+0.1,Sheet2!$B$1:$C$110,2,TRUE)</f>
        <v>D5</v>
      </c>
      <c r="D72" t="str">
        <f>VLOOKUP(ROUNDUP($D70*POWER(POWER(2,1/12),7),2) + 0.1,Sheet2!$B$1:$C$110,2,TRUE)</f>
        <v>F5</v>
      </c>
      <c r="E72" t="s">
        <v>138</v>
      </c>
      <c r="G72" t="s">
        <v>149</v>
      </c>
    </row>
    <row r="73" spans="1:8" x14ac:dyDescent="0.25">
      <c r="A73" t="str">
        <f>B70&amp;" Minor Triad"</f>
        <v> A#4/Bb4  Minor Triad</v>
      </c>
      <c r="B73" t="str">
        <f t="shared" ref="B73:B78" si="6">B72</f>
        <v> A#4/Bb4 </v>
      </c>
      <c r="C73" t="str">
        <f>VLOOKUP(ROUNDUP($D70*POWER(POWER(2,1/12),3),2)+0.1,Sheet2!$B$1:$C$110,2,TRUE)</f>
        <v> C#5/Db5 </v>
      </c>
      <c r="D73" t="str">
        <f>VLOOKUP(ROUNDUP($D70*POWER(POWER(2,1/12),7),2) + 0.1,Sheet2!$B$1:$C$110,2,TRUE)</f>
        <v>F5</v>
      </c>
      <c r="E73" t="s">
        <v>138</v>
      </c>
      <c r="G73" t="s">
        <v>150</v>
      </c>
    </row>
    <row r="74" spans="1:8" x14ac:dyDescent="0.25">
      <c r="A74" t="str">
        <f>$B70&amp;" Power Chord"</f>
        <v> A#4/Bb4  Power Chord</v>
      </c>
      <c r="B74" t="str">
        <f t="shared" si="6"/>
        <v> A#4/Bb4 </v>
      </c>
      <c r="C74" t="s">
        <v>138</v>
      </c>
      <c r="D74" t="str">
        <f>VLOOKUP(ROUNDUP($D70*POWER(POWER(2,1/12),7),2) + 0.1,Sheet2!$B$1:$C$110,2,TRUE)</f>
        <v>F5</v>
      </c>
      <c r="E74" t="s">
        <v>138</v>
      </c>
      <c r="G74" t="s">
        <v>151</v>
      </c>
    </row>
    <row r="75" spans="1:8" x14ac:dyDescent="0.25">
      <c r="A75" t="str">
        <f>$B70&amp;" Maj 7th"</f>
        <v> A#4/Bb4  Maj 7th</v>
      </c>
      <c r="B75" t="str">
        <f t="shared" si="6"/>
        <v> A#4/Bb4 </v>
      </c>
      <c r="C75" t="str">
        <f>VLOOKUP(ROUNDUP($D70*POWER(POWER(2,1/12),4),2)+0.1,Sheet2!$B$1:$C$110,2,TRUE)</f>
        <v>D5</v>
      </c>
      <c r="D75" t="str">
        <f>VLOOKUP(ROUNDUP($D70*POWER(POWER(2,1/12),7),2) + 0.1,Sheet2!$B$1:$C$110,2,TRUE)</f>
        <v>F5</v>
      </c>
      <c r="E75" t="str">
        <f>VLOOKUP(ROUNDUP($D70*POWER(POWER(2,1/12),11),2) + 0.1,Sheet2!$B$1:$C$110,2,TRUE)</f>
        <v>A5</v>
      </c>
      <c r="G75" t="s">
        <v>152</v>
      </c>
    </row>
    <row r="76" spans="1:8" x14ac:dyDescent="0.25">
      <c r="A76" t="str">
        <f>$B70&amp;" MinMaj 7th"</f>
        <v> A#4/Bb4  MinMaj 7th</v>
      </c>
      <c r="B76" t="str">
        <f t="shared" si="6"/>
        <v> A#4/Bb4 </v>
      </c>
      <c r="C76" t="str">
        <f>VLOOKUP(ROUNDUP($D70*POWER(POWER(2,1/12),3),2)+0.1,Sheet2!$B$1:$C$110,2,TRUE)</f>
        <v> C#5/Db5 </v>
      </c>
      <c r="D76" t="str">
        <f>VLOOKUP(ROUNDUP($D70*POWER(POWER(2,1/12),7),2) + 0.1,Sheet2!$B$1:$C$110,2,TRUE)</f>
        <v>F5</v>
      </c>
      <c r="E76" t="str">
        <f>VLOOKUP(ROUNDUP($D70*POWER(POWER(2,1/12),11),2) + 0.1,Sheet2!$B$1:$C$110,2,TRUE)</f>
        <v>A5</v>
      </c>
      <c r="G76" t="s">
        <v>153</v>
      </c>
    </row>
    <row r="77" spans="1:8" x14ac:dyDescent="0.25">
      <c r="A77" t="str">
        <f>$B70&amp;" Min 7th"</f>
        <v> A#4/Bb4  Min 7th</v>
      </c>
      <c r="B77" t="str">
        <f t="shared" si="6"/>
        <v> A#4/Bb4 </v>
      </c>
      <c r="C77" t="str">
        <f>VLOOKUP(ROUNDUP($D70*POWER(POWER(2,1/12),3),2)+0.1,Sheet2!$B$1:$C$110,2,TRUE)</f>
        <v> C#5/Db5 </v>
      </c>
      <c r="D77" t="str">
        <f>VLOOKUP(ROUNDUP($D70*POWER(POWER(2,1/12),7),2) + 0.1,Sheet2!$B$1:$C$110,2,TRUE)</f>
        <v>F5</v>
      </c>
      <c r="E77" t="str">
        <f>VLOOKUP(ROUNDUP($D70*POWER(POWER(2,1/12),10),2) + 0.1,Sheet2!$B$1:$C$110,2,TRUE)</f>
        <v> G#5/Ab5 </v>
      </c>
      <c r="G77" t="s">
        <v>154</v>
      </c>
    </row>
    <row r="78" spans="1:8" x14ac:dyDescent="0.25">
      <c r="A78" t="str">
        <f>$B70&amp;" Dominant 7th"</f>
        <v> A#4/Bb4  Dominant 7th</v>
      </c>
      <c r="B78" t="str">
        <f t="shared" si="6"/>
        <v> A#4/Bb4 </v>
      </c>
      <c r="C78" t="str">
        <f>VLOOKUP(ROUNDUP($D70*POWER(POWER(2,1/12),4),2)+0.1,Sheet2!$B$1:$C$110,2,TRUE)</f>
        <v>D5</v>
      </c>
      <c r="D78" t="str">
        <f>VLOOKUP(ROUNDUP($D70*POWER(POWER(2,1/12),7),2) + 0.1,Sheet2!$B$1:$C$110,2,TRUE)</f>
        <v>F5</v>
      </c>
      <c r="E78" t="str">
        <f>VLOOKUP(ROUNDUP($D70*POWER(POWER(2,1/12),10),2) + 0.1,Sheet2!$B$1:$C$110,2,TRUE)</f>
        <v> G#5/Ab5 </v>
      </c>
      <c r="G78" t="s">
        <v>155</v>
      </c>
    </row>
    <row r="80" spans="1:8" x14ac:dyDescent="0.25">
      <c r="A80" s="6" t="s">
        <v>181</v>
      </c>
      <c r="B80" s="7" t="s">
        <v>181</v>
      </c>
      <c r="C80" s="8" t="s">
        <v>181</v>
      </c>
      <c r="D80" s="5" t="s">
        <v>169</v>
      </c>
      <c r="E80" t="s">
        <v>176</v>
      </c>
      <c r="F80">
        <v>7</v>
      </c>
      <c r="G80" t="s">
        <v>184</v>
      </c>
      <c r="H80" t="str">
        <f>DEC2BIN(F80,4)</f>
        <v>0111</v>
      </c>
    </row>
    <row r="81" spans="1:8" x14ac:dyDescent="0.25">
      <c r="A81" t="s">
        <v>21</v>
      </c>
      <c r="B81" t="str">
        <f>VLOOKUP(ROUNDUP($D$1*2^(1/12)^F80,2) + 0.1,Sheet2!B$1:C$110,2,TRUE)</f>
        <v>B4</v>
      </c>
      <c r="C81" t="s">
        <v>130</v>
      </c>
      <c r="D81">
        <f>VLOOKUP(B81,Sheet2!$A$1:$B$110,2,FALSE)</f>
        <v>493.88</v>
      </c>
    </row>
    <row r="82" spans="1:8" x14ac:dyDescent="0.25">
      <c r="A82" t="s">
        <v>131</v>
      </c>
      <c r="B82" t="s">
        <v>132</v>
      </c>
      <c r="C82" t="s">
        <v>133</v>
      </c>
      <c r="D82" t="s">
        <v>134</v>
      </c>
      <c r="E82" t="s">
        <v>135</v>
      </c>
      <c r="G82" t="s">
        <v>148</v>
      </c>
    </row>
    <row r="83" spans="1:8" x14ac:dyDescent="0.25">
      <c r="A83" t="str">
        <f>B81&amp;" Triad"</f>
        <v>B4 Triad</v>
      </c>
      <c r="B83" t="str">
        <f>B81</f>
        <v>B4</v>
      </c>
      <c r="C83" t="str">
        <f>VLOOKUP(ROUNDUP($D81*POWER(POWER(2,1/12),4),2)+0.1,Sheet2!$B$1:$C$110,2,TRUE)</f>
        <v> D#5/Eb5 </v>
      </c>
      <c r="D83" t="str">
        <f>VLOOKUP(ROUNDUP($D81*POWER(POWER(2,1/12),7),2) + 0.1,Sheet2!$B$1:$C$110,2,TRUE)</f>
        <v> F#5/Gb5 </v>
      </c>
      <c r="E83" t="s">
        <v>138</v>
      </c>
      <c r="G83" t="s">
        <v>149</v>
      </c>
    </row>
    <row r="84" spans="1:8" x14ac:dyDescent="0.25">
      <c r="A84" t="str">
        <f>B81&amp;" Minor Triad"</f>
        <v>B4 Minor Triad</v>
      </c>
      <c r="B84" t="str">
        <f t="shared" ref="B84:B89" si="7">B83</f>
        <v>B4</v>
      </c>
      <c r="C84" t="str">
        <f>VLOOKUP(ROUNDUP($D81*POWER(POWER(2,1/12),3),2)+0.1,Sheet2!$B$1:$C$110,2,TRUE)</f>
        <v>D5</v>
      </c>
      <c r="D84" t="str">
        <f>VLOOKUP(ROUNDUP($D81*POWER(POWER(2,1/12),7),2) + 0.1,Sheet2!$B$1:$C$110,2,TRUE)</f>
        <v> F#5/Gb5 </v>
      </c>
      <c r="E84" t="s">
        <v>138</v>
      </c>
      <c r="G84" t="s">
        <v>150</v>
      </c>
    </row>
    <row r="85" spans="1:8" x14ac:dyDescent="0.25">
      <c r="A85" t="str">
        <f>$B81&amp;" Power Chord"</f>
        <v>B4 Power Chord</v>
      </c>
      <c r="B85" t="str">
        <f t="shared" si="7"/>
        <v>B4</v>
      </c>
      <c r="C85" t="s">
        <v>138</v>
      </c>
      <c r="D85" t="str">
        <f>VLOOKUP(ROUNDUP($D81*POWER(POWER(2,1/12),7),2) + 0.1,Sheet2!$B$1:$C$110,2,TRUE)</f>
        <v> F#5/Gb5 </v>
      </c>
      <c r="E85" t="s">
        <v>138</v>
      </c>
      <c r="G85" t="s">
        <v>151</v>
      </c>
    </row>
    <row r="86" spans="1:8" x14ac:dyDescent="0.25">
      <c r="A86" t="str">
        <f>$B81&amp;" Maj 7th"</f>
        <v>B4 Maj 7th</v>
      </c>
      <c r="B86" t="str">
        <f t="shared" si="7"/>
        <v>B4</v>
      </c>
      <c r="C86" t="str">
        <f>VLOOKUP(ROUNDUP($D81*POWER(POWER(2,1/12),4),2)+0.1,Sheet2!$B$1:$C$110,2,TRUE)</f>
        <v> D#5/Eb5 </v>
      </c>
      <c r="D86" t="str">
        <f>VLOOKUP(ROUNDUP($D81*POWER(POWER(2,1/12),7),2) + 0.1,Sheet2!$B$1:$C$110,2,TRUE)</f>
        <v> F#5/Gb5 </v>
      </c>
      <c r="E86" t="str">
        <f>VLOOKUP(ROUNDUP($D81*POWER(POWER(2,1/12),11),2) + 0.1,Sheet2!$B$1:$C$110,2,TRUE)</f>
        <v> A#5/Bb5 </v>
      </c>
      <c r="G86" t="s">
        <v>152</v>
      </c>
    </row>
    <row r="87" spans="1:8" x14ac:dyDescent="0.25">
      <c r="A87" t="str">
        <f>$B81&amp;" MinMaj 7th"</f>
        <v>B4 MinMaj 7th</v>
      </c>
      <c r="B87" t="str">
        <f t="shared" si="7"/>
        <v>B4</v>
      </c>
      <c r="C87" t="str">
        <f>VLOOKUP(ROUNDUP($D81*POWER(POWER(2,1/12),3),2)+0.1,Sheet2!$B$1:$C$110,2,TRUE)</f>
        <v>D5</v>
      </c>
      <c r="D87" t="str">
        <f>VLOOKUP(ROUNDUP($D81*POWER(POWER(2,1/12),7),2) + 0.1,Sheet2!$B$1:$C$110,2,TRUE)</f>
        <v> F#5/Gb5 </v>
      </c>
      <c r="E87" t="str">
        <f>VLOOKUP(ROUNDUP($D81*POWER(POWER(2,1/12),11),2) + 0.1,Sheet2!$B$1:$C$110,2,TRUE)</f>
        <v> A#5/Bb5 </v>
      </c>
      <c r="G87" t="s">
        <v>153</v>
      </c>
    </row>
    <row r="88" spans="1:8" x14ac:dyDescent="0.25">
      <c r="A88" t="str">
        <f>$B81&amp;" Min 7th"</f>
        <v>B4 Min 7th</v>
      </c>
      <c r="B88" t="str">
        <f t="shared" si="7"/>
        <v>B4</v>
      </c>
      <c r="C88" t="str">
        <f>VLOOKUP(ROUNDUP($D81*POWER(POWER(2,1/12),3),2)+0.1,Sheet2!$B$1:$C$110,2,TRUE)</f>
        <v>D5</v>
      </c>
      <c r="D88" t="str">
        <f>VLOOKUP(ROUNDUP($D81*POWER(POWER(2,1/12),7),2) + 0.1,Sheet2!$B$1:$C$110,2,TRUE)</f>
        <v> F#5/Gb5 </v>
      </c>
      <c r="E88" t="str">
        <f>VLOOKUP(ROUNDUP($D81*POWER(POWER(2,1/12),10),2) + 0.1,Sheet2!$B$1:$C$110,2,TRUE)</f>
        <v>A5</v>
      </c>
      <c r="G88" t="s">
        <v>154</v>
      </c>
    </row>
    <row r="89" spans="1:8" x14ac:dyDescent="0.25">
      <c r="A89" t="str">
        <f>$B81&amp;" Dominant 7th"</f>
        <v>B4 Dominant 7th</v>
      </c>
      <c r="B89" t="str">
        <f t="shared" si="7"/>
        <v>B4</v>
      </c>
      <c r="C89" t="str">
        <f>VLOOKUP(ROUNDUP($D81*POWER(POWER(2,1/12),4),2)+0.1,Sheet2!$B$1:$C$110,2,TRUE)</f>
        <v> D#5/Eb5 </v>
      </c>
      <c r="D89" t="str">
        <f>VLOOKUP(ROUNDUP($D81*POWER(POWER(2,1/12),7),2) + 0.1,Sheet2!$B$1:$C$110,2,TRUE)</f>
        <v> F#5/Gb5 </v>
      </c>
      <c r="E89" t="str">
        <f>VLOOKUP(ROUNDUP($D81*POWER(POWER(2,1/12),10),2) + 0.1,Sheet2!$B$1:$C$110,2,TRUE)</f>
        <v>A5</v>
      </c>
      <c r="G89" t="s">
        <v>155</v>
      </c>
    </row>
    <row r="91" spans="1:8" x14ac:dyDescent="0.25">
      <c r="A91" s="6" t="s">
        <v>169</v>
      </c>
      <c r="B91" s="7" t="s">
        <v>169</v>
      </c>
      <c r="C91" s="8" t="s">
        <v>169</v>
      </c>
      <c r="D91" s="5" t="s">
        <v>181</v>
      </c>
      <c r="E91" t="s">
        <v>176</v>
      </c>
      <c r="F91">
        <v>8</v>
      </c>
      <c r="G91" t="s">
        <v>184</v>
      </c>
      <c r="H91" t="str">
        <f>DEC2BIN(F91,4)</f>
        <v>1000</v>
      </c>
    </row>
    <row r="92" spans="1:8" x14ac:dyDescent="0.25">
      <c r="A92" t="s">
        <v>21</v>
      </c>
      <c r="B92" t="str">
        <f>VLOOKUP(ROUNDUP($D$1*2^(1/12)^F91,2) + 0.1,Sheet2!B$1:C$110,2,TRUE)</f>
        <v>C5</v>
      </c>
      <c r="C92" t="s">
        <v>130</v>
      </c>
      <c r="D92">
        <f>VLOOKUP(B92,Sheet2!$A$1:$B$110,2,FALSE)</f>
        <v>523.25</v>
      </c>
    </row>
    <row r="93" spans="1:8" x14ac:dyDescent="0.25">
      <c r="A93" t="s">
        <v>131</v>
      </c>
      <c r="B93" t="s">
        <v>132</v>
      </c>
      <c r="C93" t="s">
        <v>133</v>
      </c>
      <c r="D93" t="s">
        <v>134</v>
      </c>
      <c r="E93" t="s">
        <v>135</v>
      </c>
      <c r="G93" t="s">
        <v>148</v>
      </c>
    </row>
    <row r="94" spans="1:8" x14ac:dyDescent="0.25">
      <c r="A94" t="str">
        <f>B92&amp;" Triad"</f>
        <v>C5 Triad</v>
      </c>
      <c r="B94" t="str">
        <f>B92</f>
        <v>C5</v>
      </c>
      <c r="C94" t="str">
        <f>VLOOKUP(ROUNDUP($D92*POWER(POWER(2,1/12),4),2)+0.1,Sheet2!$B$1:$C$110,2,TRUE)</f>
        <v>E5</v>
      </c>
      <c r="D94" t="str">
        <f>VLOOKUP(ROUNDUP($D92*POWER(POWER(2,1/12),7),2) + 0.1,Sheet2!$B$1:$C$110,2,TRUE)</f>
        <v>G5</v>
      </c>
      <c r="E94" t="s">
        <v>138</v>
      </c>
      <c r="G94" t="s">
        <v>149</v>
      </c>
    </row>
    <row r="95" spans="1:8" x14ac:dyDescent="0.25">
      <c r="A95" t="str">
        <f>B92&amp;" Minor Triad"</f>
        <v>C5 Minor Triad</v>
      </c>
      <c r="B95" t="str">
        <f t="shared" ref="B95:B100" si="8">B94</f>
        <v>C5</v>
      </c>
      <c r="C95" t="str">
        <f>VLOOKUP(ROUNDUP($D92*POWER(POWER(2,1/12),3),2)+0.1,Sheet2!$B$1:$C$110,2,TRUE)</f>
        <v> D#5/Eb5 </v>
      </c>
      <c r="D95" t="str">
        <f>VLOOKUP(ROUNDUP($D92*POWER(POWER(2,1/12),7),2) + 0.1,Sheet2!$B$1:$C$110,2,TRUE)</f>
        <v>G5</v>
      </c>
      <c r="E95" t="s">
        <v>138</v>
      </c>
      <c r="G95" t="s">
        <v>150</v>
      </c>
    </row>
    <row r="96" spans="1:8" x14ac:dyDescent="0.25">
      <c r="A96" t="str">
        <f>$B92&amp;" Power Chord"</f>
        <v>C5 Power Chord</v>
      </c>
      <c r="B96" t="str">
        <f t="shared" si="8"/>
        <v>C5</v>
      </c>
      <c r="C96" t="s">
        <v>138</v>
      </c>
      <c r="D96" t="str">
        <f>VLOOKUP(ROUNDUP($D92*POWER(POWER(2,1/12),7),2) + 0.1,Sheet2!$B$1:$C$110,2,TRUE)</f>
        <v>G5</v>
      </c>
      <c r="E96" t="s">
        <v>138</v>
      </c>
      <c r="G96" t="s">
        <v>151</v>
      </c>
    </row>
    <row r="97" spans="1:8" x14ac:dyDescent="0.25">
      <c r="A97" t="str">
        <f>$B92&amp;" Maj 7th"</f>
        <v>C5 Maj 7th</v>
      </c>
      <c r="B97" t="str">
        <f t="shared" si="8"/>
        <v>C5</v>
      </c>
      <c r="C97" t="str">
        <f>VLOOKUP(ROUNDUP($D92*POWER(POWER(2,1/12),4),2)+0.1,Sheet2!$B$1:$C$110,2,TRUE)</f>
        <v>E5</v>
      </c>
      <c r="D97" t="str">
        <f>VLOOKUP(ROUNDUP($D92*POWER(POWER(2,1/12),7),2) + 0.1,Sheet2!$B$1:$C$110,2,TRUE)</f>
        <v>G5</v>
      </c>
      <c r="E97" t="str">
        <f>VLOOKUP(ROUNDUP($D92*POWER(POWER(2,1/12),11),2) + 0.1,Sheet2!$B$1:$C$110,2,TRUE)</f>
        <v>B5</v>
      </c>
      <c r="G97" t="s">
        <v>152</v>
      </c>
    </row>
    <row r="98" spans="1:8" x14ac:dyDescent="0.25">
      <c r="A98" t="str">
        <f>$B92&amp;" MinMaj 7th"</f>
        <v>C5 MinMaj 7th</v>
      </c>
      <c r="B98" t="str">
        <f t="shared" si="8"/>
        <v>C5</v>
      </c>
      <c r="C98" t="str">
        <f>VLOOKUP(ROUNDUP($D92*POWER(POWER(2,1/12),3),2)+0.1,Sheet2!$B$1:$C$110,2,TRUE)</f>
        <v> D#5/Eb5 </v>
      </c>
      <c r="D98" t="str">
        <f>VLOOKUP(ROUNDUP($D92*POWER(POWER(2,1/12),7),2) + 0.1,Sheet2!$B$1:$C$110,2,TRUE)</f>
        <v>G5</v>
      </c>
      <c r="E98" t="str">
        <f>VLOOKUP(ROUNDUP($D92*POWER(POWER(2,1/12),11),2) + 0.1,Sheet2!$B$1:$C$110,2,TRUE)</f>
        <v>B5</v>
      </c>
      <c r="G98" t="s">
        <v>153</v>
      </c>
    </row>
    <row r="99" spans="1:8" x14ac:dyDescent="0.25">
      <c r="A99" t="str">
        <f>$B92&amp;" Min 7th"</f>
        <v>C5 Min 7th</v>
      </c>
      <c r="B99" t="str">
        <f t="shared" si="8"/>
        <v>C5</v>
      </c>
      <c r="C99" t="str">
        <f>VLOOKUP(ROUNDUP($D92*POWER(POWER(2,1/12),3),2)+0.1,Sheet2!$B$1:$C$110,2,TRUE)</f>
        <v> D#5/Eb5 </v>
      </c>
      <c r="D99" t="str">
        <f>VLOOKUP(ROUNDUP($D92*POWER(POWER(2,1/12),7),2) + 0.1,Sheet2!$B$1:$C$110,2,TRUE)</f>
        <v>G5</v>
      </c>
      <c r="E99" t="str">
        <f>VLOOKUP(ROUNDUP($D92*POWER(POWER(2,1/12),10),2) + 0.1,Sheet2!$B$1:$C$110,2,TRUE)</f>
        <v> A#5/Bb5 </v>
      </c>
      <c r="G99" t="s">
        <v>154</v>
      </c>
    </row>
    <row r="100" spans="1:8" x14ac:dyDescent="0.25">
      <c r="A100" t="str">
        <f>$B92&amp;" Dominant 7th"</f>
        <v>C5 Dominant 7th</v>
      </c>
      <c r="B100" t="str">
        <f t="shared" si="8"/>
        <v>C5</v>
      </c>
      <c r="C100" t="str">
        <f>VLOOKUP(ROUNDUP($D92*POWER(POWER(2,1/12),4),2)+0.1,Sheet2!$B$1:$C$110,2,TRUE)</f>
        <v>E5</v>
      </c>
      <c r="D100" t="str">
        <f>VLOOKUP(ROUNDUP($D92*POWER(POWER(2,1/12),7),2) + 0.1,Sheet2!$B$1:$C$110,2,TRUE)</f>
        <v>G5</v>
      </c>
      <c r="E100" t="str">
        <f>VLOOKUP(ROUNDUP($D92*POWER(POWER(2,1/12),10),2) + 0.1,Sheet2!$B$1:$C$110,2,TRUE)</f>
        <v> A#5/Bb5 </v>
      </c>
      <c r="G100" t="s">
        <v>155</v>
      </c>
    </row>
    <row r="102" spans="1:8" x14ac:dyDescent="0.25">
      <c r="A102" s="6" t="s">
        <v>181</v>
      </c>
      <c r="B102" s="7" t="s">
        <v>169</v>
      </c>
      <c r="C102" s="8" t="s">
        <v>169</v>
      </c>
      <c r="D102" s="5" t="s">
        <v>181</v>
      </c>
      <c r="E102" t="s">
        <v>176</v>
      </c>
      <c r="F102">
        <v>9</v>
      </c>
      <c r="G102" t="s">
        <v>184</v>
      </c>
      <c r="H102" t="str">
        <f>DEC2BIN(F102,4)</f>
        <v>1001</v>
      </c>
    </row>
    <row r="103" spans="1:8" x14ac:dyDescent="0.25">
      <c r="A103" t="s">
        <v>21</v>
      </c>
      <c r="B103" t="str">
        <f>VLOOKUP(ROUNDUP($D$1*2^(1/12)^F102,2) + 0.1,Sheet2!B$1:C$110,2,TRUE)</f>
        <v> C#5/Db5 </v>
      </c>
      <c r="C103" t="s">
        <v>130</v>
      </c>
      <c r="D103">
        <f>VLOOKUP(B103,Sheet2!$A$1:$B$110,2,FALSE)</f>
        <v>554.37</v>
      </c>
    </row>
    <row r="104" spans="1:8" x14ac:dyDescent="0.25">
      <c r="A104" t="s">
        <v>131</v>
      </c>
      <c r="B104" t="s">
        <v>132</v>
      </c>
      <c r="C104" t="s">
        <v>133</v>
      </c>
      <c r="D104" t="s">
        <v>134</v>
      </c>
      <c r="E104" t="s">
        <v>135</v>
      </c>
      <c r="G104" t="s">
        <v>148</v>
      </c>
    </row>
    <row r="105" spans="1:8" x14ac:dyDescent="0.25">
      <c r="A105" t="str">
        <f>B103&amp;" Triad"</f>
        <v> C#5/Db5  Triad</v>
      </c>
      <c r="B105" t="str">
        <f>B103</f>
        <v> C#5/Db5 </v>
      </c>
      <c r="C105" t="str">
        <f>VLOOKUP(ROUNDUP($D103*POWER(POWER(2,1/12),4),2)+0.1,Sheet2!$B$1:$C$110,2,TRUE)</f>
        <v>F5</v>
      </c>
      <c r="D105" t="str">
        <f>VLOOKUP(ROUNDUP($D103*POWER(POWER(2,1/12),7),2) + 0.1,Sheet2!$B$1:$C$110,2,TRUE)</f>
        <v> G#5/Ab5 </v>
      </c>
      <c r="E105" t="s">
        <v>138</v>
      </c>
      <c r="G105" t="s">
        <v>149</v>
      </c>
    </row>
    <row r="106" spans="1:8" x14ac:dyDescent="0.25">
      <c r="A106" t="str">
        <f>B103&amp;" Minor Triad"</f>
        <v> C#5/Db5  Minor Triad</v>
      </c>
      <c r="B106" t="str">
        <f t="shared" ref="B106:B111" si="9">B105</f>
        <v> C#5/Db5 </v>
      </c>
      <c r="C106" t="str">
        <f>VLOOKUP(ROUNDUP($D103*POWER(POWER(2,1/12),3),2)+0.1,Sheet2!$B$1:$C$110,2,TRUE)</f>
        <v>E5</v>
      </c>
      <c r="D106" t="str">
        <f>VLOOKUP(ROUNDUP($D103*POWER(POWER(2,1/12),7),2) + 0.1,Sheet2!$B$1:$C$110,2,TRUE)</f>
        <v> G#5/Ab5 </v>
      </c>
      <c r="E106" t="s">
        <v>138</v>
      </c>
      <c r="G106" t="s">
        <v>150</v>
      </c>
    </row>
    <row r="107" spans="1:8" x14ac:dyDescent="0.25">
      <c r="A107" t="str">
        <f>$B103&amp;" Power Chord"</f>
        <v> C#5/Db5  Power Chord</v>
      </c>
      <c r="B107" t="str">
        <f t="shared" si="9"/>
        <v> C#5/Db5 </v>
      </c>
      <c r="C107" t="s">
        <v>138</v>
      </c>
      <c r="D107" t="str">
        <f>VLOOKUP(ROUNDUP($D103*POWER(POWER(2,1/12),7),2) + 0.1,Sheet2!$B$1:$C$110,2,TRUE)</f>
        <v> G#5/Ab5 </v>
      </c>
      <c r="E107" t="s">
        <v>138</v>
      </c>
      <c r="G107" t="s">
        <v>151</v>
      </c>
    </row>
    <row r="108" spans="1:8" x14ac:dyDescent="0.25">
      <c r="A108" t="str">
        <f>$B103&amp;" Maj 7th"</f>
        <v> C#5/Db5  Maj 7th</v>
      </c>
      <c r="B108" t="str">
        <f t="shared" si="9"/>
        <v> C#5/Db5 </v>
      </c>
      <c r="C108" t="str">
        <f>VLOOKUP(ROUNDUP($D103*POWER(POWER(2,1/12),4),2)+0.1,Sheet2!$B$1:$C$110,2,TRUE)</f>
        <v>F5</v>
      </c>
      <c r="D108" t="str">
        <f>VLOOKUP(ROUNDUP($D103*POWER(POWER(2,1/12),7),2) + 0.1,Sheet2!$B$1:$C$110,2,TRUE)</f>
        <v> G#5/Ab5 </v>
      </c>
      <c r="E108" t="str">
        <f>VLOOKUP(ROUNDUP($D103*POWER(POWER(2,1/12),11),2) + 0.1,Sheet2!$B$1:$C$110,2,TRUE)</f>
        <v>C6</v>
      </c>
      <c r="G108" t="s">
        <v>152</v>
      </c>
    </row>
    <row r="109" spans="1:8" x14ac:dyDescent="0.25">
      <c r="A109" t="str">
        <f>$B103&amp;" MinMaj 7th"</f>
        <v> C#5/Db5  MinMaj 7th</v>
      </c>
      <c r="B109" t="str">
        <f t="shared" si="9"/>
        <v> C#5/Db5 </v>
      </c>
      <c r="C109" t="str">
        <f>VLOOKUP(ROUNDUP($D103*POWER(POWER(2,1/12),3),2)+0.1,Sheet2!$B$1:$C$110,2,TRUE)</f>
        <v>E5</v>
      </c>
      <c r="D109" t="str">
        <f>VLOOKUP(ROUNDUP($D103*POWER(POWER(2,1/12),7),2) + 0.1,Sheet2!$B$1:$C$110,2,TRUE)</f>
        <v> G#5/Ab5 </v>
      </c>
      <c r="E109" t="str">
        <f>VLOOKUP(ROUNDUP($D103*POWER(POWER(2,1/12),11),2) + 0.1,Sheet2!$B$1:$C$110,2,TRUE)</f>
        <v>C6</v>
      </c>
      <c r="G109" t="s">
        <v>153</v>
      </c>
    </row>
    <row r="110" spans="1:8" x14ac:dyDescent="0.25">
      <c r="A110" t="str">
        <f>$B103&amp;" Min 7th"</f>
        <v> C#5/Db5  Min 7th</v>
      </c>
      <c r="B110" t="str">
        <f t="shared" si="9"/>
        <v> C#5/Db5 </v>
      </c>
      <c r="C110" t="str">
        <f>VLOOKUP(ROUNDUP($D103*POWER(POWER(2,1/12),3),2)+0.1,Sheet2!$B$1:$C$110,2,TRUE)</f>
        <v>E5</v>
      </c>
      <c r="D110" t="str">
        <f>VLOOKUP(ROUNDUP($D103*POWER(POWER(2,1/12),7),2) + 0.1,Sheet2!$B$1:$C$110,2,TRUE)</f>
        <v> G#5/Ab5 </v>
      </c>
      <c r="E110" t="str">
        <f>VLOOKUP(ROUNDUP($D103*POWER(POWER(2,1/12),10),2) + 0.1,Sheet2!$B$1:$C$110,2,TRUE)</f>
        <v>B5</v>
      </c>
      <c r="G110" t="s">
        <v>154</v>
      </c>
    </row>
    <row r="111" spans="1:8" x14ac:dyDescent="0.25">
      <c r="A111" t="str">
        <f>$B103&amp;" Dominant 7th"</f>
        <v> C#5/Db5  Dominant 7th</v>
      </c>
      <c r="B111" t="str">
        <f t="shared" si="9"/>
        <v> C#5/Db5 </v>
      </c>
      <c r="C111" t="str">
        <f>VLOOKUP(ROUNDUP($D103*POWER(POWER(2,1/12),4),2)+0.1,Sheet2!$B$1:$C$110,2,TRUE)</f>
        <v>F5</v>
      </c>
      <c r="D111" t="str">
        <f>VLOOKUP(ROUNDUP($D103*POWER(POWER(2,1/12),7),2) + 0.1,Sheet2!$B$1:$C$110,2,TRUE)</f>
        <v> G#5/Ab5 </v>
      </c>
      <c r="E111" t="str">
        <f>VLOOKUP(ROUNDUP($D103*POWER(POWER(2,1/12),10),2) + 0.1,Sheet2!$B$1:$C$110,2,TRUE)</f>
        <v>B5</v>
      </c>
      <c r="G111" t="s">
        <v>155</v>
      </c>
    </row>
    <row r="113" spans="1:8" x14ac:dyDescent="0.25">
      <c r="A113" s="6" t="s">
        <v>169</v>
      </c>
      <c r="B113" s="7" t="s">
        <v>181</v>
      </c>
      <c r="C113" s="8" t="s">
        <v>169</v>
      </c>
      <c r="D113" s="5" t="s">
        <v>181</v>
      </c>
      <c r="E113" t="s">
        <v>176</v>
      </c>
      <c r="F113">
        <v>10</v>
      </c>
      <c r="G113" t="s">
        <v>184</v>
      </c>
      <c r="H113" t="str">
        <f>DEC2BIN(F113,4)</f>
        <v>1010</v>
      </c>
    </row>
    <row r="114" spans="1:8" x14ac:dyDescent="0.25">
      <c r="A114" t="s">
        <v>21</v>
      </c>
      <c r="B114" t="str">
        <f>VLOOKUP(ROUNDUP($D$1*2^(1/12)^F113,2) + 0.1,Sheet2!B$1:C$110,2,TRUE)</f>
        <v>D5</v>
      </c>
      <c r="C114" t="s">
        <v>130</v>
      </c>
      <c r="D114">
        <f>VLOOKUP(B114,Sheet2!$A$1:$B$110,2,FALSE)</f>
        <v>587.33000000000004</v>
      </c>
    </row>
    <row r="115" spans="1:8" x14ac:dyDescent="0.25">
      <c r="A115" t="s">
        <v>131</v>
      </c>
      <c r="B115" t="s">
        <v>132</v>
      </c>
      <c r="C115" t="s">
        <v>133</v>
      </c>
      <c r="D115" t="s">
        <v>134</v>
      </c>
      <c r="E115" t="s">
        <v>135</v>
      </c>
      <c r="G115" t="s">
        <v>148</v>
      </c>
    </row>
    <row r="116" spans="1:8" x14ac:dyDescent="0.25">
      <c r="A116" t="str">
        <f>B114&amp;" Triad"</f>
        <v>D5 Triad</v>
      </c>
      <c r="B116" t="str">
        <f>B114</f>
        <v>D5</v>
      </c>
      <c r="C116" t="str">
        <f>VLOOKUP(ROUNDUP($D114*POWER(POWER(2,1/12),4),2)+0.1,Sheet2!$B$1:$C$110,2,TRUE)</f>
        <v> F#5/Gb5 </v>
      </c>
      <c r="D116" t="str">
        <f>VLOOKUP(ROUNDUP($D114*POWER(POWER(2,1/12),7),2) + 0.1,Sheet2!$B$1:$C$110,2,TRUE)</f>
        <v>A5</v>
      </c>
      <c r="E116" t="s">
        <v>138</v>
      </c>
      <c r="G116" t="s">
        <v>149</v>
      </c>
    </row>
    <row r="117" spans="1:8" x14ac:dyDescent="0.25">
      <c r="A117" t="str">
        <f>B114&amp;" Minor Triad"</f>
        <v>D5 Minor Triad</v>
      </c>
      <c r="B117" t="str">
        <f t="shared" ref="B117:B122" si="10">B116</f>
        <v>D5</v>
      </c>
      <c r="C117" t="str">
        <f>VLOOKUP(ROUNDUP($D114*POWER(POWER(2,1/12),3),2)+0.1,Sheet2!$B$1:$C$110,2,TRUE)</f>
        <v>F5</v>
      </c>
      <c r="D117" t="str">
        <f>VLOOKUP(ROUNDUP($D114*POWER(POWER(2,1/12),7),2) + 0.1,Sheet2!$B$1:$C$110,2,TRUE)</f>
        <v>A5</v>
      </c>
      <c r="E117" t="s">
        <v>138</v>
      </c>
      <c r="G117" t="s">
        <v>150</v>
      </c>
    </row>
    <row r="118" spans="1:8" x14ac:dyDescent="0.25">
      <c r="A118" t="str">
        <f>$B114&amp;" Power Chord"</f>
        <v>D5 Power Chord</v>
      </c>
      <c r="B118" t="str">
        <f t="shared" si="10"/>
        <v>D5</v>
      </c>
      <c r="C118" t="s">
        <v>138</v>
      </c>
      <c r="D118" t="str">
        <f>VLOOKUP(ROUNDUP($D114*POWER(POWER(2,1/12),7),2) + 0.1,Sheet2!$B$1:$C$110,2,TRUE)</f>
        <v>A5</v>
      </c>
      <c r="E118" t="s">
        <v>138</v>
      </c>
      <c r="G118" t="s">
        <v>151</v>
      </c>
    </row>
    <row r="119" spans="1:8" x14ac:dyDescent="0.25">
      <c r="A119" t="str">
        <f>$B114&amp;" Maj 7th"</f>
        <v>D5 Maj 7th</v>
      </c>
      <c r="B119" t="str">
        <f t="shared" si="10"/>
        <v>D5</v>
      </c>
      <c r="C119" t="str">
        <f>VLOOKUP(ROUNDUP($D114*POWER(POWER(2,1/12),4),2)+0.1,Sheet2!$B$1:$C$110,2,TRUE)</f>
        <v> F#5/Gb5 </v>
      </c>
      <c r="D119" t="str">
        <f>VLOOKUP(ROUNDUP($D114*POWER(POWER(2,1/12),7),2) + 0.1,Sheet2!$B$1:$C$110,2,TRUE)</f>
        <v>A5</v>
      </c>
      <c r="E119" t="str">
        <f>VLOOKUP(ROUNDUP($D114*POWER(POWER(2,1/12),11),2) + 0.1,Sheet2!$B$1:$C$110,2,TRUE)</f>
        <v> C#6/Db6 </v>
      </c>
      <c r="G119" t="s">
        <v>152</v>
      </c>
    </row>
    <row r="120" spans="1:8" x14ac:dyDescent="0.25">
      <c r="A120" t="str">
        <f>$B114&amp;" MinMaj 7th"</f>
        <v>D5 MinMaj 7th</v>
      </c>
      <c r="B120" t="str">
        <f t="shared" si="10"/>
        <v>D5</v>
      </c>
      <c r="C120" t="str">
        <f>VLOOKUP(ROUNDUP($D114*POWER(POWER(2,1/12),3),2)+0.1,Sheet2!$B$1:$C$110,2,TRUE)</f>
        <v>F5</v>
      </c>
      <c r="D120" t="str">
        <f>VLOOKUP(ROUNDUP($D114*POWER(POWER(2,1/12),7),2) + 0.1,Sheet2!$B$1:$C$110,2,TRUE)</f>
        <v>A5</v>
      </c>
      <c r="E120" t="str">
        <f>VLOOKUP(ROUNDUP($D114*POWER(POWER(2,1/12),11),2) + 0.1,Sheet2!$B$1:$C$110,2,TRUE)</f>
        <v> C#6/Db6 </v>
      </c>
      <c r="G120" t="s">
        <v>153</v>
      </c>
    </row>
    <row r="121" spans="1:8" x14ac:dyDescent="0.25">
      <c r="A121" t="str">
        <f>$B114&amp;" Min 7th"</f>
        <v>D5 Min 7th</v>
      </c>
      <c r="B121" t="str">
        <f t="shared" si="10"/>
        <v>D5</v>
      </c>
      <c r="C121" t="str">
        <f>VLOOKUP(ROUNDUP($D114*POWER(POWER(2,1/12),3),2)+0.1,Sheet2!$B$1:$C$110,2,TRUE)</f>
        <v>F5</v>
      </c>
      <c r="D121" t="str">
        <f>VLOOKUP(ROUNDUP($D114*POWER(POWER(2,1/12),7),2) + 0.1,Sheet2!$B$1:$C$110,2,TRUE)</f>
        <v>A5</v>
      </c>
      <c r="E121" t="str">
        <f>VLOOKUP(ROUNDUP($D114*POWER(POWER(2,1/12),10),2) + 0.1,Sheet2!$B$1:$C$110,2,TRUE)</f>
        <v>C6</v>
      </c>
      <c r="G121" t="s">
        <v>154</v>
      </c>
    </row>
    <row r="122" spans="1:8" x14ac:dyDescent="0.25">
      <c r="A122" t="str">
        <f>$B114&amp;" Dominant 7th"</f>
        <v>D5 Dominant 7th</v>
      </c>
      <c r="B122" t="str">
        <f t="shared" si="10"/>
        <v>D5</v>
      </c>
      <c r="C122" t="str">
        <f>VLOOKUP(ROUNDUP($D114*POWER(POWER(2,1/12),4),2)+0.1,Sheet2!$B$1:$C$110,2,TRUE)</f>
        <v> F#5/Gb5 </v>
      </c>
      <c r="D122" t="str">
        <f>VLOOKUP(ROUNDUP($D114*POWER(POWER(2,1/12),7),2) + 0.1,Sheet2!$B$1:$C$110,2,TRUE)</f>
        <v>A5</v>
      </c>
      <c r="E122" t="str">
        <f>VLOOKUP(ROUNDUP($D114*POWER(POWER(2,1/12),10),2) + 0.1,Sheet2!$B$1:$C$110,2,TRUE)</f>
        <v>C6</v>
      </c>
      <c r="G122" t="s">
        <v>155</v>
      </c>
    </row>
    <row r="124" spans="1:8" x14ac:dyDescent="0.25">
      <c r="A124" s="6" t="s">
        <v>181</v>
      </c>
      <c r="B124" s="7" t="s">
        <v>181</v>
      </c>
      <c r="C124" s="8" t="s">
        <v>169</v>
      </c>
      <c r="D124" s="5" t="s">
        <v>181</v>
      </c>
      <c r="E124" t="s">
        <v>176</v>
      </c>
      <c r="F124">
        <v>11</v>
      </c>
      <c r="G124" t="s">
        <v>184</v>
      </c>
      <c r="H124" t="str">
        <f>DEC2BIN(F124,4)</f>
        <v>1011</v>
      </c>
    </row>
    <row r="125" spans="1:8" x14ac:dyDescent="0.25">
      <c r="A125" t="s">
        <v>21</v>
      </c>
      <c r="B125" t="str">
        <f>VLOOKUP(ROUNDUP($D$1*2^(1/12)^F124,2) + 0.1,Sheet2!B$1:C$110,2,TRUE)</f>
        <v> D#5/Eb5 </v>
      </c>
      <c r="C125" t="s">
        <v>130</v>
      </c>
      <c r="D125">
        <f>VLOOKUP(B125,Sheet2!$A$1:$B$110,2,FALSE)</f>
        <v>622.25</v>
      </c>
    </row>
    <row r="126" spans="1:8" x14ac:dyDescent="0.25">
      <c r="A126" t="s">
        <v>131</v>
      </c>
      <c r="B126" t="s">
        <v>132</v>
      </c>
      <c r="C126" t="s">
        <v>133</v>
      </c>
      <c r="D126" t="s">
        <v>134</v>
      </c>
      <c r="E126" t="s">
        <v>135</v>
      </c>
      <c r="G126" t="s">
        <v>148</v>
      </c>
    </row>
    <row r="127" spans="1:8" x14ac:dyDescent="0.25">
      <c r="A127" t="str">
        <f>B125&amp;" Triad"</f>
        <v> D#5/Eb5  Triad</v>
      </c>
      <c r="B127" t="str">
        <f>B125</f>
        <v> D#5/Eb5 </v>
      </c>
      <c r="C127" t="str">
        <f>VLOOKUP(ROUNDUP($D125*POWER(POWER(2,1/12),4),2)+0.1,Sheet2!$B$1:$C$110,2,TRUE)</f>
        <v>G5</v>
      </c>
      <c r="D127" t="str">
        <f>VLOOKUP(ROUNDUP($D125*POWER(POWER(2,1/12),7),2) + 0.1,Sheet2!$B$1:$C$110,2,TRUE)</f>
        <v> A#5/Bb5 </v>
      </c>
      <c r="E127" t="s">
        <v>138</v>
      </c>
      <c r="G127" t="s">
        <v>149</v>
      </c>
    </row>
    <row r="128" spans="1:8" x14ac:dyDescent="0.25">
      <c r="A128" t="str">
        <f>B125&amp;" Minor Triad"</f>
        <v> D#5/Eb5  Minor Triad</v>
      </c>
      <c r="B128" t="str">
        <f t="shared" ref="B128:B133" si="11">B127</f>
        <v> D#5/Eb5 </v>
      </c>
      <c r="C128" t="str">
        <f>VLOOKUP(ROUNDUP($D125*POWER(POWER(2,1/12),3),2)+0.1,Sheet2!$B$1:$C$110,2,TRUE)</f>
        <v> F#5/Gb5 </v>
      </c>
      <c r="D128" t="str">
        <f>VLOOKUP(ROUNDUP($D125*POWER(POWER(2,1/12),7),2) + 0.1,Sheet2!$B$1:$C$110,2,TRUE)</f>
        <v> A#5/Bb5 </v>
      </c>
      <c r="E128" t="s">
        <v>138</v>
      </c>
      <c r="G128" t="s">
        <v>150</v>
      </c>
    </row>
    <row r="129" spans="1:8" x14ac:dyDescent="0.25">
      <c r="A129" t="str">
        <f>$B125&amp;" Power Chord"</f>
        <v> D#5/Eb5  Power Chord</v>
      </c>
      <c r="B129" t="str">
        <f t="shared" si="11"/>
        <v> D#5/Eb5 </v>
      </c>
      <c r="C129" t="s">
        <v>138</v>
      </c>
      <c r="D129" t="str">
        <f>VLOOKUP(ROUNDUP($D125*POWER(POWER(2,1/12),7),2) + 0.1,Sheet2!$B$1:$C$110,2,TRUE)</f>
        <v> A#5/Bb5 </v>
      </c>
      <c r="E129" t="s">
        <v>138</v>
      </c>
      <c r="G129" t="s">
        <v>151</v>
      </c>
    </row>
    <row r="130" spans="1:8" x14ac:dyDescent="0.25">
      <c r="A130" t="str">
        <f>$B125&amp;" Maj 7th"</f>
        <v> D#5/Eb5  Maj 7th</v>
      </c>
      <c r="B130" t="str">
        <f t="shared" si="11"/>
        <v> D#5/Eb5 </v>
      </c>
      <c r="C130" t="str">
        <f>VLOOKUP(ROUNDUP($D125*POWER(POWER(2,1/12),4),2)+0.1,Sheet2!$B$1:$C$110,2,TRUE)</f>
        <v>G5</v>
      </c>
      <c r="D130" t="str">
        <f>VLOOKUP(ROUNDUP($D125*POWER(POWER(2,1/12),7),2) + 0.1,Sheet2!$B$1:$C$110,2,TRUE)</f>
        <v> A#5/Bb5 </v>
      </c>
      <c r="E130" t="str">
        <f>VLOOKUP(ROUNDUP($D125*POWER(POWER(2,1/12),11),2) + 0.1,Sheet2!$B$1:$C$110,2,TRUE)</f>
        <v>D6</v>
      </c>
      <c r="G130" t="s">
        <v>152</v>
      </c>
    </row>
    <row r="131" spans="1:8" x14ac:dyDescent="0.25">
      <c r="A131" t="str">
        <f>$B125&amp;" MinMaj 7th"</f>
        <v> D#5/Eb5  MinMaj 7th</v>
      </c>
      <c r="B131" t="str">
        <f t="shared" si="11"/>
        <v> D#5/Eb5 </v>
      </c>
      <c r="C131" t="str">
        <f>VLOOKUP(ROUNDUP($D125*POWER(POWER(2,1/12),3),2)+0.1,Sheet2!$B$1:$C$110,2,TRUE)</f>
        <v> F#5/Gb5 </v>
      </c>
      <c r="D131" t="str">
        <f>VLOOKUP(ROUNDUP($D125*POWER(POWER(2,1/12),7),2) + 0.1,Sheet2!$B$1:$C$110,2,TRUE)</f>
        <v> A#5/Bb5 </v>
      </c>
      <c r="E131" t="str">
        <f>VLOOKUP(ROUNDUP($D125*POWER(POWER(2,1/12),11),2) + 0.1,Sheet2!$B$1:$C$110,2,TRUE)</f>
        <v>D6</v>
      </c>
      <c r="G131" t="s">
        <v>153</v>
      </c>
    </row>
    <row r="132" spans="1:8" x14ac:dyDescent="0.25">
      <c r="A132" t="str">
        <f>$B125&amp;" Min 7th"</f>
        <v> D#5/Eb5  Min 7th</v>
      </c>
      <c r="B132" t="str">
        <f t="shared" si="11"/>
        <v> D#5/Eb5 </v>
      </c>
      <c r="C132" t="str">
        <f>VLOOKUP(ROUNDUP($D125*POWER(POWER(2,1/12),3),2)+0.1,Sheet2!$B$1:$C$110,2,TRUE)</f>
        <v> F#5/Gb5 </v>
      </c>
      <c r="D132" t="str">
        <f>VLOOKUP(ROUNDUP($D125*POWER(POWER(2,1/12),7),2) + 0.1,Sheet2!$B$1:$C$110,2,TRUE)</f>
        <v> A#5/Bb5 </v>
      </c>
      <c r="E132" t="str">
        <f>VLOOKUP(ROUNDUP($D125*POWER(POWER(2,1/12),10),2) + 0.1,Sheet2!$B$1:$C$110,2,TRUE)</f>
        <v> C#6/Db6 </v>
      </c>
      <c r="G132" t="s">
        <v>154</v>
      </c>
    </row>
    <row r="133" spans="1:8" x14ac:dyDescent="0.25">
      <c r="A133" t="str">
        <f>$B125&amp;" Dominant 7th"</f>
        <v> D#5/Eb5  Dominant 7th</v>
      </c>
      <c r="B133" t="str">
        <f t="shared" si="11"/>
        <v> D#5/Eb5 </v>
      </c>
      <c r="C133" t="str">
        <f>VLOOKUP(ROUNDUP($D125*POWER(POWER(2,1/12),4),2)+0.1,Sheet2!$B$1:$C$110,2,TRUE)</f>
        <v>G5</v>
      </c>
      <c r="D133" t="str">
        <f>VLOOKUP(ROUNDUP($D125*POWER(POWER(2,1/12),7),2) + 0.1,Sheet2!$B$1:$C$110,2,TRUE)</f>
        <v> A#5/Bb5 </v>
      </c>
      <c r="E133" t="str">
        <f>VLOOKUP(ROUNDUP($D125*POWER(POWER(2,1/12),10),2) + 0.1,Sheet2!$B$1:$C$110,2,TRUE)</f>
        <v> C#6/Db6 </v>
      </c>
      <c r="G133" t="s">
        <v>155</v>
      </c>
    </row>
    <row r="135" spans="1:8" x14ac:dyDescent="0.25">
      <c r="A135" s="6" t="s">
        <v>169</v>
      </c>
      <c r="B135" s="7" t="s">
        <v>169</v>
      </c>
      <c r="C135" s="8" t="s">
        <v>181</v>
      </c>
      <c r="D135" s="5" t="s">
        <v>181</v>
      </c>
      <c r="E135" t="s">
        <v>176</v>
      </c>
      <c r="F135">
        <v>12</v>
      </c>
      <c r="G135" t="s">
        <v>184</v>
      </c>
      <c r="H135" t="str">
        <f>DEC2BIN(F135,4)</f>
        <v>1100</v>
      </c>
    </row>
    <row r="136" spans="1:8" x14ac:dyDescent="0.25">
      <c r="A136" t="s">
        <v>21</v>
      </c>
      <c r="B136" t="str">
        <f>VLOOKUP(ROUNDUP($D$1*2^(1/12)^F135,2) + 0.1,Sheet2!B$1:C$110,2,TRUE)</f>
        <v>E5</v>
      </c>
      <c r="C136" t="s">
        <v>130</v>
      </c>
      <c r="D136">
        <f>VLOOKUP(B136,Sheet2!$A$1:$B$110,2,FALSE)</f>
        <v>659.25</v>
      </c>
    </row>
    <row r="137" spans="1:8" x14ac:dyDescent="0.25">
      <c r="A137" t="s">
        <v>131</v>
      </c>
      <c r="B137" t="s">
        <v>132</v>
      </c>
      <c r="C137" t="s">
        <v>133</v>
      </c>
      <c r="D137" t="s">
        <v>134</v>
      </c>
      <c r="E137" t="s">
        <v>135</v>
      </c>
      <c r="G137" t="s">
        <v>148</v>
      </c>
    </row>
    <row r="138" spans="1:8" x14ac:dyDescent="0.25">
      <c r="A138" t="str">
        <f>B136&amp;" Triad"</f>
        <v>E5 Triad</v>
      </c>
      <c r="B138" t="str">
        <f>B136</f>
        <v>E5</v>
      </c>
      <c r="C138" t="str">
        <f>VLOOKUP(ROUNDUP($D136*POWER(POWER(2,1/12),4),2)+0.1,Sheet2!$B$1:$C$110,2,TRUE)</f>
        <v> G#5/Ab5 </v>
      </c>
      <c r="D138" t="str">
        <f>VLOOKUP(ROUNDUP($D136*POWER(POWER(2,1/12),7),2) + 0.1,Sheet2!$B$1:$C$110,2,TRUE)</f>
        <v>B5</v>
      </c>
      <c r="E138" t="s">
        <v>138</v>
      </c>
      <c r="G138" t="s">
        <v>149</v>
      </c>
    </row>
    <row r="139" spans="1:8" x14ac:dyDescent="0.25">
      <c r="A139" t="str">
        <f>B136&amp;" Minor Triad"</f>
        <v>E5 Minor Triad</v>
      </c>
      <c r="B139" t="str">
        <f t="shared" ref="B139:B144" si="12">B138</f>
        <v>E5</v>
      </c>
      <c r="C139" t="str">
        <f>VLOOKUP(ROUNDUP($D136*POWER(POWER(2,1/12),3),2)+0.1,Sheet2!$B$1:$C$110,2,TRUE)</f>
        <v>G5</v>
      </c>
      <c r="D139" t="str">
        <f>VLOOKUP(ROUNDUP($D136*POWER(POWER(2,1/12),7),2) + 0.1,Sheet2!$B$1:$C$110,2,TRUE)</f>
        <v>B5</v>
      </c>
      <c r="E139" t="s">
        <v>138</v>
      </c>
      <c r="G139" t="s">
        <v>150</v>
      </c>
    </row>
    <row r="140" spans="1:8" x14ac:dyDescent="0.25">
      <c r="A140" t="str">
        <f>$B136&amp;" Power Chord"</f>
        <v>E5 Power Chord</v>
      </c>
      <c r="B140" t="str">
        <f t="shared" si="12"/>
        <v>E5</v>
      </c>
      <c r="C140" t="s">
        <v>138</v>
      </c>
      <c r="D140" t="str">
        <f>VLOOKUP(ROUNDUP($D136*POWER(POWER(2,1/12),7),2) + 0.1,Sheet2!$B$1:$C$110,2,TRUE)</f>
        <v>B5</v>
      </c>
      <c r="E140" t="s">
        <v>138</v>
      </c>
      <c r="G140" t="s">
        <v>151</v>
      </c>
    </row>
    <row r="141" spans="1:8" x14ac:dyDescent="0.25">
      <c r="A141" t="str">
        <f>$B136&amp;" Maj 7th"</f>
        <v>E5 Maj 7th</v>
      </c>
      <c r="B141" t="str">
        <f t="shared" si="12"/>
        <v>E5</v>
      </c>
      <c r="C141" t="str">
        <f>VLOOKUP(ROUNDUP($D136*POWER(POWER(2,1/12),4),2)+0.1,Sheet2!$B$1:$C$110,2,TRUE)</f>
        <v> G#5/Ab5 </v>
      </c>
      <c r="D141" t="str">
        <f>VLOOKUP(ROUNDUP($D136*POWER(POWER(2,1/12),7),2) + 0.1,Sheet2!$B$1:$C$110,2,TRUE)</f>
        <v>B5</v>
      </c>
      <c r="E141" t="str">
        <f>VLOOKUP(ROUNDUP($D136*POWER(POWER(2,1/12),11),2) + 0.1,Sheet2!$B$1:$C$110,2,TRUE)</f>
        <v> D#6/Eb6 </v>
      </c>
      <c r="G141" t="s">
        <v>152</v>
      </c>
    </row>
    <row r="142" spans="1:8" x14ac:dyDescent="0.25">
      <c r="A142" t="str">
        <f>$B136&amp;" MinMaj 7th"</f>
        <v>E5 MinMaj 7th</v>
      </c>
      <c r="B142" t="str">
        <f t="shared" si="12"/>
        <v>E5</v>
      </c>
      <c r="C142" t="str">
        <f>VLOOKUP(ROUNDUP($D136*POWER(POWER(2,1/12),3),2)+0.1,Sheet2!$B$1:$C$110,2,TRUE)</f>
        <v>G5</v>
      </c>
      <c r="D142" t="str">
        <f>VLOOKUP(ROUNDUP($D136*POWER(POWER(2,1/12),7),2) + 0.1,Sheet2!$B$1:$C$110,2,TRUE)</f>
        <v>B5</v>
      </c>
      <c r="E142" t="str">
        <f>VLOOKUP(ROUNDUP($D136*POWER(POWER(2,1/12),11),2) + 0.1,Sheet2!$B$1:$C$110,2,TRUE)</f>
        <v> D#6/Eb6 </v>
      </c>
      <c r="G142" t="s">
        <v>153</v>
      </c>
    </row>
    <row r="143" spans="1:8" x14ac:dyDescent="0.25">
      <c r="A143" t="str">
        <f>$B136&amp;" Min 7th"</f>
        <v>E5 Min 7th</v>
      </c>
      <c r="B143" t="str">
        <f t="shared" si="12"/>
        <v>E5</v>
      </c>
      <c r="C143" t="str">
        <f>VLOOKUP(ROUNDUP($D136*POWER(POWER(2,1/12),3),2)+0.1,Sheet2!$B$1:$C$110,2,TRUE)</f>
        <v>G5</v>
      </c>
      <c r="D143" t="str">
        <f>VLOOKUP(ROUNDUP($D136*POWER(POWER(2,1/12),7),2) + 0.1,Sheet2!$B$1:$C$110,2,TRUE)</f>
        <v>B5</v>
      </c>
      <c r="E143" t="str">
        <f>VLOOKUP(ROUNDUP($D136*POWER(POWER(2,1/12),10),2) + 0.1,Sheet2!$B$1:$C$110,2,TRUE)</f>
        <v>D6</v>
      </c>
      <c r="G143" t="s">
        <v>154</v>
      </c>
    </row>
    <row r="144" spans="1:8" x14ac:dyDescent="0.25">
      <c r="A144" t="str">
        <f>$B136&amp;" Dominant 7th"</f>
        <v>E5 Dominant 7th</v>
      </c>
      <c r="B144" t="str">
        <f t="shared" si="12"/>
        <v>E5</v>
      </c>
      <c r="C144" t="str">
        <f>VLOOKUP(ROUNDUP($D136*POWER(POWER(2,1/12),4),2)+0.1,Sheet2!$B$1:$C$110,2,TRUE)</f>
        <v> G#5/Ab5 </v>
      </c>
      <c r="D144" t="str">
        <f>VLOOKUP(ROUNDUP($D136*POWER(POWER(2,1/12),7),2) + 0.1,Sheet2!$B$1:$C$110,2,TRUE)</f>
        <v>B5</v>
      </c>
      <c r="E144" t="str">
        <f>VLOOKUP(ROUNDUP($D136*POWER(POWER(2,1/12),10),2) + 0.1,Sheet2!$B$1:$C$110,2,TRUE)</f>
        <v>D6</v>
      </c>
      <c r="G144" t="s">
        <v>155</v>
      </c>
    </row>
    <row r="146" spans="1:8" x14ac:dyDescent="0.25">
      <c r="A146" s="6" t="s">
        <v>181</v>
      </c>
      <c r="B146" s="7" t="s">
        <v>183</v>
      </c>
      <c r="C146" s="8" t="s">
        <v>181</v>
      </c>
      <c r="D146" s="5" t="s">
        <v>181</v>
      </c>
      <c r="E146" t="s">
        <v>176</v>
      </c>
      <c r="F146">
        <v>13</v>
      </c>
      <c r="G146" t="s">
        <v>184</v>
      </c>
      <c r="H146" t="str">
        <f>DEC2BIN(F146,4)</f>
        <v>1101</v>
      </c>
    </row>
    <row r="147" spans="1:8" x14ac:dyDescent="0.25">
      <c r="A147" t="s">
        <v>21</v>
      </c>
      <c r="B147" t="str">
        <f>VLOOKUP(ROUNDUP($D$1*2^(1/12)^F146,2) + 0.1,Sheet2!B$1:C$110,2,TRUE)</f>
        <v>F5</v>
      </c>
      <c r="C147" t="s">
        <v>130</v>
      </c>
      <c r="D147">
        <f>VLOOKUP(B147,Sheet2!$A$1:$B$110,2,FALSE)</f>
        <v>698.46</v>
      </c>
    </row>
    <row r="148" spans="1:8" x14ac:dyDescent="0.25">
      <c r="A148" t="s">
        <v>131</v>
      </c>
      <c r="B148" t="s">
        <v>132</v>
      </c>
      <c r="C148" t="s">
        <v>133</v>
      </c>
      <c r="D148" t="s">
        <v>134</v>
      </c>
      <c r="E148" t="s">
        <v>135</v>
      </c>
      <c r="G148" t="s">
        <v>148</v>
      </c>
    </row>
    <row r="149" spans="1:8" x14ac:dyDescent="0.25">
      <c r="A149" t="str">
        <f>B147&amp;" Triad"</f>
        <v>F5 Triad</v>
      </c>
      <c r="B149" t="str">
        <f>B147</f>
        <v>F5</v>
      </c>
      <c r="C149" t="str">
        <f>VLOOKUP(ROUNDUP($D147*POWER(POWER(2,1/12),4),2)+0.1,Sheet2!$B$1:$C$110,2,TRUE)</f>
        <v>A5</v>
      </c>
      <c r="D149" t="str">
        <f>VLOOKUP(ROUNDUP($D147*POWER(POWER(2,1/12),7),2) + 0.1,Sheet2!$B$1:$C$110,2,TRUE)</f>
        <v>C6</v>
      </c>
      <c r="E149" t="s">
        <v>138</v>
      </c>
      <c r="G149" t="s">
        <v>149</v>
      </c>
    </row>
    <row r="150" spans="1:8" x14ac:dyDescent="0.25">
      <c r="A150" t="str">
        <f>B147&amp;" Minor Triad"</f>
        <v>F5 Minor Triad</v>
      </c>
      <c r="B150" t="str">
        <f t="shared" ref="B150:B155" si="13">B149</f>
        <v>F5</v>
      </c>
      <c r="C150" t="str">
        <f>VLOOKUP(ROUNDUP($D147*POWER(POWER(2,1/12),3),2)+0.1,Sheet2!$B$1:$C$110,2,TRUE)</f>
        <v> G#5/Ab5 </v>
      </c>
      <c r="D150" t="str">
        <f>VLOOKUP(ROUNDUP($D147*POWER(POWER(2,1/12),7),2) + 0.1,Sheet2!$B$1:$C$110,2,TRUE)</f>
        <v>C6</v>
      </c>
      <c r="E150" t="s">
        <v>138</v>
      </c>
      <c r="G150" t="s">
        <v>150</v>
      </c>
    </row>
    <row r="151" spans="1:8" x14ac:dyDescent="0.25">
      <c r="A151" t="str">
        <f>$B147&amp;" Power Chord"</f>
        <v>F5 Power Chord</v>
      </c>
      <c r="B151" t="str">
        <f t="shared" si="13"/>
        <v>F5</v>
      </c>
      <c r="C151" t="s">
        <v>138</v>
      </c>
      <c r="D151" t="str">
        <f>VLOOKUP(ROUNDUP($D147*POWER(POWER(2,1/12),7),2) + 0.1,Sheet2!$B$1:$C$110,2,TRUE)</f>
        <v>C6</v>
      </c>
      <c r="E151" t="s">
        <v>138</v>
      </c>
      <c r="G151" t="s">
        <v>151</v>
      </c>
    </row>
    <row r="152" spans="1:8" x14ac:dyDescent="0.25">
      <c r="A152" t="str">
        <f>$B147&amp;" Maj 7th"</f>
        <v>F5 Maj 7th</v>
      </c>
      <c r="B152" t="str">
        <f t="shared" si="13"/>
        <v>F5</v>
      </c>
      <c r="C152" t="str">
        <f>VLOOKUP(ROUNDUP($D147*POWER(POWER(2,1/12),4),2)+0.1,Sheet2!$B$1:$C$110,2,TRUE)</f>
        <v>A5</v>
      </c>
      <c r="D152" t="str">
        <f>VLOOKUP(ROUNDUP($D147*POWER(POWER(2,1/12),7),2) + 0.1,Sheet2!$B$1:$C$110,2,TRUE)</f>
        <v>C6</v>
      </c>
      <c r="E152" t="str">
        <f>VLOOKUP(ROUNDUP($D147*POWER(POWER(2,1/12),11),2) + 0.1,Sheet2!$B$1:$C$110,2,TRUE)</f>
        <v>E6</v>
      </c>
      <c r="G152" t="s">
        <v>152</v>
      </c>
    </row>
    <row r="153" spans="1:8" x14ac:dyDescent="0.25">
      <c r="A153" t="str">
        <f>$B147&amp;" MinMaj 7th"</f>
        <v>F5 MinMaj 7th</v>
      </c>
      <c r="B153" t="str">
        <f t="shared" si="13"/>
        <v>F5</v>
      </c>
      <c r="C153" t="str">
        <f>VLOOKUP(ROUNDUP($D147*POWER(POWER(2,1/12),3),2)+0.1,Sheet2!$B$1:$C$110,2,TRUE)</f>
        <v> G#5/Ab5 </v>
      </c>
      <c r="D153" t="str">
        <f>VLOOKUP(ROUNDUP($D147*POWER(POWER(2,1/12),7),2) + 0.1,Sheet2!$B$1:$C$110,2,TRUE)</f>
        <v>C6</v>
      </c>
      <c r="E153" t="str">
        <f>VLOOKUP(ROUNDUP($D147*POWER(POWER(2,1/12),11),2) + 0.1,Sheet2!$B$1:$C$110,2,TRUE)</f>
        <v>E6</v>
      </c>
      <c r="G153" t="s">
        <v>153</v>
      </c>
    </row>
    <row r="154" spans="1:8" x14ac:dyDescent="0.25">
      <c r="A154" t="str">
        <f>$B147&amp;" Min 7th"</f>
        <v>F5 Min 7th</v>
      </c>
      <c r="B154" t="str">
        <f t="shared" si="13"/>
        <v>F5</v>
      </c>
      <c r="C154" t="str">
        <f>VLOOKUP(ROUNDUP($D147*POWER(POWER(2,1/12),3),2)+0.1,Sheet2!$B$1:$C$110,2,TRUE)</f>
        <v> G#5/Ab5 </v>
      </c>
      <c r="D154" t="str">
        <f>VLOOKUP(ROUNDUP($D147*POWER(POWER(2,1/12),7),2) + 0.1,Sheet2!$B$1:$C$110,2,TRUE)</f>
        <v>C6</v>
      </c>
      <c r="E154" t="str">
        <f>VLOOKUP(ROUNDUP($D147*POWER(POWER(2,1/12),10),2) + 0.1,Sheet2!$B$1:$C$110,2,TRUE)</f>
        <v> D#6/Eb6 </v>
      </c>
      <c r="G154" t="s">
        <v>154</v>
      </c>
    </row>
    <row r="155" spans="1:8" x14ac:dyDescent="0.25">
      <c r="A155" t="str">
        <f>$B147&amp;" Dominant 7th"</f>
        <v>F5 Dominant 7th</v>
      </c>
      <c r="B155" t="str">
        <f t="shared" si="13"/>
        <v>F5</v>
      </c>
      <c r="C155" t="str">
        <f>VLOOKUP(ROUNDUP($D147*POWER(POWER(2,1/12),4),2)+0.1,Sheet2!$B$1:$C$110,2,TRUE)</f>
        <v>A5</v>
      </c>
      <c r="D155" t="str">
        <f>VLOOKUP(ROUNDUP($D147*POWER(POWER(2,1/12),7),2) + 0.1,Sheet2!$B$1:$C$110,2,TRUE)</f>
        <v>C6</v>
      </c>
      <c r="E155" t="str">
        <f>VLOOKUP(ROUNDUP($D147*POWER(POWER(2,1/12),10),2) + 0.1,Sheet2!$B$1:$C$110,2,TRUE)</f>
        <v> D#6/Eb6 </v>
      </c>
      <c r="G155" t="s">
        <v>155</v>
      </c>
    </row>
    <row r="157" spans="1:8" x14ac:dyDescent="0.25">
      <c r="A157" s="6" t="s">
        <v>169</v>
      </c>
      <c r="B157" s="7" t="s">
        <v>181</v>
      </c>
      <c r="C157" s="8" t="s">
        <v>181</v>
      </c>
      <c r="D157" s="5" t="s">
        <v>181</v>
      </c>
      <c r="E157" t="s">
        <v>176</v>
      </c>
      <c r="F157">
        <v>14</v>
      </c>
      <c r="G157" t="s">
        <v>184</v>
      </c>
      <c r="H157" t="str">
        <f>DEC2BIN(F157,4)</f>
        <v>1110</v>
      </c>
    </row>
    <row r="158" spans="1:8" x14ac:dyDescent="0.25">
      <c r="A158" t="s">
        <v>21</v>
      </c>
      <c r="B158" t="str">
        <f>VLOOKUP(ROUNDUP($D$1*2^(1/12)^F157,2) + 0.1,Sheet2!B$1:C$110,2,TRUE)</f>
        <v> F#5/Gb5 </v>
      </c>
      <c r="C158" t="s">
        <v>130</v>
      </c>
      <c r="D158">
        <f>VLOOKUP(B158,Sheet2!$A$1:$B$110,2,FALSE)</f>
        <v>739.99</v>
      </c>
    </row>
    <row r="159" spans="1:8" x14ac:dyDescent="0.25">
      <c r="A159" t="s">
        <v>131</v>
      </c>
      <c r="B159" t="s">
        <v>132</v>
      </c>
      <c r="C159" t="s">
        <v>133</v>
      </c>
      <c r="D159" t="s">
        <v>134</v>
      </c>
      <c r="E159" t="s">
        <v>135</v>
      </c>
      <c r="G159" t="s">
        <v>148</v>
      </c>
    </row>
    <row r="160" spans="1:8" x14ac:dyDescent="0.25">
      <c r="A160" t="str">
        <f>B158&amp;" Triad"</f>
        <v> F#5/Gb5  Triad</v>
      </c>
      <c r="B160" t="str">
        <f>B158</f>
        <v> F#5/Gb5 </v>
      </c>
      <c r="C160" t="str">
        <f>VLOOKUP(ROUNDUP($D158*POWER(POWER(2,1/12),4),2)+0.1,Sheet2!$B$1:$C$110,2,TRUE)</f>
        <v> A#5/Bb5 </v>
      </c>
      <c r="D160" t="str">
        <f>VLOOKUP(ROUNDUP($D158*POWER(POWER(2,1/12),7),2) + 0.1,Sheet2!$B$1:$C$110,2,TRUE)</f>
        <v> C#6/Db6 </v>
      </c>
      <c r="E160" t="s">
        <v>138</v>
      </c>
      <c r="G160" t="s">
        <v>149</v>
      </c>
    </row>
    <row r="161" spans="1:8" x14ac:dyDescent="0.25">
      <c r="A161" t="str">
        <f>B158&amp;" Minor Triad"</f>
        <v> F#5/Gb5  Minor Triad</v>
      </c>
      <c r="B161" t="str">
        <f t="shared" ref="B161:B166" si="14">B160</f>
        <v> F#5/Gb5 </v>
      </c>
      <c r="C161" t="str">
        <f>VLOOKUP(ROUNDUP($D158*POWER(POWER(2,1/12),3),2)+0.1,Sheet2!$B$1:$C$110,2,TRUE)</f>
        <v>A5</v>
      </c>
      <c r="D161" t="str">
        <f>VLOOKUP(ROUNDUP($D158*POWER(POWER(2,1/12),7),2) + 0.1,Sheet2!$B$1:$C$110,2,TRUE)</f>
        <v> C#6/Db6 </v>
      </c>
      <c r="E161" t="s">
        <v>138</v>
      </c>
      <c r="G161" t="s">
        <v>150</v>
      </c>
    </row>
    <row r="162" spans="1:8" x14ac:dyDescent="0.25">
      <c r="A162" t="str">
        <f>$B158&amp;" Power Chord"</f>
        <v> F#5/Gb5  Power Chord</v>
      </c>
      <c r="B162" t="str">
        <f t="shared" si="14"/>
        <v> F#5/Gb5 </v>
      </c>
      <c r="C162" t="s">
        <v>138</v>
      </c>
      <c r="D162" t="str">
        <f>VLOOKUP(ROUNDUP($D158*POWER(POWER(2,1/12),7),2) + 0.1,Sheet2!$B$1:$C$110,2,TRUE)</f>
        <v> C#6/Db6 </v>
      </c>
      <c r="E162" t="s">
        <v>138</v>
      </c>
      <c r="G162" t="s">
        <v>151</v>
      </c>
    </row>
    <row r="163" spans="1:8" x14ac:dyDescent="0.25">
      <c r="A163" t="str">
        <f>$B158&amp;" Maj 7th"</f>
        <v> F#5/Gb5  Maj 7th</v>
      </c>
      <c r="B163" t="str">
        <f t="shared" si="14"/>
        <v> F#5/Gb5 </v>
      </c>
      <c r="C163" t="str">
        <f>VLOOKUP(ROUNDUP($D158*POWER(POWER(2,1/12),4),2)+0.1,Sheet2!$B$1:$C$110,2,TRUE)</f>
        <v> A#5/Bb5 </v>
      </c>
      <c r="D163" t="str">
        <f>VLOOKUP(ROUNDUP($D158*POWER(POWER(2,1/12),7),2) + 0.1,Sheet2!$B$1:$C$110,2,TRUE)</f>
        <v> C#6/Db6 </v>
      </c>
      <c r="E163" t="str">
        <f>VLOOKUP(ROUNDUP($D158*POWER(POWER(2,1/12),11),2) + 0.1,Sheet2!$B$1:$C$110,2,TRUE)</f>
        <v>F6</v>
      </c>
      <c r="G163" t="s">
        <v>152</v>
      </c>
    </row>
    <row r="164" spans="1:8" x14ac:dyDescent="0.25">
      <c r="A164" t="str">
        <f>$B158&amp;" MinMaj 7th"</f>
        <v> F#5/Gb5  MinMaj 7th</v>
      </c>
      <c r="B164" t="str">
        <f t="shared" si="14"/>
        <v> F#5/Gb5 </v>
      </c>
      <c r="C164" t="str">
        <f>VLOOKUP(ROUNDUP($D158*POWER(POWER(2,1/12),3),2)+0.1,Sheet2!$B$1:$C$110,2,TRUE)</f>
        <v>A5</v>
      </c>
      <c r="D164" t="str">
        <f>VLOOKUP(ROUNDUP($D158*POWER(POWER(2,1/12),7),2) + 0.1,Sheet2!$B$1:$C$110,2,TRUE)</f>
        <v> C#6/Db6 </v>
      </c>
      <c r="E164" t="str">
        <f>VLOOKUP(ROUNDUP($D158*POWER(POWER(2,1/12),11),2) + 0.1,Sheet2!$B$1:$C$110,2,TRUE)</f>
        <v>F6</v>
      </c>
      <c r="G164" t="s">
        <v>153</v>
      </c>
    </row>
    <row r="165" spans="1:8" x14ac:dyDescent="0.25">
      <c r="A165" t="str">
        <f>$B158&amp;" Min 7th"</f>
        <v> F#5/Gb5  Min 7th</v>
      </c>
      <c r="B165" t="str">
        <f t="shared" si="14"/>
        <v> F#5/Gb5 </v>
      </c>
      <c r="C165" t="str">
        <f>VLOOKUP(ROUNDUP($D158*POWER(POWER(2,1/12),3),2)+0.1,Sheet2!$B$1:$C$110,2,TRUE)</f>
        <v>A5</v>
      </c>
      <c r="D165" t="str">
        <f>VLOOKUP(ROUNDUP($D158*POWER(POWER(2,1/12),7),2) + 0.1,Sheet2!$B$1:$C$110,2,TRUE)</f>
        <v> C#6/Db6 </v>
      </c>
      <c r="E165" t="str">
        <f>VLOOKUP(ROUNDUP($D158*POWER(POWER(2,1/12),10),2) + 0.1,Sheet2!$B$1:$C$110,2,TRUE)</f>
        <v>E6</v>
      </c>
      <c r="G165" t="s">
        <v>154</v>
      </c>
    </row>
    <row r="166" spans="1:8" x14ac:dyDescent="0.25">
      <c r="A166" t="str">
        <f>$B158&amp;" Dominant 7th"</f>
        <v> F#5/Gb5  Dominant 7th</v>
      </c>
      <c r="B166" t="str">
        <f t="shared" si="14"/>
        <v> F#5/Gb5 </v>
      </c>
      <c r="C166" t="str">
        <f>VLOOKUP(ROUNDUP($D158*POWER(POWER(2,1/12),4),2)+0.1,Sheet2!$B$1:$C$110,2,TRUE)</f>
        <v> A#5/Bb5 </v>
      </c>
      <c r="D166" t="str">
        <f>VLOOKUP(ROUNDUP($D158*POWER(POWER(2,1/12),7),2) + 0.1,Sheet2!$B$1:$C$110,2,TRUE)</f>
        <v> C#6/Db6 </v>
      </c>
      <c r="E166" t="str">
        <f>VLOOKUP(ROUNDUP($D158*POWER(POWER(2,1/12),10),2) + 0.1,Sheet2!$B$1:$C$110,2,TRUE)</f>
        <v>E6</v>
      </c>
      <c r="G166" t="s">
        <v>155</v>
      </c>
    </row>
    <row r="168" spans="1:8" x14ac:dyDescent="0.25">
      <c r="A168" s="6" t="s">
        <v>181</v>
      </c>
      <c r="B168" s="7" t="s">
        <v>181</v>
      </c>
      <c r="C168" s="8" t="s">
        <v>181</v>
      </c>
      <c r="D168" s="5" t="s">
        <v>181</v>
      </c>
      <c r="E168" t="s">
        <v>176</v>
      </c>
      <c r="F168">
        <v>15</v>
      </c>
      <c r="G168" t="s">
        <v>184</v>
      </c>
      <c r="H168" t="str">
        <f>DEC2BIN(F168,4)</f>
        <v>1111</v>
      </c>
    </row>
    <row r="169" spans="1:8" x14ac:dyDescent="0.25">
      <c r="A169" t="s">
        <v>21</v>
      </c>
      <c r="B169" t="str">
        <f>VLOOKUP(ROUNDUP($D$1*2^(1/12)^F168,2) + 0.1,Sheet2!B$1:C$110,2,TRUE)</f>
        <v>G5</v>
      </c>
      <c r="C169" t="s">
        <v>130</v>
      </c>
      <c r="D169">
        <f>VLOOKUP(B169,Sheet2!$A$1:$B$110,2,FALSE)</f>
        <v>783.99</v>
      </c>
    </row>
    <row r="170" spans="1:8" x14ac:dyDescent="0.25">
      <c r="A170" t="s">
        <v>131</v>
      </c>
      <c r="B170" t="s">
        <v>132</v>
      </c>
      <c r="C170" t="s">
        <v>133</v>
      </c>
      <c r="D170" t="s">
        <v>134</v>
      </c>
      <c r="E170" t="s">
        <v>135</v>
      </c>
      <c r="G170" t="s">
        <v>148</v>
      </c>
    </row>
    <row r="171" spans="1:8" x14ac:dyDescent="0.25">
      <c r="A171" t="str">
        <f>B169&amp;" Triad"</f>
        <v>G5 Triad</v>
      </c>
      <c r="B171" t="str">
        <f>B169</f>
        <v>G5</v>
      </c>
      <c r="C171" t="str">
        <f>VLOOKUP(ROUNDUP($D169*POWER(POWER(2,1/12),4),2)+0.1,Sheet2!$B$1:$C$110,2,TRUE)</f>
        <v>B5</v>
      </c>
      <c r="D171" t="str">
        <f>VLOOKUP(ROUNDUP($D169*POWER(POWER(2,1/12),7),2) + 0.1,Sheet2!$B$1:$C$110,2,TRUE)</f>
        <v>D6</v>
      </c>
      <c r="E171" t="s">
        <v>138</v>
      </c>
      <c r="G171" t="s">
        <v>149</v>
      </c>
    </row>
    <row r="172" spans="1:8" x14ac:dyDescent="0.25">
      <c r="A172" t="str">
        <f>B169&amp;" Minor Triad"</f>
        <v>G5 Minor Triad</v>
      </c>
      <c r="B172" t="str">
        <f t="shared" ref="B172:B177" si="15">B171</f>
        <v>G5</v>
      </c>
      <c r="C172" t="str">
        <f>VLOOKUP(ROUNDUP($D169*POWER(POWER(2,1/12),3),2)+0.1,Sheet2!$B$1:$C$110,2,TRUE)</f>
        <v> A#5/Bb5 </v>
      </c>
      <c r="D172" t="str">
        <f>VLOOKUP(ROUNDUP($D169*POWER(POWER(2,1/12),7),2) + 0.1,Sheet2!$B$1:$C$110,2,TRUE)</f>
        <v>D6</v>
      </c>
      <c r="E172" t="s">
        <v>138</v>
      </c>
      <c r="G172" t="s">
        <v>150</v>
      </c>
    </row>
    <row r="173" spans="1:8" x14ac:dyDescent="0.25">
      <c r="A173" t="str">
        <f>$B169&amp;" Power Chord"</f>
        <v>G5 Power Chord</v>
      </c>
      <c r="B173" t="str">
        <f t="shared" si="15"/>
        <v>G5</v>
      </c>
      <c r="C173" t="s">
        <v>138</v>
      </c>
      <c r="D173" t="str">
        <f>VLOOKUP(ROUNDUP($D169*POWER(POWER(2,1/12),7),2) + 0.1,Sheet2!$B$1:$C$110,2,TRUE)</f>
        <v>D6</v>
      </c>
      <c r="E173" t="s">
        <v>138</v>
      </c>
      <c r="G173" t="s">
        <v>151</v>
      </c>
    </row>
    <row r="174" spans="1:8" x14ac:dyDescent="0.25">
      <c r="A174" t="str">
        <f>$B169&amp;" Maj 7th"</f>
        <v>G5 Maj 7th</v>
      </c>
      <c r="B174" t="str">
        <f t="shared" si="15"/>
        <v>G5</v>
      </c>
      <c r="C174" t="str">
        <f>VLOOKUP(ROUNDUP($D169*POWER(POWER(2,1/12),4),2)+0.1,Sheet2!$B$1:$C$110,2,TRUE)</f>
        <v>B5</v>
      </c>
      <c r="D174" t="str">
        <f>VLOOKUP(ROUNDUP($D169*POWER(POWER(2,1/12),7),2) + 0.1,Sheet2!$B$1:$C$110,2,TRUE)</f>
        <v>D6</v>
      </c>
      <c r="E174" t="str">
        <f>VLOOKUP(ROUNDUP($D169*POWER(POWER(2,1/12),11),2) + 0.1,Sheet2!$B$1:$C$110,2,TRUE)</f>
        <v> F#6/Gb6 </v>
      </c>
      <c r="G174" t="s">
        <v>152</v>
      </c>
    </row>
    <row r="175" spans="1:8" x14ac:dyDescent="0.25">
      <c r="A175" t="str">
        <f>$B169&amp;" MinMaj 7th"</f>
        <v>G5 MinMaj 7th</v>
      </c>
      <c r="B175" t="str">
        <f t="shared" si="15"/>
        <v>G5</v>
      </c>
      <c r="C175" t="str">
        <f>VLOOKUP(ROUNDUP($D169*POWER(POWER(2,1/12),3),2)+0.1,Sheet2!$B$1:$C$110,2,TRUE)</f>
        <v> A#5/Bb5 </v>
      </c>
      <c r="D175" t="str">
        <f>VLOOKUP(ROUNDUP($D169*POWER(POWER(2,1/12),7),2) + 0.1,Sheet2!$B$1:$C$110,2,TRUE)</f>
        <v>D6</v>
      </c>
      <c r="E175" t="str">
        <f>VLOOKUP(ROUNDUP($D169*POWER(POWER(2,1/12),11),2) + 0.1,Sheet2!$B$1:$C$110,2,TRUE)</f>
        <v> F#6/Gb6 </v>
      </c>
      <c r="G175" t="s">
        <v>153</v>
      </c>
    </row>
    <row r="176" spans="1:8" x14ac:dyDescent="0.25">
      <c r="A176" t="str">
        <f>$B169&amp;" Min 7th"</f>
        <v>G5 Min 7th</v>
      </c>
      <c r="B176" t="str">
        <f t="shared" si="15"/>
        <v>G5</v>
      </c>
      <c r="C176" t="str">
        <f>VLOOKUP(ROUNDUP($D169*POWER(POWER(2,1/12),3),2)+0.1,Sheet2!$B$1:$C$110,2,TRUE)</f>
        <v> A#5/Bb5 </v>
      </c>
      <c r="D176" t="str">
        <f>VLOOKUP(ROUNDUP($D169*POWER(POWER(2,1/12),7),2) + 0.1,Sheet2!$B$1:$C$110,2,TRUE)</f>
        <v>D6</v>
      </c>
      <c r="E176" t="str">
        <f>VLOOKUP(ROUNDUP($D169*POWER(POWER(2,1/12),10),2) + 0.1,Sheet2!$B$1:$C$110,2,TRUE)</f>
        <v>F6</v>
      </c>
      <c r="G176" t="s">
        <v>154</v>
      </c>
    </row>
    <row r="177" spans="1:7" x14ac:dyDescent="0.25">
      <c r="A177" t="str">
        <f>$B169&amp;" Dominant 7th"</f>
        <v>G5 Dominant 7th</v>
      </c>
      <c r="B177" t="str">
        <f t="shared" si="15"/>
        <v>G5</v>
      </c>
      <c r="C177" t="str">
        <f>VLOOKUP(ROUNDUP($D169*POWER(POWER(2,1/12),4),2)+0.1,Sheet2!$B$1:$C$110,2,TRUE)</f>
        <v>B5</v>
      </c>
      <c r="D177" t="str">
        <f>VLOOKUP(ROUNDUP($D169*POWER(POWER(2,1/12),7),2) + 0.1,Sheet2!$B$1:$C$110,2,TRUE)</f>
        <v>D6</v>
      </c>
      <c r="E177" t="str">
        <f>VLOOKUP(ROUNDUP($D169*POWER(POWER(2,1/12),10),2) + 0.1,Sheet2!$B$1:$C$110,2,TRUE)</f>
        <v>F6</v>
      </c>
      <c r="G177" t="s">
        <v>155</v>
      </c>
    </row>
    <row r="179" spans="1:7" x14ac:dyDescent="0.25">
      <c r="A179" s="6"/>
      <c r="B179" s="7"/>
      <c r="C179" s="8"/>
      <c r="D17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1392-B294-4E12-9E21-D3E1DC0EFFF1}">
  <dimension ref="A1:C110"/>
  <sheetViews>
    <sheetView topLeftCell="A85" workbookViewId="0">
      <selection activeCell="C69" sqref="C69"/>
    </sheetView>
  </sheetViews>
  <sheetFormatPr defaultRowHeight="15" x14ac:dyDescent="0.25"/>
  <sheetData>
    <row r="1" spans="1:3" ht="28.5" x14ac:dyDescent="0.25">
      <c r="A1" s="1" t="s">
        <v>21</v>
      </c>
      <c r="B1" s="1" t="s">
        <v>22</v>
      </c>
      <c r="C1" s="1" t="s">
        <v>21</v>
      </c>
    </row>
    <row r="2" spans="1:3" ht="16.5" x14ac:dyDescent="0.25">
      <c r="A2" s="2" t="s">
        <v>23</v>
      </c>
      <c r="B2" s="2">
        <v>16.350000000000001</v>
      </c>
      <c r="C2" s="2" t="str">
        <f>A2</f>
        <v>C0</v>
      </c>
    </row>
    <row r="3" spans="1:3" x14ac:dyDescent="0.25">
      <c r="A3" s="2" t="s">
        <v>146</v>
      </c>
      <c r="B3" s="2">
        <v>17.32</v>
      </c>
      <c r="C3" s="2" t="s">
        <v>146</v>
      </c>
    </row>
    <row r="4" spans="1:3" x14ac:dyDescent="0.25">
      <c r="A4" s="2" t="s">
        <v>147</v>
      </c>
      <c r="B4" s="2">
        <v>17.32</v>
      </c>
      <c r="C4" s="2" t="s">
        <v>147</v>
      </c>
    </row>
    <row r="5" spans="1:3" ht="16.5" x14ac:dyDescent="0.25">
      <c r="A5" s="2" t="s">
        <v>24</v>
      </c>
      <c r="B5" s="2">
        <v>18.350000000000001</v>
      </c>
      <c r="C5" s="2" t="s">
        <v>24</v>
      </c>
    </row>
    <row r="6" spans="1:3" ht="18.75" x14ac:dyDescent="0.25">
      <c r="A6" s="2" t="s">
        <v>25</v>
      </c>
      <c r="B6" s="2">
        <v>19.45</v>
      </c>
      <c r="C6" s="2" t="s">
        <v>25</v>
      </c>
    </row>
    <row r="7" spans="1:3" ht="16.5" x14ac:dyDescent="0.25">
      <c r="A7" s="2" t="s">
        <v>26</v>
      </c>
      <c r="B7" s="2">
        <v>20.6</v>
      </c>
      <c r="C7" s="2" t="s">
        <v>26</v>
      </c>
    </row>
    <row r="8" spans="1:3" ht="16.5" x14ac:dyDescent="0.25">
      <c r="A8" s="2" t="s">
        <v>27</v>
      </c>
      <c r="B8" s="2">
        <v>21.83</v>
      </c>
      <c r="C8" s="2" t="s">
        <v>27</v>
      </c>
    </row>
    <row r="9" spans="1:3" ht="18.75" x14ac:dyDescent="0.25">
      <c r="A9" s="2" t="s">
        <v>28</v>
      </c>
      <c r="B9" s="2">
        <v>23.12</v>
      </c>
      <c r="C9" s="2" t="s">
        <v>28</v>
      </c>
    </row>
    <row r="10" spans="1:3" ht="16.5" x14ac:dyDescent="0.25">
      <c r="A10" s="2" t="s">
        <v>29</v>
      </c>
      <c r="B10" s="2">
        <v>24.5</v>
      </c>
      <c r="C10" s="2" t="s">
        <v>29</v>
      </c>
    </row>
    <row r="11" spans="1:3" ht="18.75" x14ac:dyDescent="0.25">
      <c r="A11" s="2" t="s">
        <v>30</v>
      </c>
      <c r="B11" s="2">
        <v>25.96</v>
      </c>
      <c r="C11" s="2" t="s">
        <v>30</v>
      </c>
    </row>
    <row r="12" spans="1:3" ht="16.5" x14ac:dyDescent="0.25">
      <c r="A12" s="2" t="s">
        <v>31</v>
      </c>
      <c r="B12" s="2">
        <v>27.5</v>
      </c>
      <c r="C12" s="2" t="s">
        <v>31</v>
      </c>
    </row>
    <row r="13" spans="1:3" ht="18.75" x14ac:dyDescent="0.25">
      <c r="A13" s="2" t="s">
        <v>32</v>
      </c>
      <c r="B13" s="2">
        <v>29.14</v>
      </c>
      <c r="C13" s="2" t="s">
        <v>32</v>
      </c>
    </row>
    <row r="14" spans="1:3" ht="16.5" x14ac:dyDescent="0.25">
      <c r="A14" s="2" t="s">
        <v>33</v>
      </c>
      <c r="B14" s="2">
        <v>30.87</v>
      </c>
      <c r="C14" s="2" t="s">
        <v>33</v>
      </c>
    </row>
    <row r="15" spans="1:3" ht="16.5" x14ac:dyDescent="0.25">
      <c r="A15" s="2" t="s">
        <v>34</v>
      </c>
      <c r="B15" s="2">
        <v>32.700000000000003</v>
      </c>
      <c r="C15" s="2" t="s">
        <v>34</v>
      </c>
    </row>
    <row r="16" spans="1:3" ht="18.75" x14ac:dyDescent="0.25">
      <c r="A16" s="2" t="s">
        <v>35</v>
      </c>
      <c r="B16" s="2">
        <v>34.65</v>
      </c>
      <c r="C16" s="2" t="s">
        <v>35</v>
      </c>
    </row>
    <row r="17" spans="1:3" ht="16.5" x14ac:dyDescent="0.25">
      <c r="A17" s="2" t="s">
        <v>36</v>
      </c>
      <c r="B17" s="2">
        <v>36.71</v>
      </c>
      <c r="C17" s="2" t="s">
        <v>36</v>
      </c>
    </row>
    <row r="18" spans="1:3" ht="18.75" x14ac:dyDescent="0.25">
      <c r="A18" s="2" t="s">
        <v>37</v>
      </c>
      <c r="B18" s="2">
        <v>38.89</v>
      </c>
      <c r="C18" s="2" t="s">
        <v>37</v>
      </c>
    </row>
    <row r="19" spans="1:3" ht="16.5" x14ac:dyDescent="0.25">
      <c r="A19" s="2" t="s">
        <v>38</v>
      </c>
      <c r="B19" s="2">
        <v>41.2</v>
      </c>
      <c r="C19" s="2" t="s">
        <v>38</v>
      </c>
    </row>
    <row r="20" spans="1:3" ht="16.5" x14ac:dyDescent="0.25">
      <c r="A20" s="2" t="s">
        <v>39</v>
      </c>
      <c r="B20" s="2">
        <v>43.65</v>
      </c>
      <c r="C20" s="2" t="s">
        <v>39</v>
      </c>
    </row>
    <row r="21" spans="1:3" ht="18.75" x14ac:dyDescent="0.25">
      <c r="A21" s="2" t="s">
        <v>40</v>
      </c>
      <c r="B21" s="2">
        <v>46.25</v>
      </c>
      <c r="C21" s="2" t="s">
        <v>40</v>
      </c>
    </row>
    <row r="22" spans="1:3" ht="16.5" x14ac:dyDescent="0.25">
      <c r="A22" s="2" t="s">
        <v>41</v>
      </c>
      <c r="B22" s="2">
        <v>49</v>
      </c>
      <c r="C22" s="2" t="s">
        <v>41</v>
      </c>
    </row>
    <row r="23" spans="1:3" ht="18.75" x14ac:dyDescent="0.25">
      <c r="A23" s="2" t="s">
        <v>42</v>
      </c>
      <c r="B23" s="2">
        <v>51.91</v>
      </c>
      <c r="C23" s="2" t="s">
        <v>42</v>
      </c>
    </row>
    <row r="24" spans="1:3" ht="16.5" x14ac:dyDescent="0.25">
      <c r="A24" s="2" t="s">
        <v>43</v>
      </c>
      <c r="B24" s="2">
        <v>55</v>
      </c>
      <c r="C24" s="2" t="s">
        <v>43</v>
      </c>
    </row>
    <row r="25" spans="1:3" ht="18.75" x14ac:dyDescent="0.25">
      <c r="A25" s="2" t="s">
        <v>44</v>
      </c>
      <c r="B25" s="2">
        <v>58.27</v>
      </c>
      <c r="C25" s="2" t="s">
        <v>44</v>
      </c>
    </row>
    <row r="26" spans="1:3" ht="16.5" x14ac:dyDescent="0.25">
      <c r="A26" s="2" t="s">
        <v>45</v>
      </c>
      <c r="B26" s="2">
        <v>61.74</v>
      </c>
      <c r="C26" s="2" t="s">
        <v>45</v>
      </c>
    </row>
    <row r="27" spans="1:3" ht="16.5" x14ac:dyDescent="0.25">
      <c r="A27" s="2" t="s">
        <v>46</v>
      </c>
      <c r="B27" s="2">
        <v>65.41</v>
      </c>
      <c r="C27" s="2" t="s">
        <v>46</v>
      </c>
    </row>
    <row r="28" spans="1:3" ht="18.75" x14ac:dyDescent="0.25">
      <c r="A28" s="2" t="s">
        <v>47</v>
      </c>
      <c r="B28" s="2">
        <v>69.3</v>
      </c>
      <c r="C28" s="2" t="s">
        <v>47</v>
      </c>
    </row>
    <row r="29" spans="1:3" ht="16.5" x14ac:dyDescent="0.25">
      <c r="A29" s="2" t="s">
        <v>48</v>
      </c>
      <c r="B29" s="2">
        <v>73.42</v>
      </c>
      <c r="C29" s="2" t="s">
        <v>48</v>
      </c>
    </row>
    <row r="30" spans="1:3" ht="18.75" x14ac:dyDescent="0.25">
      <c r="A30" s="2" t="s">
        <v>49</v>
      </c>
      <c r="B30" s="2">
        <v>77.78</v>
      </c>
      <c r="C30" s="2" t="s">
        <v>49</v>
      </c>
    </row>
    <row r="31" spans="1:3" ht="16.5" x14ac:dyDescent="0.25">
      <c r="A31" s="2" t="s">
        <v>50</v>
      </c>
      <c r="B31" s="2">
        <v>82.41</v>
      </c>
      <c r="C31" s="2" t="s">
        <v>50</v>
      </c>
    </row>
    <row r="32" spans="1:3" ht="16.5" x14ac:dyDescent="0.25">
      <c r="A32" s="2" t="s">
        <v>51</v>
      </c>
      <c r="B32" s="2">
        <v>87.31</v>
      </c>
      <c r="C32" s="2" t="s">
        <v>51</v>
      </c>
    </row>
    <row r="33" spans="1:3" ht="18.75" x14ac:dyDescent="0.25">
      <c r="A33" s="2" t="s">
        <v>52</v>
      </c>
      <c r="B33" s="2">
        <v>92.5</v>
      </c>
      <c r="C33" s="2" t="s">
        <v>52</v>
      </c>
    </row>
    <row r="34" spans="1:3" ht="16.5" x14ac:dyDescent="0.25">
      <c r="A34" s="2" t="s">
        <v>53</v>
      </c>
      <c r="B34" s="2">
        <v>98</v>
      </c>
      <c r="C34" s="2" t="s">
        <v>53</v>
      </c>
    </row>
    <row r="35" spans="1:3" ht="18.75" x14ac:dyDescent="0.25">
      <c r="A35" s="2" t="s">
        <v>54</v>
      </c>
      <c r="B35" s="2">
        <v>103.83</v>
      </c>
      <c r="C35" s="2" t="s">
        <v>54</v>
      </c>
    </row>
    <row r="36" spans="1:3" ht="16.5" x14ac:dyDescent="0.25">
      <c r="A36" s="2" t="s">
        <v>55</v>
      </c>
      <c r="B36" s="2">
        <v>110</v>
      </c>
      <c r="C36" s="2" t="s">
        <v>55</v>
      </c>
    </row>
    <row r="37" spans="1:3" ht="18.75" x14ac:dyDescent="0.25">
      <c r="A37" s="2" t="s">
        <v>56</v>
      </c>
      <c r="B37" s="2">
        <v>116.54</v>
      </c>
      <c r="C37" s="2" t="s">
        <v>56</v>
      </c>
    </row>
    <row r="38" spans="1:3" ht="16.5" x14ac:dyDescent="0.25">
      <c r="A38" s="2" t="s">
        <v>57</v>
      </c>
      <c r="B38" s="2">
        <v>123.47</v>
      </c>
      <c r="C38" s="2" t="s">
        <v>57</v>
      </c>
    </row>
    <row r="39" spans="1:3" ht="16.5" x14ac:dyDescent="0.25">
      <c r="A39" s="2" t="s">
        <v>58</v>
      </c>
      <c r="B39" s="2">
        <v>130.81</v>
      </c>
      <c r="C39" s="2" t="s">
        <v>58</v>
      </c>
    </row>
    <row r="40" spans="1:3" ht="18.75" x14ac:dyDescent="0.25">
      <c r="A40" s="2" t="s">
        <v>59</v>
      </c>
      <c r="B40" s="2">
        <v>138.59</v>
      </c>
      <c r="C40" s="2" t="s">
        <v>59</v>
      </c>
    </row>
    <row r="41" spans="1:3" ht="16.5" x14ac:dyDescent="0.25">
      <c r="A41" s="2" t="s">
        <v>60</v>
      </c>
      <c r="B41" s="2">
        <v>146.83000000000001</v>
      </c>
      <c r="C41" s="2" t="s">
        <v>60</v>
      </c>
    </row>
    <row r="42" spans="1:3" ht="18.75" x14ac:dyDescent="0.25">
      <c r="A42" s="2" t="s">
        <v>61</v>
      </c>
      <c r="B42" s="2">
        <v>155.56</v>
      </c>
      <c r="C42" s="2" t="s">
        <v>61</v>
      </c>
    </row>
    <row r="43" spans="1:3" ht="16.5" x14ac:dyDescent="0.25">
      <c r="A43" s="2" t="s">
        <v>62</v>
      </c>
      <c r="B43" s="2">
        <v>164.81</v>
      </c>
      <c r="C43" s="2" t="s">
        <v>62</v>
      </c>
    </row>
    <row r="44" spans="1:3" ht="16.5" x14ac:dyDescent="0.25">
      <c r="A44" s="2" t="s">
        <v>63</v>
      </c>
      <c r="B44" s="2">
        <v>174.61</v>
      </c>
      <c r="C44" s="2" t="s">
        <v>63</v>
      </c>
    </row>
    <row r="45" spans="1:3" ht="18.75" x14ac:dyDescent="0.25">
      <c r="A45" s="2" t="s">
        <v>64</v>
      </c>
      <c r="B45" s="2">
        <v>185</v>
      </c>
      <c r="C45" s="2" t="s">
        <v>64</v>
      </c>
    </row>
    <row r="46" spans="1:3" ht="16.5" x14ac:dyDescent="0.25">
      <c r="A46" s="2" t="s">
        <v>65</v>
      </c>
      <c r="B46" s="2">
        <v>196</v>
      </c>
      <c r="C46" s="2" t="s">
        <v>65</v>
      </c>
    </row>
    <row r="47" spans="1:3" ht="18.75" x14ac:dyDescent="0.25">
      <c r="A47" s="2" t="s">
        <v>66</v>
      </c>
      <c r="B47" s="2">
        <v>207.65</v>
      </c>
      <c r="C47" s="2" t="s">
        <v>66</v>
      </c>
    </row>
    <row r="48" spans="1:3" ht="16.5" x14ac:dyDescent="0.25">
      <c r="A48" s="2" t="s">
        <v>67</v>
      </c>
      <c r="B48" s="2">
        <v>220</v>
      </c>
      <c r="C48" s="2" t="s">
        <v>67</v>
      </c>
    </row>
    <row r="49" spans="1:3" ht="18.75" x14ac:dyDescent="0.25">
      <c r="A49" s="2" t="s">
        <v>68</v>
      </c>
      <c r="B49" s="2">
        <v>233.08</v>
      </c>
      <c r="C49" s="2" t="s">
        <v>68</v>
      </c>
    </row>
    <row r="50" spans="1:3" ht="16.5" x14ac:dyDescent="0.25">
      <c r="A50" s="2" t="s">
        <v>69</v>
      </c>
      <c r="B50" s="2">
        <v>246.94</v>
      </c>
      <c r="C50" s="2" t="s">
        <v>69</v>
      </c>
    </row>
    <row r="51" spans="1:3" ht="16.5" x14ac:dyDescent="0.25">
      <c r="A51" s="2" t="s">
        <v>70</v>
      </c>
      <c r="B51" s="2">
        <v>261.63</v>
      </c>
      <c r="C51" s="2" t="s">
        <v>70</v>
      </c>
    </row>
    <row r="52" spans="1:3" ht="18.75" x14ac:dyDescent="0.25">
      <c r="A52" s="2" t="s">
        <v>71</v>
      </c>
      <c r="B52" s="2">
        <v>277.18</v>
      </c>
      <c r="C52" s="2" t="s">
        <v>71</v>
      </c>
    </row>
    <row r="53" spans="1:3" ht="16.5" x14ac:dyDescent="0.25">
      <c r="A53" s="2" t="s">
        <v>72</v>
      </c>
      <c r="B53" s="2">
        <v>293.66000000000003</v>
      </c>
      <c r="C53" s="2" t="s">
        <v>72</v>
      </c>
    </row>
    <row r="54" spans="1:3" ht="18.75" x14ac:dyDescent="0.25">
      <c r="A54" s="2" t="s">
        <v>73</v>
      </c>
      <c r="B54" s="2">
        <v>311.13</v>
      </c>
      <c r="C54" s="2" t="s">
        <v>73</v>
      </c>
    </row>
    <row r="55" spans="1:3" ht="16.5" x14ac:dyDescent="0.25">
      <c r="A55" s="2" t="s">
        <v>74</v>
      </c>
      <c r="B55" s="2">
        <v>329.63</v>
      </c>
      <c r="C55" s="2" t="s">
        <v>74</v>
      </c>
    </row>
    <row r="56" spans="1:3" ht="16.5" x14ac:dyDescent="0.25">
      <c r="A56" s="2" t="s">
        <v>75</v>
      </c>
      <c r="B56" s="2">
        <v>349.23</v>
      </c>
      <c r="C56" s="2" t="s">
        <v>75</v>
      </c>
    </row>
    <row r="57" spans="1:3" ht="18.75" x14ac:dyDescent="0.25">
      <c r="A57" s="2" t="s">
        <v>76</v>
      </c>
      <c r="B57" s="2">
        <v>369.99</v>
      </c>
      <c r="C57" s="2" t="s">
        <v>76</v>
      </c>
    </row>
    <row r="58" spans="1:3" ht="16.5" x14ac:dyDescent="0.25">
      <c r="A58" s="2" t="s">
        <v>77</v>
      </c>
      <c r="B58" s="2">
        <v>392</v>
      </c>
      <c r="C58" s="2" t="s">
        <v>77</v>
      </c>
    </row>
    <row r="59" spans="1:3" ht="18.75" x14ac:dyDescent="0.25">
      <c r="A59" s="2" t="s">
        <v>78</v>
      </c>
      <c r="B59" s="2">
        <v>415.3</v>
      </c>
      <c r="C59" s="2" t="s">
        <v>78</v>
      </c>
    </row>
    <row r="60" spans="1:3" ht="16.5" x14ac:dyDescent="0.25">
      <c r="A60" s="2" t="s">
        <v>79</v>
      </c>
      <c r="B60" s="2">
        <v>440</v>
      </c>
      <c r="C60" s="2" t="s">
        <v>79</v>
      </c>
    </row>
    <row r="61" spans="1:3" ht="18.75" x14ac:dyDescent="0.25">
      <c r="A61" s="2" t="s">
        <v>80</v>
      </c>
      <c r="B61" s="2">
        <v>466.16</v>
      </c>
      <c r="C61" s="2" t="s">
        <v>80</v>
      </c>
    </row>
    <row r="62" spans="1:3" ht="16.5" x14ac:dyDescent="0.25">
      <c r="A62" s="2" t="s">
        <v>81</v>
      </c>
      <c r="B62" s="2">
        <v>493.88</v>
      </c>
      <c r="C62" s="2" t="s">
        <v>81</v>
      </c>
    </row>
    <row r="63" spans="1:3" ht="16.5" x14ac:dyDescent="0.25">
      <c r="A63" s="2" t="s">
        <v>82</v>
      </c>
      <c r="B63" s="2">
        <v>523.25</v>
      </c>
      <c r="C63" s="2" t="s">
        <v>82</v>
      </c>
    </row>
    <row r="64" spans="1:3" ht="18.75" x14ac:dyDescent="0.25">
      <c r="A64" s="2" t="s">
        <v>83</v>
      </c>
      <c r="B64" s="2">
        <v>554.37</v>
      </c>
      <c r="C64" s="2" t="s">
        <v>83</v>
      </c>
    </row>
    <row r="65" spans="1:3" ht="16.5" x14ac:dyDescent="0.25">
      <c r="A65" s="2" t="s">
        <v>84</v>
      </c>
      <c r="B65" s="2">
        <v>587.33000000000004</v>
      </c>
      <c r="C65" s="2" t="s">
        <v>84</v>
      </c>
    </row>
    <row r="66" spans="1:3" ht="18.75" x14ac:dyDescent="0.25">
      <c r="A66" s="2" t="s">
        <v>85</v>
      </c>
      <c r="B66" s="2">
        <v>622.25</v>
      </c>
      <c r="C66" s="2" t="s">
        <v>85</v>
      </c>
    </row>
    <row r="67" spans="1:3" ht="16.5" x14ac:dyDescent="0.25">
      <c r="A67" s="2" t="s">
        <v>86</v>
      </c>
      <c r="B67" s="2">
        <v>659.25</v>
      </c>
      <c r="C67" s="2" t="s">
        <v>86</v>
      </c>
    </row>
    <row r="68" spans="1:3" ht="16.5" x14ac:dyDescent="0.25">
      <c r="A68" s="2" t="s">
        <v>87</v>
      </c>
      <c r="B68" s="2">
        <v>698.46</v>
      </c>
      <c r="C68" s="2" t="s">
        <v>87</v>
      </c>
    </row>
    <row r="69" spans="1:3" ht="18.75" x14ac:dyDescent="0.25">
      <c r="A69" s="2" t="s">
        <v>88</v>
      </c>
      <c r="B69" s="2">
        <v>739.99</v>
      </c>
      <c r="C69" s="2" t="s">
        <v>88</v>
      </c>
    </row>
    <row r="70" spans="1:3" ht="16.5" x14ac:dyDescent="0.25">
      <c r="A70" s="2" t="s">
        <v>89</v>
      </c>
      <c r="B70" s="2">
        <v>783.99</v>
      </c>
      <c r="C70" s="2" t="s">
        <v>89</v>
      </c>
    </row>
    <row r="71" spans="1:3" ht="18.75" x14ac:dyDescent="0.25">
      <c r="A71" s="2" t="s">
        <v>90</v>
      </c>
      <c r="B71" s="2">
        <v>830.61</v>
      </c>
      <c r="C71" s="2" t="s">
        <v>90</v>
      </c>
    </row>
    <row r="72" spans="1:3" ht="16.5" x14ac:dyDescent="0.25">
      <c r="A72" s="2" t="s">
        <v>91</v>
      </c>
      <c r="B72" s="2">
        <v>880</v>
      </c>
      <c r="C72" s="2" t="s">
        <v>91</v>
      </c>
    </row>
    <row r="73" spans="1:3" ht="18.75" x14ac:dyDescent="0.25">
      <c r="A73" s="2" t="s">
        <v>92</v>
      </c>
      <c r="B73" s="2">
        <v>932.33</v>
      </c>
      <c r="C73" s="2" t="s">
        <v>92</v>
      </c>
    </row>
    <row r="74" spans="1:3" ht="16.5" x14ac:dyDescent="0.25">
      <c r="A74" s="2" t="s">
        <v>93</v>
      </c>
      <c r="B74" s="2">
        <v>987.77</v>
      </c>
      <c r="C74" s="2" t="s">
        <v>93</v>
      </c>
    </row>
    <row r="75" spans="1:3" ht="16.5" x14ac:dyDescent="0.25">
      <c r="A75" s="2" t="s">
        <v>94</v>
      </c>
      <c r="B75" s="2">
        <v>1046.5</v>
      </c>
      <c r="C75" s="2" t="s">
        <v>94</v>
      </c>
    </row>
    <row r="76" spans="1:3" ht="18.75" x14ac:dyDescent="0.25">
      <c r="A76" s="2" t="s">
        <v>95</v>
      </c>
      <c r="B76" s="2">
        <v>1108.73</v>
      </c>
      <c r="C76" s="2" t="s">
        <v>95</v>
      </c>
    </row>
    <row r="77" spans="1:3" ht="16.5" x14ac:dyDescent="0.25">
      <c r="A77" s="2" t="s">
        <v>96</v>
      </c>
      <c r="B77" s="2">
        <v>1174.6600000000001</v>
      </c>
      <c r="C77" s="2" t="s">
        <v>96</v>
      </c>
    </row>
    <row r="78" spans="1:3" ht="18.75" x14ac:dyDescent="0.25">
      <c r="A78" s="2" t="s">
        <v>97</v>
      </c>
      <c r="B78" s="2">
        <v>1244.51</v>
      </c>
      <c r="C78" s="2" t="s">
        <v>97</v>
      </c>
    </row>
    <row r="79" spans="1:3" ht="16.5" x14ac:dyDescent="0.25">
      <c r="A79" s="2" t="s">
        <v>98</v>
      </c>
      <c r="B79" s="2">
        <v>1318.51</v>
      </c>
      <c r="C79" s="2" t="s">
        <v>98</v>
      </c>
    </row>
    <row r="80" spans="1:3" ht="16.5" x14ac:dyDescent="0.25">
      <c r="A80" s="2" t="s">
        <v>99</v>
      </c>
      <c r="B80" s="2">
        <v>1396.91</v>
      </c>
      <c r="C80" s="2" t="s">
        <v>99</v>
      </c>
    </row>
    <row r="81" spans="1:3" ht="18.75" x14ac:dyDescent="0.25">
      <c r="A81" s="2" t="s">
        <v>100</v>
      </c>
      <c r="B81" s="2">
        <v>1479.98</v>
      </c>
      <c r="C81" s="2" t="s">
        <v>100</v>
      </c>
    </row>
    <row r="82" spans="1:3" ht="16.5" x14ac:dyDescent="0.25">
      <c r="A82" s="2" t="s">
        <v>101</v>
      </c>
      <c r="B82" s="2">
        <v>1567.98</v>
      </c>
      <c r="C82" s="2" t="s">
        <v>101</v>
      </c>
    </row>
    <row r="83" spans="1:3" ht="18.75" x14ac:dyDescent="0.25">
      <c r="A83" s="2" t="s">
        <v>102</v>
      </c>
      <c r="B83" s="2">
        <v>1661.22</v>
      </c>
      <c r="C83" s="2" t="s">
        <v>102</v>
      </c>
    </row>
    <row r="84" spans="1:3" ht="16.5" x14ac:dyDescent="0.25">
      <c r="A84" s="2" t="s">
        <v>103</v>
      </c>
      <c r="B84" s="2">
        <v>1760</v>
      </c>
      <c r="C84" s="2" t="s">
        <v>103</v>
      </c>
    </row>
    <row r="85" spans="1:3" ht="18.75" x14ac:dyDescent="0.25">
      <c r="A85" s="2" t="s">
        <v>104</v>
      </c>
      <c r="B85" s="2">
        <v>1864.66</v>
      </c>
      <c r="C85" s="2" t="s">
        <v>104</v>
      </c>
    </row>
    <row r="86" spans="1:3" ht="16.5" x14ac:dyDescent="0.25">
      <c r="A86" s="2" t="s">
        <v>105</v>
      </c>
      <c r="B86" s="2">
        <v>1975.53</v>
      </c>
      <c r="C86" s="2" t="s">
        <v>105</v>
      </c>
    </row>
    <row r="87" spans="1:3" ht="16.5" x14ac:dyDescent="0.25">
      <c r="A87" s="2" t="s">
        <v>106</v>
      </c>
      <c r="B87" s="2">
        <v>2093</v>
      </c>
      <c r="C87" s="2" t="s">
        <v>106</v>
      </c>
    </row>
    <row r="88" spans="1:3" ht="18.75" x14ac:dyDescent="0.25">
      <c r="A88" s="2" t="s">
        <v>107</v>
      </c>
      <c r="B88" s="2">
        <v>2217.46</v>
      </c>
      <c r="C88" s="2" t="s">
        <v>107</v>
      </c>
    </row>
    <row r="89" spans="1:3" ht="16.5" x14ac:dyDescent="0.25">
      <c r="A89" s="2" t="s">
        <v>108</v>
      </c>
      <c r="B89" s="2">
        <v>2349.3200000000002</v>
      </c>
      <c r="C89" s="2" t="s">
        <v>108</v>
      </c>
    </row>
    <row r="90" spans="1:3" ht="18.75" x14ac:dyDescent="0.25">
      <c r="A90" s="2" t="s">
        <v>109</v>
      </c>
      <c r="B90" s="2">
        <v>2489.02</v>
      </c>
      <c r="C90" s="2" t="s">
        <v>109</v>
      </c>
    </row>
    <row r="91" spans="1:3" ht="16.5" x14ac:dyDescent="0.25">
      <c r="A91" s="2" t="s">
        <v>110</v>
      </c>
      <c r="B91" s="2">
        <v>2637.02</v>
      </c>
      <c r="C91" s="2" t="s">
        <v>110</v>
      </c>
    </row>
    <row r="92" spans="1:3" ht="16.5" x14ac:dyDescent="0.25">
      <c r="A92" s="2" t="s">
        <v>111</v>
      </c>
      <c r="B92" s="2">
        <v>2793.83</v>
      </c>
      <c r="C92" s="2" t="s">
        <v>111</v>
      </c>
    </row>
    <row r="93" spans="1:3" ht="18.75" x14ac:dyDescent="0.25">
      <c r="A93" s="2" t="s">
        <v>112</v>
      </c>
      <c r="B93" s="2">
        <v>2959.96</v>
      </c>
      <c r="C93" s="2" t="s">
        <v>112</v>
      </c>
    </row>
    <row r="94" spans="1:3" ht="16.5" x14ac:dyDescent="0.25">
      <c r="A94" s="2" t="s">
        <v>113</v>
      </c>
      <c r="B94" s="2">
        <v>3135.96</v>
      </c>
      <c r="C94" s="2" t="s">
        <v>113</v>
      </c>
    </row>
    <row r="95" spans="1:3" ht="18.75" x14ac:dyDescent="0.25">
      <c r="A95" s="2" t="s">
        <v>114</v>
      </c>
      <c r="B95" s="2">
        <v>3322.44</v>
      </c>
      <c r="C95" s="2" t="s">
        <v>114</v>
      </c>
    </row>
    <row r="96" spans="1:3" ht="16.5" x14ac:dyDescent="0.25">
      <c r="A96" s="2" t="s">
        <v>115</v>
      </c>
      <c r="B96" s="2">
        <v>3520</v>
      </c>
      <c r="C96" s="2" t="s">
        <v>115</v>
      </c>
    </row>
    <row r="97" spans="1:3" ht="18.75" x14ac:dyDescent="0.25">
      <c r="A97" s="2" t="s">
        <v>116</v>
      </c>
      <c r="B97" s="2">
        <v>3729.31</v>
      </c>
      <c r="C97" s="2" t="s">
        <v>116</v>
      </c>
    </row>
    <row r="98" spans="1:3" ht="16.5" x14ac:dyDescent="0.25">
      <c r="A98" s="2" t="s">
        <v>117</v>
      </c>
      <c r="B98" s="2">
        <v>3951.07</v>
      </c>
      <c r="C98" s="2" t="s">
        <v>117</v>
      </c>
    </row>
    <row r="99" spans="1:3" ht="16.5" x14ac:dyDescent="0.25">
      <c r="A99" s="2" t="s">
        <v>118</v>
      </c>
      <c r="B99" s="2">
        <v>4186.01</v>
      </c>
      <c r="C99" s="2" t="s">
        <v>118</v>
      </c>
    </row>
    <row r="100" spans="1:3" ht="18.75" x14ac:dyDescent="0.25">
      <c r="A100" s="2" t="s">
        <v>119</v>
      </c>
      <c r="B100" s="2">
        <v>4434.92</v>
      </c>
      <c r="C100" s="2" t="s">
        <v>119</v>
      </c>
    </row>
    <row r="101" spans="1:3" ht="16.5" x14ac:dyDescent="0.25">
      <c r="A101" s="2" t="s">
        <v>120</v>
      </c>
      <c r="B101" s="2">
        <v>4698.63</v>
      </c>
      <c r="C101" s="2" t="s">
        <v>120</v>
      </c>
    </row>
    <row r="102" spans="1:3" ht="18.75" x14ac:dyDescent="0.25">
      <c r="A102" s="2" t="s">
        <v>121</v>
      </c>
      <c r="B102" s="2">
        <v>4978.03</v>
      </c>
      <c r="C102" s="2" t="s">
        <v>121</v>
      </c>
    </row>
    <row r="103" spans="1:3" ht="16.5" x14ac:dyDescent="0.25">
      <c r="A103" s="2" t="s">
        <v>122</v>
      </c>
      <c r="B103" s="2">
        <v>5274.04</v>
      </c>
      <c r="C103" s="2" t="s">
        <v>122</v>
      </c>
    </row>
    <row r="104" spans="1:3" ht="16.5" x14ac:dyDescent="0.25">
      <c r="A104" s="2" t="s">
        <v>123</v>
      </c>
      <c r="B104" s="2">
        <v>5587.65</v>
      </c>
      <c r="C104" s="2" t="s">
        <v>123</v>
      </c>
    </row>
    <row r="105" spans="1:3" ht="18.75" x14ac:dyDescent="0.25">
      <c r="A105" s="2" t="s">
        <v>124</v>
      </c>
      <c r="B105" s="2">
        <v>5919.91</v>
      </c>
      <c r="C105" s="2" t="s">
        <v>124</v>
      </c>
    </row>
    <row r="106" spans="1:3" ht="16.5" x14ac:dyDescent="0.25">
      <c r="A106" s="2" t="s">
        <v>125</v>
      </c>
      <c r="B106" s="2">
        <v>6271.93</v>
      </c>
      <c r="C106" s="2" t="s">
        <v>125</v>
      </c>
    </row>
    <row r="107" spans="1:3" ht="18.75" x14ac:dyDescent="0.25">
      <c r="A107" s="2" t="s">
        <v>126</v>
      </c>
      <c r="B107" s="2">
        <v>6644.88</v>
      </c>
      <c r="C107" s="2" t="s">
        <v>126</v>
      </c>
    </row>
    <row r="108" spans="1:3" ht="16.5" x14ac:dyDescent="0.25">
      <c r="A108" s="2" t="s">
        <v>127</v>
      </c>
      <c r="B108" s="2">
        <v>7040</v>
      </c>
      <c r="C108" s="2" t="s">
        <v>127</v>
      </c>
    </row>
    <row r="109" spans="1:3" ht="18.75" x14ac:dyDescent="0.25">
      <c r="A109" s="2" t="s">
        <v>128</v>
      </c>
      <c r="B109" s="2">
        <v>7458.62</v>
      </c>
      <c r="C109" s="2" t="s">
        <v>128</v>
      </c>
    </row>
    <row r="110" spans="1:3" ht="16.5" x14ac:dyDescent="0.25">
      <c r="A110" s="2" t="s">
        <v>129</v>
      </c>
      <c r="B110" s="2">
        <v>7902.13</v>
      </c>
      <c r="C110" s="2" t="s">
        <v>129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Chords in Tuning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2019-01-30T21:16:59Z</dcterms:created>
  <dcterms:modified xsi:type="dcterms:W3CDTF">2019-04-20T07:03:22Z</dcterms:modified>
</cp:coreProperties>
</file>