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/bank/"/>
    </mc:Choice>
  </mc:AlternateContent>
  <xr:revisionPtr revIDLastSave="0" documentId="13_ncr:1_{A649C7EC-D048-414B-8370-AEE7B7F08248}" xr6:coauthVersionLast="47" xr6:coauthVersionMax="47" xr10:uidLastSave="{00000000-0000-0000-0000-000000000000}"/>
  <bookViews>
    <workbookView xWindow="0" yWindow="500" windowWidth="25600" windowHeight="12880" xr2:uid="{00000000-000D-0000-FFFF-FFFF00000000}"/>
  </bookViews>
  <sheets>
    <sheet name="Expense-Log" sheetId="6" r:id="rId1"/>
    <sheet name="MonthlyStats" sheetId="7" r:id="rId2"/>
    <sheet name="Sheet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7" l="1"/>
  <c r="F4" i="7"/>
  <c r="G4" i="7"/>
  <c r="F120" i="6"/>
  <c r="D20" i="6"/>
  <c r="C20" i="6"/>
  <c r="F3" i="7"/>
  <c r="R4" i="7"/>
  <c r="R3" i="7"/>
  <c r="M16" i="7"/>
  <c r="D5" i="6"/>
  <c r="D19" i="6"/>
  <c r="D4" i="6" s="1"/>
  <c r="C85" i="6"/>
  <c r="C54" i="6"/>
  <c r="C41" i="6"/>
  <c r="C16" i="8"/>
  <c r="B14" i="8"/>
  <c r="B16" i="8" s="1"/>
  <c r="C14" i="8"/>
  <c r="C5" i="6" l="1"/>
  <c r="C19" i="6"/>
  <c r="H19" i="6" s="1"/>
  <c r="G119" i="6"/>
  <c r="G120" i="6" s="1"/>
  <c r="C4" i="6" l="1"/>
  <c r="I119" i="6"/>
  <c r="G6" i="6"/>
  <c r="M1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0AC37EC2-2AC4-F242-8961-7D1D2D18CB80}">
      <text>
        <r>
          <rPr>
            <b/>
            <sz val="10"/>
            <color rgb="FF000000"/>
            <rFont val="Tahoma"/>
            <family val="2"/>
          </rPr>
          <t xml:space="preserve">Initial Fundation
</t>
        </r>
        <r>
          <rPr>
            <b/>
            <sz val="10"/>
            <color rgb="FF000000"/>
            <rFont val="Tahoma"/>
            <family val="2"/>
          </rPr>
          <t xml:space="preserve">=NcTotal+JxTotal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2" authorId="0" shapeId="0" xr:uid="{9EDA8AAF-6DCF-BD42-86A3-569F95D0973E}">
      <text>
        <r>
          <rPr>
            <b/>
            <sz val="10"/>
            <color rgb="FF000000"/>
            <rFont val="Tahoma"/>
            <family val="2"/>
          </rPr>
          <t>Initial Fundation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36BA61EF-9D65-694C-8F71-A978337F2C2E}">
      <text>
        <r>
          <rPr>
            <b/>
            <sz val="10"/>
            <color rgb="FF000000"/>
            <rFont val="Tahoma"/>
            <family val="2"/>
          </rPr>
          <t xml:space="preserve">TotBankStatement
</t>
        </r>
        <r>
          <rPr>
            <b/>
            <sz val="10"/>
            <color rgb="FF000000"/>
            <rFont val="Tahoma"/>
            <family val="2"/>
          </rPr>
          <t xml:space="preserve">in China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3" authorId="0" shapeId="0" xr:uid="{3E49D646-DDEE-4846-918D-72F6B1E1C63C}">
      <text>
        <r>
          <rPr>
            <b/>
            <sz val="10"/>
            <color rgb="FF000000"/>
            <rFont val="Tahoma"/>
            <family val="2"/>
          </rPr>
          <t xml:space="preserve">upto Aug.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3" authorId="0" shapeId="0" xr:uid="{0D280148-35CC-F64D-AF1C-E13BD5FF3C0A}">
      <text>
        <r>
          <rPr>
            <b/>
            <sz val="10"/>
            <color rgb="FF000000"/>
            <rFont val="Tahoma"/>
            <family val="2"/>
          </rPr>
          <t xml:space="preserve">Consume:51,002
</t>
        </r>
        <r>
          <rPr>
            <b/>
            <sz val="10"/>
            <color rgb="FF000000"/>
            <rFont val="Tahoma"/>
            <family val="2"/>
          </rPr>
          <t xml:space="preserve">+
</t>
        </r>
        <r>
          <rPr>
            <b/>
            <sz val="10"/>
            <color rgb="FF000000"/>
            <rFont val="Tahoma"/>
            <family val="2"/>
          </rPr>
          <t xml:space="preserve">Exchange:343,993.12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<sst xmlns="http://schemas.openxmlformats.org/spreadsheetml/2006/main" count="234" uniqueCount="143">
  <si>
    <t>22-06-26</t>
  </si>
  <si>
    <t>DW to JX-cmb-card</t>
  </si>
  <si>
    <t>DW to JX-icbc-card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</si>
  <si>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</si>
  <si>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</si>
  <si>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</si>
  <si>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</si>
  <si>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</si>
  <si>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</si>
  <si>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</si>
  <si>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</si>
  <si>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</si>
  <si>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</si>
  <si>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Park, annual card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</si>
  <si>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</si>
  <si>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</si>
  <si>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</si>
  <si>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</si>
  <si>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</si>
  <si>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</si>
  <si>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</si>
  <si>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22-05-30</t>
  </si>
  <si>
    <t>22-06-24</t>
  </si>
  <si>
    <t>22-06-25</t>
  </si>
  <si>
    <t>CKN</t>
  </si>
  <si>
    <t>mobile charge</t>
  </si>
  <si>
    <t>22-08-25</t>
  </si>
  <si>
    <t>Home Bath Renovation, KuaiLeZhiJian</t>
  </si>
  <si>
    <t>HangTian Hospital, teethcleaning,387+50</t>
  </si>
  <si>
    <t>22-03-01</t>
  </si>
  <si>
    <t>22-02-24</t>
  </si>
  <si>
    <t>CNY</t>
  </si>
  <si>
    <t>Tot-Init</t>
  </si>
  <si>
    <t>Tot-Balance</t>
  </si>
  <si>
    <t>USD($)</t>
  </si>
  <si>
    <t>Description</t>
  </si>
  <si>
    <t>Notes</t>
  </si>
  <si>
    <t>Shanghai-Quaritine14+</t>
  </si>
  <si>
    <t>Home Tub, KuaiLeZhiJian</t>
  </si>
  <si>
    <t>22-09-01</t>
  </si>
  <si>
    <t>taxi-airport, food-airport</t>
  </si>
  <si>
    <t>JX-北京农商</t>
  </si>
  <si>
    <t>JX-中国銀行</t>
  </si>
  <si>
    <t>JX-北京銀行</t>
  </si>
  <si>
    <t>JX-zhaoshang</t>
  </si>
  <si>
    <t>JX-icbc</t>
  </si>
  <si>
    <t>22-08-27</t>
  </si>
  <si>
    <t>22-08-11</t>
  </si>
  <si>
    <t>22-07-30</t>
  </si>
  <si>
    <t>m7</t>
  </si>
  <si>
    <t>others</t>
  </si>
  <si>
    <t>m8</t>
  </si>
  <si>
    <t>22-08-30</t>
  </si>
  <si>
    <t>三街房超市发</t>
  </si>
  <si>
    <t>八宝山殡仪馆</t>
  </si>
  <si>
    <t>燕京公证</t>
  </si>
  <si>
    <t>美团</t>
  </si>
  <si>
    <t>Cathay-Pacific-Insurance</t>
  </si>
  <si>
    <t>联通</t>
  </si>
  <si>
    <t>惠民果蔬</t>
  </si>
  <si>
    <t>二维码收付款</t>
  </si>
  <si>
    <t>长安公证</t>
  </si>
  <si>
    <t>航天中心医院</t>
  </si>
  <si>
    <t>海淀公安局(Jx-passport)</t>
  </si>
  <si>
    <t>轨道交通票</t>
  </si>
  <si>
    <t>玉泉路超市发</t>
  </si>
  <si>
    <t>others(-3860.69)</t>
  </si>
  <si>
    <t>二维码收付款:chinese herb (LongZeXiongDanx40,GanMao)</t>
  </si>
  <si>
    <t>chinese herb (LongZeXiongDanx40,GanMao)-1598.7</t>
  </si>
  <si>
    <t>chinese herb (LongZeXiongDanx40,GanMao)-354</t>
  </si>
  <si>
    <t>others(-12202.09)</t>
  </si>
  <si>
    <t>商户梁卫林(果蔬)</t>
  </si>
  <si>
    <t>Transfer</t>
  </si>
  <si>
    <t>JX-quote-2023:$49999.0=-343993.12</t>
  </si>
  <si>
    <t>23-08-25</t>
  </si>
  <si>
    <t>Buffer-zhaoshang</t>
  </si>
  <si>
    <t>Buffer-icbc</t>
  </si>
  <si>
    <t>Buffer-yc</t>
  </si>
  <si>
    <t>Buffer-zhongxin</t>
  </si>
  <si>
    <t>22-04-30</t>
  </si>
  <si>
    <t>航天中心医院 (hand operation)</t>
  </si>
  <si>
    <t>三街房超市发103.8+94.5</t>
  </si>
  <si>
    <t>美团(Taxi2NanYuan) 98+27</t>
  </si>
  <si>
    <t>Others</t>
  </si>
  <si>
    <t>2022-08</t>
  </si>
  <si>
    <t>Months</t>
  </si>
  <si>
    <t>北京莱佛士医院PhysicalExam</t>
  </si>
  <si>
    <t>Exchange</t>
  </si>
  <si>
    <t>转帐(AA-Notary:Fujian)</t>
  </si>
  <si>
    <t>玉泉东商品</t>
  </si>
  <si>
    <t>手机充值</t>
  </si>
  <si>
    <t>生活缴费,(wuye)</t>
  </si>
  <si>
    <t>转帐(Agent-Visa Fee)</t>
  </si>
  <si>
    <t>Int'l Scalpture Park</t>
  </si>
  <si>
    <t>永辉</t>
  </si>
  <si>
    <t>MedicineFoot</t>
  </si>
  <si>
    <t>二维码收付款(Bath Renov)</t>
  </si>
  <si>
    <t>航天中心医院(437.5PhysicalExam+442.88(Teeth)</t>
  </si>
  <si>
    <t>2022-09</t>
  </si>
  <si>
    <t>flight: Seattle-Shanghai (Delta:Chase01/15)</t>
  </si>
  <si>
    <t>ArcPointLabs(Seattle) Chase02/16</t>
  </si>
  <si>
    <t>22-01-15</t>
  </si>
  <si>
    <t>22-09-27</t>
  </si>
  <si>
    <t>checkin luggage (Charlie)</t>
  </si>
  <si>
    <t>flight: Atlanta to Seattle on 02/16 (JC-email, purchase 2/2)</t>
  </si>
  <si>
    <t>flight: deserved(Beijing2Seattle) (Delta canceled)</t>
  </si>
  <si>
    <t>22-08-22</t>
  </si>
  <si>
    <t>22-08-31</t>
  </si>
  <si>
    <t>gifts ($1500)</t>
  </si>
  <si>
    <t>xieli</t>
  </si>
  <si>
    <t>weiding</t>
  </si>
  <si>
    <t>flight:Seattle to Atanta x2 (Charlie)</t>
  </si>
  <si>
    <t>JX-quote-2022:$49999.0=-343993.12, -$19TrxFee</t>
  </si>
  <si>
    <t>JCL</t>
  </si>
  <si>
    <t>cashReturn</t>
  </si>
  <si>
    <t>Expanse($)</t>
  </si>
  <si>
    <t>init</t>
  </si>
  <si>
    <t>Expense(Y)</t>
  </si>
  <si>
    <t>WD-Icbc</t>
  </si>
  <si>
    <t>Tot_US_Bank($)</t>
  </si>
  <si>
    <t>Tot_ChnBank(Y)</t>
  </si>
  <si>
    <t>2022-10</t>
  </si>
  <si>
    <t>2022-11</t>
  </si>
  <si>
    <t>2022-12</t>
  </si>
  <si>
    <t>2023-01</t>
  </si>
  <si>
    <t>2023-02</t>
  </si>
  <si>
    <t>2023-03</t>
  </si>
  <si>
    <t>2023-04</t>
  </si>
  <si>
    <t>Shanghai-Xinji Train Ticket(800) + Taxi(200)</t>
  </si>
  <si>
    <t>China Visa=$140(Visa)+$200(Agent)+$50(Urgent)=$390.</t>
  </si>
  <si>
    <t>ArcPointLabs(Seattle) 03/01.Reciept Charlie</t>
  </si>
  <si>
    <t>Shanghai+3x1000=3000</t>
  </si>
  <si>
    <t>Xinji-Shijiazhuang Taxi -300</t>
  </si>
  <si>
    <t>Shijiazhuan-Beijing Train Ticket -300</t>
  </si>
  <si>
    <t>Xinji-Quaritine+7+7(hotel,taxi,acid-test) 1400</t>
  </si>
  <si>
    <t>Nany+expanse:3000Y+2000Y</t>
  </si>
  <si>
    <t>Quaritine +3+14 (Fr Shanhai-Xinji-Shijiazhuang-Beijing)</t>
  </si>
  <si>
    <t>cash2Jcl=-2000(Ret)+1682(NC)</t>
  </si>
  <si>
    <t>BeijingUtility(Phone+Water+Electric)[Web+Gas+Wuye+WinterWarm]</t>
  </si>
  <si>
    <t>Tot-ExpenseY2D</t>
  </si>
  <si>
    <t>gift to Charlies.(2000)</t>
  </si>
  <si>
    <t>flight: (2x) CathayPacific/Alaska2291.17x2+366.58(+898wd)</t>
  </si>
  <si>
    <t>Income(Y)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</si>
</sst>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7" tint="-0.249977111117893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10"/>
      <color theme="7" tint="-0.249977111117893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3">
    <xf numFmtId="0" fontId="0" fillId="0" borderId="0" xfId="0" applyFont="1" applyAlignment="1"/>
    <xf numFmtId="43" fontId="0" fillId="0" borderId="0" xfId="1" applyFont="1" applyAlignment="1"/>
    <xf numFmtId="0" fontId="1" fillId="0" borderId="0" xfId="0" applyFont="1" applyAlignment="1"/>
    <xf numFmtId="0" fontId="0" fillId="2" borderId="2" xfId="0" applyFont="1" applyFill="1" applyBorder="1" applyAlignment="1"/>
    <xf numFmtId="44" fontId="0" fillId="3" borderId="1" xfId="2" applyFont="1" applyFill="1" applyBorder="1" applyAlignment="1"/>
    <xf numFmtId="0" fontId="0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44" fontId="0" fillId="4" borderId="1" xfId="2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44" fontId="2" fillId="0" borderId="4" xfId="2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protection locked="0"/>
    </xf>
    <xf numFmtId="43" fontId="0" fillId="4" borderId="1" xfId="1" applyFont="1" applyFill="1" applyBorder="1" applyAlignment="1" applyProtection="1">
      <alignment horizontal="center"/>
      <protection locked="0"/>
    </xf>
    <xf numFmtId="44" fontId="2" fillId="5" borderId="1" xfId="2" applyFont="1" applyFill="1" applyBorder="1" applyAlignment="1" applyProtection="1">
      <protection locked="0"/>
    </xf>
    <xf numFmtId="0" fontId="2" fillId="5" borderId="1" xfId="0" applyFont="1" applyFill="1" applyBorder="1" applyAlignment="1" applyProtection="1">
      <protection locked="0"/>
    </xf>
    <xf numFmtId="43" fontId="2" fillId="5" borderId="1" xfId="1" applyFont="1" applyFill="1" applyBorder="1" applyAlignment="1" applyProtection="1">
      <protection locked="0"/>
    </xf>
    <xf numFmtId="0" fontId="0" fillId="5" borderId="1" xfId="0" applyFont="1" applyFill="1" applyBorder="1" applyAlignment="1"/>
    <xf numFmtId="43" fontId="0" fillId="5" borderId="1" xfId="1" applyFont="1" applyFill="1" applyBorder="1" applyAlignment="1"/>
    <xf numFmtId="43" fontId="1" fillId="0" borderId="0" xfId="1" applyFont="1" applyAlignment="1"/>
    <xf numFmtId="0" fontId="2" fillId="0" borderId="1" xfId="0" applyFont="1" applyBorder="1" applyAlignment="1"/>
    <xf numFmtId="0" fontId="0" fillId="0" borderId="1" xfId="0" applyFont="1" applyBorder="1" applyAlignment="1"/>
    <xf numFmtId="43" fontId="0" fillId="0" borderId="1" xfId="1" applyFont="1" applyBorder="1" applyAlignment="1"/>
    <xf numFmtId="43" fontId="0" fillId="2" borderId="1" xfId="1" applyFont="1" applyFill="1" applyBorder="1" applyAlignment="1"/>
    <xf numFmtId="6" fontId="1" fillId="0" borderId="1" xfId="0" applyNumberFormat="1" applyFont="1" applyBorder="1" applyAlignment="1"/>
    <xf numFmtId="0" fontId="0" fillId="6" borderId="0" xfId="0" applyFont="1" applyFill="1" applyBorder="1" applyAlignment="1"/>
    <xf numFmtId="44" fontId="0" fillId="6" borderId="0" xfId="2" applyFont="1" applyFill="1" applyBorder="1" applyAlignment="1"/>
    <xf numFmtId="0" fontId="1" fillId="6" borderId="0" xfId="0" applyFont="1" applyFill="1" applyBorder="1" applyAlignment="1"/>
    <xf numFmtId="43" fontId="0" fillId="6" borderId="0" xfId="1" applyFont="1" applyFill="1" applyBorder="1" applyAlignment="1"/>
    <xf numFmtId="6" fontId="1" fillId="6" borderId="0" xfId="0" applyNumberFormat="1" applyFont="1" applyFill="1" applyBorder="1" applyAlignment="1"/>
    <xf numFmtId="0" fontId="1" fillId="0" borderId="1" xfId="0" applyFont="1" applyBorder="1" applyAlignment="1"/>
    <xf numFmtId="14" fontId="0" fillId="0" borderId="1" xfId="0" applyNumberFormat="1" applyFont="1" applyBorder="1" applyAlignment="1"/>
    <xf numFmtId="14" fontId="1" fillId="0" borderId="1" xfId="0" applyNumberFormat="1" applyFont="1" applyBorder="1" applyAlignment="1"/>
    <xf numFmtId="0" fontId="1" fillId="0" borderId="1" xfId="0" applyFont="1" applyFill="1" applyBorder="1" applyAlignment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43" fontId="0" fillId="0" borderId="1" xfId="1" applyFont="1" applyFill="1" applyBorder="1" applyAlignment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1" xfId="0" applyFont="1" applyFill="1" applyBorder="1" applyAlignment="1"/>
    <xf numFmtId="0" fontId="0" fillId="3" borderId="0" xfId="0" applyFont="1" applyFill="1" applyAlignment="1"/>
    <xf numFmtId="43" fontId="0" fillId="2" borderId="0" xfId="1" applyFont="1" applyFill="1" applyAlignment="1"/>
    <xf numFmtId="43" fontId="0" fillId="0" borderId="1" xfId="0" applyNumberFormat="1" applyFont="1" applyBorder="1" applyAlignment="1"/>
    <xf numFmtId="43" fontId="1" fillId="0" borderId="1" xfId="1" applyFont="1" applyBorder="1" applyAlignment="1"/>
    <xf numFmtId="44" fontId="0" fillId="0" borderId="1" xfId="2" applyFont="1" applyFill="1" applyBorder="1" applyAlignment="1"/>
    <xf numFmtId="44" fontId="1" fillId="0" borderId="1" xfId="2" applyFont="1" applyFill="1" applyBorder="1" applyAlignment="1"/>
    <xf numFmtId="43" fontId="5" fillId="0" borderId="1" xfId="1" applyFont="1" applyBorder="1" applyAlignment="1"/>
    <xf numFmtId="43" fontId="5" fillId="5" borderId="1" xfId="1" applyFont="1" applyFill="1" applyBorder="1" applyAlignment="1"/>
    <xf numFmtId="43" fontId="2" fillId="5" borderId="1" xfId="0" applyNumberFormat="1" applyFont="1" applyFill="1" applyBorder="1" applyAlignment="1" applyProtection="1">
      <protection locked="0"/>
    </xf>
    <xf numFmtId="43" fontId="0" fillId="3" borderId="1" xfId="1" applyFont="1" applyFill="1" applyBorder="1" applyAlignment="1"/>
    <xf numFmtId="43" fontId="6" fillId="0" borderId="1" xfId="1" applyFont="1" applyBorder="1" applyAlignment="1"/>
    <xf numFmtId="44" fontId="0" fillId="0" borderId="0" xfId="0" applyNumberFormat="1" applyFont="1" applyAlignment="1"/>
    <xf numFmtId="44" fontId="1" fillId="0" borderId="0" xfId="2" applyFont="1" applyAlignment="1"/>
    <xf numFmtId="43" fontId="0" fillId="0" borderId="0" xfId="0" applyNumberFormat="1" applyFont="1" applyAlignment="1"/>
    <xf numFmtId="4" fontId="0" fillId="0" borderId="0" xfId="0" applyNumberFormat="1" applyFont="1" applyAlignment="1"/>
    <xf numFmtId="0" fontId="0" fillId="8" borderId="1" xfId="0" applyFont="1" applyFill="1" applyBorder="1" applyAlignment="1" applyProtection="1">
      <protection locked="0"/>
    </xf>
    <xf numFmtId="0" fontId="1" fillId="8" borderId="1" xfId="0" applyFont="1" applyFill="1" applyBorder="1" applyAlignment="1" applyProtection="1">
      <protection locked="0"/>
    </xf>
    <xf numFmtId="44" fontId="9" fillId="8" borderId="1" xfId="2" applyFont="1" applyFill="1" applyBorder="1" applyAlignment="1" applyProtection="1">
      <protection locked="0"/>
    </xf>
    <xf numFmtId="43" fontId="9" fillId="8" borderId="1" xfId="0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protection locked="0"/>
    </xf>
    <xf numFmtId="0" fontId="9" fillId="8" borderId="1" xfId="0" applyFont="1" applyFill="1" applyBorder="1" applyAlignment="1" applyProtection="1">
      <protection locked="0"/>
    </xf>
    <xf numFmtId="43" fontId="0" fillId="0" borderId="0" xfId="1" applyFont="1" applyFill="1" applyAlignment="1"/>
    <xf numFmtId="0" fontId="2" fillId="5" borderId="0" xfId="0" applyFont="1" applyFill="1" applyBorder="1" applyAlignment="1" applyProtection="1">
      <protection locked="0"/>
    </xf>
    <xf numFmtId="43" fontId="2" fillId="5" borderId="0" xfId="0" applyNumberFormat="1" applyFont="1" applyFill="1" applyBorder="1" applyAlignment="1" applyProtection="1">
      <protection locked="0"/>
    </xf>
    <xf numFmtId="43" fontId="2" fillId="4" borderId="1" xfId="1" applyFont="1" applyFill="1" applyBorder="1" applyAlignment="1">
      <alignment horizontal="right"/>
    </xf>
    <xf numFmtId="43" fontId="2" fillId="4" borderId="5" xfId="1" applyFont="1" applyFill="1" applyBorder="1" applyAlignment="1">
      <alignment horizontal="center"/>
    </xf>
    <xf numFmtId="43" fontId="2" fillId="7" borderId="5" xfId="1" applyFont="1" applyFill="1" applyBorder="1" applyAlignment="1"/>
    <xf numFmtId="43" fontId="0" fillId="0" borderId="5" xfId="1" applyFont="1" applyFill="1" applyBorder="1" applyAlignment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3" fontId="2" fillId="4" borderId="8" xfId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43" fontId="2" fillId="7" borderId="10" xfId="1" applyFont="1" applyFill="1" applyBorder="1" applyAlignment="1"/>
    <xf numFmtId="0" fontId="0" fillId="0" borderId="9" xfId="0" applyFont="1" applyBorder="1" applyAlignment="1"/>
    <xf numFmtId="43" fontId="0" fillId="2" borderId="10" xfId="1" applyFont="1" applyFill="1" applyBorder="1" applyAlignment="1"/>
    <xf numFmtId="0" fontId="1" fillId="0" borderId="9" xfId="0" applyFont="1" applyBorder="1" applyAlignment="1"/>
    <xf numFmtId="0" fontId="1" fillId="0" borderId="11" xfId="0" applyFont="1" applyBorder="1" applyAlignment="1"/>
    <xf numFmtId="0" fontId="0" fillId="0" borderId="12" xfId="0" applyFont="1" applyBorder="1" applyAlignment="1"/>
    <xf numFmtId="0" fontId="0" fillId="3" borderId="12" xfId="0" applyFont="1" applyFill="1" applyBorder="1" applyAlignment="1"/>
    <xf numFmtId="43" fontId="0" fillId="2" borderId="13" xfId="1" applyFont="1" applyFill="1" applyBorder="1" applyAlignment="1"/>
    <xf numFmtId="0" fontId="0" fillId="0" borderId="0" xfId="0" applyFont="1" applyFill="1" applyAlignment="1"/>
    <xf numFmtId="43" fontId="11" fillId="0" borderId="5" xfId="1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N164"/>
  <sheetViews>
    <sheetView tabSelected="1" topLeftCell="A37" workbookViewId="0">
      <selection activeCell="F16" sqref="F16"/>
    </sheetView>
  </sheetViews>
  <sheetFormatPr baseColWidth="10" defaultRowHeight="13" x14ac:dyDescent="0.15"/>
  <cols>
    <col min="1" max="1" width="14.1640625" customWidth="1"/>
    <col min="3" max="3" width="21" style="3" customWidth="1"/>
    <col min="4" max="4" width="21" style="4" customWidth="1"/>
    <col min="5" max="5" width="51.6640625" customWidth="1"/>
    <col min="7" max="8" width="11.6640625" bestFit="1" customWidth="1"/>
    <col min="9" max="9" width="14.6640625" customWidth="1"/>
    <col min="13" max="13" width="11.6640625" bestFit="1" customWidth="1"/>
  </cols>
  <sheetData>
    <row r="1" spans="1:7" s="5" customFormat="1" ht="36" customHeight="1" x14ac:dyDescent="0.15">
      <c r="C1" s="8" t="s">
        <v>31</v>
      </c>
      <c r="D1" s="9" t="s">
        <v>34</v>
      </c>
      <c r="E1" s="6" t="s">
        <v>35</v>
      </c>
      <c r="F1" s="6" t="s">
        <v>36</v>
      </c>
    </row>
    <row r="2" spans="1:7" s="11" customFormat="1" ht="25" customHeight="1" x14ac:dyDescent="0.15">
      <c r="A2" s="10" t="s">
        <v>32</v>
      </c>
      <c r="C2" s="13">
        <v>3275177.25</v>
      </c>
      <c r="D2" s="7">
        <v>6782.74</v>
      </c>
      <c r="E2" s="12"/>
    </row>
    <row r="3" spans="1:7" s="25" customFormat="1" ht="26" customHeight="1" x14ac:dyDescent="0.15">
      <c r="D3" s="26"/>
    </row>
    <row r="4" spans="1:7" s="56" customFormat="1" ht="23" customHeight="1" x14ac:dyDescent="0.15">
      <c r="A4" s="60" t="s">
        <v>33</v>
      </c>
      <c r="B4" s="57" t="s">
        <v>84</v>
      </c>
      <c r="C4" s="59">
        <f>C2+SUM(C6:C16)+C19</f>
        <v>2882284.02</v>
      </c>
      <c r="D4" s="58">
        <f>D2+SUM(D6:D15)+D19</f>
        <v>42220.7</v>
      </c>
      <c r="F4" s="61" t="s">
        <v>52</v>
      </c>
    </row>
    <row r="5" spans="1:7" s="56" customFormat="1" ht="23" customHeight="1" x14ac:dyDescent="0.15">
      <c r="A5" s="60" t="s">
        <v>33</v>
      </c>
      <c r="B5" s="57" t="s">
        <v>98</v>
      </c>
      <c r="C5" s="59">
        <f>C2+SUM(C6:C16)+C20</f>
        <v>2881723.13</v>
      </c>
      <c r="D5" s="58">
        <f>D2+SUM(D6:D15)+D20</f>
        <v>41977.7</v>
      </c>
      <c r="F5" s="61"/>
    </row>
    <row r="6" spans="1:7" s="21" customFormat="1" x14ac:dyDescent="0.15">
      <c r="A6" s="20" t="s">
        <v>87</v>
      </c>
      <c r="B6" s="21" t="s">
        <v>26</v>
      </c>
      <c r="C6" s="23">
        <v>-343993.12</v>
      </c>
      <c r="D6" s="4">
        <v>49980</v>
      </c>
      <c r="E6" s="24" t="s">
        <v>112</v>
      </c>
      <c r="F6" s="21">
        <v>-6.88</v>
      </c>
      <c r="G6" s="43">
        <f>C6+C19</f>
        <v>-392893.23</v>
      </c>
    </row>
    <row r="7" spans="1:7" s="21" customFormat="1" x14ac:dyDescent="0.15">
      <c r="A7" s="20"/>
      <c r="C7" s="23"/>
      <c r="D7" s="4"/>
      <c r="E7" s="24"/>
    </row>
    <row r="8" spans="1:7" s="21" customFormat="1" x14ac:dyDescent="0.15">
      <c r="A8" s="20"/>
      <c r="C8" s="23"/>
      <c r="D8" s="4"/>
      <c r="E8" s="24"/>
    </row>
    <row r="9" spans="1:7" s="21" customFormat="1" x14ac:dyDescent="0.15">
      <c r="A9" s="20"/>
      <c r="C9" s="23"/>
      <c r="D9" s="4"/>
      <c r="E9" s="24"/>
    </row>
    <row r="10" spans="1:7" s="21" customFormat="1" x14ac:dyDescent="0.15">
      <c r="A10" s="20"/>
      <c r="C10" s="23"/>
      <c r="D10" s="4"/>
      <c r="E10" s="24"/>
    </row>
    <row r="11" spans="1:7" s="21" customFormat="1" x14ac:dyDescent="0.15">
      <c r="A11" s="20"/>
      <c r="C11" s="23"/>
      <c r="D11" s="4"/>
      <c r="E11" s="24"/>
    </row>
    <row r="12" spans="1:7" s="21" customFormat="1" x14ac:dyDescent="0.15">
      <c r="A12" s="20"/>
      <c r="C12" s="23"/>
      <c r="D12" s="4"/>
      <c r="E12" s="24"/>
    </row>
    <row r="13" spans="1:7" s="21" customFormat="1" x14ac:dyDescent="0.15">
      <c r="A13" s="20"/>
      <c r="C13" s="23"/>
      <c r="D13" s="4"/>
      <c r="E13" s="24"/>
    </row>
    <row r="14" spans="1:7" s="21" customFormat="1" x14ac:dyDescent="0.15">
      <c r="A14" s="20"/>
      <c r="C14" s="23"/>
      <c r="D14" s="4"/>
      <c r="E14" s="24"/>
    </row>
    <row r="15" spans="1:7" s="21" customFormat="1" x14ac:dyDescent="0.15">
      <c r="A15" s="20" t="s">
        <v>72</v>
      </c>
      <c r="B15" s="30" t="s">
        <v>74</v>
      </c>
      <c r="C15" s="23">
        <v>0</v>
      </c>
      <c r="D15" s="4">
        <v>0</v>
      </c>
      <c r="E15" s="24" t="s">
        <v>73</v>
      </c>
      <c r="F15" s="21">
        <v>-7.2</v>
      </c>
    </row>
    <row r="16" spans="1:7" s="25" customFormat="1" ht="35" customHeight="1" x14ac:dyDescent="0.15">
      <c r="A16" s="27"/>
      <c r="C16" s="28"/>
      <c r="D16" s="26"/>
      <c r="E16" s="29"/>
    </row>
    <row r="17" spans="1:14" s="25" customFormat="1" ht="35" customHeight="1" x14ac:dyDescent="0.15">
      <c r="A17" s="27"/>
      <c r="C17" s="28"/>
      <c r="D17" s="26"/>
      <c r="E17" s="29"/>
    </row>
    <row r="18" spans="1:14" s="25" customFormat="1" ht="35" customHeight="1" x14ac:dyDescent="0.15">
      <c r="A18" s="27"/>
      <c r="C18" s="28"/>
      <c r="D18" s="26"/>
      <c r="E18" s="29"/>
    </row>
    <row r="19" spans="1:14" s="15" customFormat="1" ht="23" customHeight="1" x14ac:dyDescent="0.15">
      <c r="A19" s="15" t="s">
        <v>139</v>
      </c>
      <c r="B19" s="15" t="s">
        <v>84</v>
      </c>
      <c r="C19" s="16">
        <f>SUM(C21:C113)</f>
        <v>-48900.109999999993</v>
      </c>
      <c r="D19" s="14">
        <f>SUM(D21:D112)</f>
        <v>-14542.039999999999</v>
      </c>
      <c r="H19" s="49">
        <f>C19+C6</f>
        <v>-392893.23</v>
      </c>
    </row>
    <row r="20" spans="1:14" s="63" customFormat="1" ht="23" customHeight="1" x14ac:dyDescent="0.15">
      <c r="A20" s="15" t="s">
        <v>139</v>
      </c>
      <c r="B20" s="15" t="s">
        <v>98</v>
      </c>
      <c r="C20" s="16">
        <f>SUM(C21:C120)</f>
        <v>-49460.999999999993</v>
      </c>
      <c r="D20" s="14">
        <f>SUM(D21:D120)</f>
        <v>-14785.039999999999</v>
      </c>
      <c r="E20" s="15"/>
      <c r="F20" s="15"/>
      <c r="H20" s="64"/>
    </row>
    <row r="21" spans="1:14" x14ac:dyDescent="0.15">
      <c r="B21" s="30" t="s">
        <v>101</v>
      </c>
      <c r="C21" s="23"/>
      <c r="D21" s="4">
        <v>-390</v>
      </c>
      <c r="E21" s="30" t="s">
        <v>129</v>
      </c>
      <c r="F21" s="21"/>
      <c r="L21" s="52"/>
      <c r="M21" s="52">
        <v>5000</v>
      </c>
      <c r="N21" s="2" t="s">
        <v>113</v>
      </c>
    </row>
    <row r="22" spans="1:14" x14ac:dyDescent="0.15">
      <c r="B22" s="30"/>
      <c r="C22" s="23"/>
      <c r="E22" s="30"/>
      <c r="F22" s="21"/>
      <c r="M22">
        <v>1000</v>
      </c>
      <c r="N22" s="2" t="s">
        <v>109</v>
      </c>
    </row>
    <row r="23" spans="1:14" x14ac:dyDescent="0.15">
      <c r="B23" s="21" t="s">
        <v>30</v>
      </c>
      <c r="C23" s="23"/>
      <c r="D23" s="4">
        <v>-249</v>
      </c>
      <c r="E23" s="30" t="s">
        <v>100</v>
      </c>
      <c r="F23" s="21"/>
      <c r="M23">
        <v>1000</v>
      </c>
      <c r="N23" s="2" t="s">
        <v>110</v>
      </c>
    </row>
    <row r="24" spans="1:14" x14ac:dyDescent="0.15">
      <c r="B24" s="21" t="s">
        <v>29</v>
      </c>
      <c r="C24" s="23"/>
      <c r="D24" s="4">
        <v>-435</v>
      </c>
      <c r="E24" s="30" t="s">
        <v>130</v>
      </c>
      <c r="F24" s="21"/>
      <c r="M24">
        <v>3000</v>
      </c>
      <c r="N24" s="2" t="s">
        <v>114</v>
      </c>
    </row>
    <row r="25" spans="1:14" x14ac:dyDescent="0.15">
      <c r="B25" s="21"/>
      <c r="C25" s="23"/>
      <c r="D25" s="4">
        <v>-133.6</v>
      </c>
      <c r="E25" s="30" t="s">
        <v>104</v>
      </c>
      <c r="F25" s="21"/>
      <c r="M25">
        <v>5100</v>
      </c>
    </row>
    <row r="26" spans="1:14" x14ac:dyDescent="0.15">
      <c r="B26" s="21"/>
      <c r="C26" s="23"/>
      <c r="D26" s="4">
        <v>-2954.8</v>
      </c>
      <c r="E26" s="30" t="s">
        <v>99</v>
      </c>
      <c r="F26" s="21"/>
      <c r="M26">
        <v>1682</v>
      </c>
    </row>
    <row r="27" spans="1:14" x14ac:dyDescent="0.15">
      <c r="B27" s="21"/>
      <c r="C27" s="23"/>
      <c r="D27" s="4">
        <v>-1000</v>
      </c>
      <c r="E27" s="30" t="s">
        <v>37</v>
      </c>
      <c r="F27" s="21"/>
    </row>
    <row r="28" spans="1:14" x14ac:dyDescent="0.15">
      <c r="B28" s="21"/>
      <c r="C28" s="23"/>
      <c r="D28" s="4">
        <v>-1000</v>
      </c>
      <c r="E28" s="30" t="s">
        <v>136</v>
      </c>
      <c r="F28" s="21"/>
    </row>
    <row r="29" spans="1:14" x14ac:dyDescent="0.15">
      <c r="B29" s="21"/>
      <c r="C29" s="23"/>
      <c r="E29" s="30" t="s">
        <v>131</v>
      </c>
      <c r="F29" s="21"/>
    </row>
    <row r="30" spans="1:14" x14ac:dyDescent="0.15">
      <c r="B30" s="21"/>
      <c r="C30" s="23"/>
      <c r="E30" s="30" t="s">
        <v>128</v>
      </c>
      <c r="F30" s="21"/>
    </row>
    <row r="31" spans="1:14" x14ac:dyDescent="0.15">
      <c r="B31" s="21"/>
      <c r="C31" s="23"/>
      <c r="E31" s="30" t="s">
        <v>132</v>
      </c>
      <c r="F31" s="21"/>
    </row>
    <row r="32" spans="1:14" x14ac:dyDescent="0.15">
      <c r="B32" s="21"/>
      <c r="C32" s="23"/>
      <c r="E32" s="30" t="s">
        <v>133</v>
      </c>
      <c r="F32" s="21"/>
    </row>
    <row r="33" spans="2:6" x14ac:dyDescent="0.15">
      <c r="B33" s="21"/>
      <c r="C33" s="23"/>
      <c r="D33" s="4">
        <v>0</v>
      </c>
      <c r="E33" s="30" t="s">
        <v>134</v>
      </c>
      <c r="F33" s="21"/>
    </row>
    <row r="34" spans="2:6" x14ac:dyDescent="0.15">
      <c r="B34" s="21"/>
      <c r="C34" s="23"/>
      <c r="D34" s="4">
        <v>0</v>
      </c>
      <c r="E34" s="30" t="s">
        <v>108</v>
      </c>
      <c r="F34" s="21"/>
    </row>
    <row r="35" spans="2:6" x14ac:dyDescent="0.15">
      <c r="B35" s="21"/>
      <c r="C35" s="23"/>
      <c r="D35" s="4">
        <v>-1000</v>
      </c>
      <c r="E35" s="33" t="s">
        <v>135</v>
      </c>
      <c r="F35" s="21"/>
    </row>
    <row r="36" spans="2:6" x14ac:dyDescent="0.15">
      <c r="B36" s="21"/>
      <c r="C36" s="36"/>
      <c r="D36" s="45"/>
      <c r="E36" s="30"/>
      <c r="F36" s="21"/>
    </row>
    <row r="37" spans="2:6" x14ac:dyDescent="0.15">
      <c r="B37" s="32" t="s">
        <v>79</v>
      </c>
      <c r="C37" s="23">
        <v>-1030.24</v>
      </c>
      <c r="E37" s="21" t="s">
        <v>80</v>
      </c>
      <c r="F37" s="21"/>
    </row>
    <row r="38" spans="2:6" x14ac:dyDescent="0.15">
      <c r="B38" s="32" t="s">
        <v>79</v>
      </c>
      <c r="C38" s="23">
        <v>-314.75</v>
      </c>
      <c r="E38" s="21" t="s">
        <v>60</v>
      </c>
      <c r="F38" s="21"/>
    </row>
    <row r="39" spans="2:6" x14ac:dyDescent="0.15">
      <c r="B39" s="32" t="s">
        <v>79</v>
      </c>
      <c r="C39" s="23">
        <v>-198.3</v>
      </c>
      <c r="E39" s="46" t="s">
        <v>81</v>
      </c>
      <c r="F39" s="21"/>
    </row>
    <row r="40" spans="2:6" x14ac:dyDescent="0.15">
      <c r="B40" s="32" t="s">
        <v>79</v>
      </c>
      <c r="C40" s="23">
        <v>-125</v>
      </c>
      <c r="E40" s="45" t="s">
        <v>82</v>
      </c>
      <c r="F40" s="21"/>
    </row>
    <row r="41" spans="2:6" x14ac:dyDescent="0.15">
      <c r="B41" s="30" t="s">
        <v>79</v>
      </c>
      <c r="C41" s="23">
        <f>F41-SUM(C37:C40)</f>
        <v>-65.860000000000127</v>
      </c>
      <c r="E41" s="33" t="s">
        <v>83</v>
      </c>
      <c r="F41" s="47">
        <v>-1734.15</v>
      </c>
    </row>
    <row r="42" spans="2:6" x14ac:dyDescent="0.15">
      <c r="B42" s="30"/>
      <c r="C42" s="36"/>
      <c r="E42" s="33"/>
      <c r="F42" s="30"/>
    </row>
    <row r="43" spans="2:6" x14ac:dyDescent="0.15">
      <c r="B43" s="30"/>
      <c r="C43" s="36"/>
      <c r="D43" s="45"/>
      <c r="F43" s="30"/>
    </row>
    <row r="44" spans="2:6" x14ac:dyDescent="0.15">
      <c r="B44" s="30"/>
      <c r="C44" s="36"/>
      <c r="D44" s="45"/>
      <c r="E44" s="33"/>
      <c r="F44" s="30"/>
    </row>
    <row r="45" spans="2:6" x14ac:dyDescent="0.15">
      <c r="B45" s="30" t="s">
        <v>21</v>
      </c>
      <c r="C45" s="23">
        <v>0</v>
      </c>
      <c r="E45" s="33"/>
      <c r="F45" s="30"/>
    </row>
    <row r="46" spans="2:6" x14ac:dyDescent="0.15">
      <c r="B46" s="30" t="s">
        <v>21</v>
      </c>
      <c r="C46" s="23">
        <v>-16560</v>
      </c>
      <c r="E46" s="46" t="s">
        <v>88</v>
      </c>
      <c r="F46" s="30"/>
    </row>
    <row r="47" spans="2:6" x14ac:dyDescent="0.15">
      <c r="B47" s="30" t="s">
        <v>21</v>
      </c>
      <c r="C47" s="23">
        <v>-343</v>
      </c>
      <c r="E47" s="46" t="s">
        <v>53</v>
      </c>
      <c r="F47" s="47"/>
    </row>
    <row r="48" spans="2:6" x14ac:dyDescent="0.15">
      <c r="B48" s="30" t="s">
        <v>21</v>
      </c>
      <c r="C48" s="23">
        <v>-252</v>
      </c>
      <c r="E48" s="35" t="s">
        <v>60</v>
      </c>
      <c r="F48" s="47"/>
    </row>
    <row r="49" spans="1:6" x14ac:dyDescent="0.15">
      <c r="B49" s="30" t="s">
        <v>21</v>
      </c>
      <c r="C49" s="23">
        <v>-150</v>
      </c>
      <c r="E49" s="35" t="s">
        <v>90</v>
      </c>
      <c r="F49" s="47"/>
    </row>
    <row r="50" spans="1:6" x14ac:dyDescent="0.15">
      <c r="A50" s="2"/>
      <c r="B50" s="30" t="s">
        <v>21</v>
      </c>
      <c r="C50" s="23">
        <v>-55</v>
      </c>
      <c r="E50" s="35" t="s">
        <v>89</v>
      </c>
      <c r="F50" s="47"/>
    </row>
    <row r="51" spans="1:6" x14ac:dyDescent="0.15">
      <c r="A51" s="2"/>
      <c r="B51" s="30" t="s">
        <v>21</v>
      </c>
      <c r="C51" s="23">
        <v>-27</v>
      </c>
      <c r="E51" s="46" t="s">
        <v>56</v>
      </c>
      <c r="F51" s="47"/>
    </row>
    <row r="52" spans="1:6" x14ac:dyDescent="0.15">
      <c r="A52" s="2"/>
      <c r="B52" s="30" t="s">
        <v>21</v>
      </c>
      <c r="C52" s="23">
        <v>-10</v>
      </c>
      <c r="E52" s="33" t="s">
        <v>93</v>
      </c>
      <c r="F52" s="47"/>
    </row>
    <row r="53" spans="1:6" x14ac:dyDescent="0.15">
      <c r="A53" s="2"/>
      <c r="B53" s="30" t="s">
        <v>21</v>
      </c>
      <c r="C53" s="23">
        <v>-0.9</v>
      </c>
      <c r="E53" s="35" t="s">
        <v>94</v>
      </c>
      <c r="F53" s="47"/>
    </row>
    <row r="54" spans="1:6" x14ac:dyDescent="0.15">
      <c r="B54" s="30" t="s">
        <v>21</v>
      </c>
      <c r="C54" s="23">
        <f>F54-SUM(C45:C53)</f>
        <v>0</v>
      </c>
      <c r="E54" s="33" t="s">
        <v>83</v>
      </c>
      <c r="F54" s="47">
        <v>-17397.900000000001</v>
      </c>
    </row>
    <row r="55" spans="1:6" x14ac:dyDescent="0.15">
      <c r="B55" s="30"/>
      <c r="C55" s="23"/>
      <c r="E55" s="45"/>
      <c r="F55" s="47"/>
    </row>
    <row r="56" spans="1:6" x14ac:dyDescent="0.15">
      <c r="B56" s="30"/>
      <c r="C56" s="36"/>
      <c r="D56" s="45"/>
      <c r="E56" s="33"/>
      <c r="F56" s="30"/>
    </row>
    <row r="57" spans="1:6" x14ac:dyDescent="0.15">
      <c r="B57" s="30" t="s">
        <v>14</v>
      </c>
      <c r="C57" s="23"/>
      <c r="E57" s="35" t="s">
        <v>13</v>
      </c>
      <c r="F57" s="30" t="s">
        <v>15</v>
      </c>
    </row>
    <row r="58" spans="1:6" x14ac:dyDescent="0.15">
      <c r="B58" s="21" t="s">
        <v>12</v>
      </c>
      <c r="C58" s="23"/>
      <c r="E58" s="35" t="s">
        <v>27</v>
      </c>
      <c r="F58" s="30" t="s">
        <v>15</v>
      </c>
    </row>
    <row r="59" spans="1:6" x14ac:dyDescent="0.15">
      <c r="B59" s="21" t="s">
        <v>9</v>
      </c>
      <c r="C59" s="23"/>
      <c r="E59" s="35" t="s">
        <v>11</v>
      </c>
      <c r="F59" s="30" t="s">
        <v>15</v>
      </c>
    </row>
    <row r="60" spans="1:6" x14ac:dyDescent="0.15">
      <c r="B60" s="21" t="s">
        <v>8</v>
      </c>
      <c r="C60" s="23"/>
      <c r="E60" s="35" t="s">
        <v>28</v>
      </c>
      <c r="F60" s="30" t="s">
        <v>15</v>
      </c>
    </row>
    <row r="61" spans="1:6" x14ac:dyDescent="0.15">
      <c r="B61" s="21" t="s">
        <v>6</v>
      </c>
      <c r="C61" s="23"/>
      <c r="E61" s="33" t="s">
        <v>7</v>
      </c>
      <c r="F61" s="30" t="s">
        <v>15</v>
      </c>
    </row>
    <row r="62" spans="1:6" x14ac:dyDescent="0.15">
      <c r="B62" s="31" t="s">
        <v>3</v>
      </c>
      <c r="C62" s="23"/>
      <c r="E62" s="35" t="s">
        <v>10</v>
      </c>
      <c r="F62" s="30" t="s">
        <v>15</v>
      </c>
    </row>
    <row r="63" spans="1:6" x14ac:dyDescent="0.15">
      <c r="B63" s="32" t="s">
        <v>22</v>
      </c>
      <c r="C63" s="23"/>
      <c r="E63" s="33" t="s">
        <v>20</v>
      </c>
      <c r="F63" s="30" t="s">
        <v>15</v>
      </c>
    </row>
    <row r="64" spans="1:6" x14ac:dyDescent="0.15">
      <c r="B64" s="32" t="s">
        <v>22</v>
      </c>
      <c r="C64" s="23"/>
      <c r="E64" s="33" t="s">
        <v>20</v>
      </c>
      <c r="F64" s="30" t="s">
        <v>15</v>
      </c>
    </row>
    <row r="65" spans="2:6" x14ac:dyDescent="0.15">
      <c r="B65" s="32" t="s">
        <v>5</v>
      </c>
      <c r="C65" s="23"/>
      <c r="E65" s="33" t="s">
        <v>38</v>
      </c>
      <c r="F65" s="30" t="s">
        <v>15</v>
      </c>
    </row>
    <row r="66" spans="2:6" x14ac:dyDescent="0.15">
      <c r="B66" s="31" t="s">
        <v>5</v>
      </c>
      <c r="C66" s="23"/>
      <c r="E66" s="35" t="s">
        <v>4</v>
      </c>
      <c r="F66" s="30" t="s">
        <v>15</v>
      </c>
    </row>
    <row r="67" spans="2:6" x14ac:dyDescent="0.15">
      <c r="B67" s="32" t="s">
        <v>23</v>
      </c>
      <c r="C67" s="23"/>
      <c r="E67" s="33" t="s">
        <v>24</v>
      </c>
      <c r="F67" s="30" t="s">
        <v>15</v>
      </c>
    </row>
    <row r="68" spans="2:6" x14ac:dyDescent="0.15">
      <c r="B68" s="32" t="s">
        <v>0</v>
      </c>
      <c r="C68" s="23"/>
      <c r="E68" s="33" t="s">
        <v>25</v>
      </c>
      <c r="F68" s="30"/>
    </row>
    <row r="69" spans="2:6" x14ac:dyDescent="0.15">
      <c r="B69" s="31" t="s">
        <v>0</v>
      </c>
      <c r="C69" s="23"/>
      <c r="E69" s="35" t="s">
        <v>2</v>
      </c>
      <c r="F69" s="30" t="s">
        <v>18</v>
      </c>
    </row>
    <row r="70" spans="2:6" x14ac:dyDescent="0.15">
      <c r="B70" s="31" t="s">
        <v>0</v>
      </c>
      <c r="C70" s="23"/>
      <c r="E70" s="35" t="s">
        <v>1</v>
      </c>
      <c r="F70" s="30" t="s">
        <v>18</v>
      </c>
    </row>
    <row r="71" spans="2:6" x14ac:dyDescent="0.15">
      <c r="B71" s="32" t="s">
        <v>19</v>
      </c>
      <c r="C71" s="23"/>
      <c r="E71" s="33" t="s">
        <v>20</v>
      </c>
      <c r="F71" s="30"/>
    </row>
    <row r="72" spans="2:6" x14ac:dyDescent="0.15">
      <c r="B72" s="32" t="s">
        <v>19</v>
      </c>
      <c r="C72" s="23"/>
      <c r="E72" s="33" t="s">
        <v>20</v>
      </c>
      <c r="F72" s="30"/>
    </row>
    <row r="73" spans="2:6" x14ac:dyDescent="0.15">
      <c r="B73" s="32" t="s">
        <v>19</v>
      </c>
      <c r="C73" s="23"/>
      <c r="E73" s="33" t="s">
        <v>20</v>
      </c>
      <c r="F73" s="30"/>
    </row>
    <row r="74" spans="2:6" x14ac:dyDescent="0.15">
      <c r="B74" s="32" t="s">
        <v>19</v>
      </c>
      <c r="C74" s="23"/>
      <c r="E74" s="33" t="s">
        <v>20</v>
      </c>
      <c r="F74" s="30"/>
    </row>
    <row r="75" spans="2:6" x14ac:dyDescent="0.15">
      <c r="B75" s="30" t="s">
        <v>17</v>
      </c>
      <c r="C75" s="23"/>
      <c r="E75" s="33" t="s">
        <v>16</v>
      </c>
      <c r="F75" s="30" t="s">
        <v>15</v>
      </c>
    </row>
    <row r="76" spans="2:6" x14ac:dyDescent="0.15">
      <c r="B76" s="30" t="s">
        <v>17</v>
      </c>
      <c r="C76" s="23"/>
      <c r="E76" s="33"/>
      <c r="F76" s="30"/>
    </row>
    <row r="77" spans="2:6" x14ac:dyDescent="0.15">
      <c r="B77" s="30" t="s">
        <v>17</v>
      </c>
      <c r="C77" s="23">
        <v>-7238</v>
      </c>
      <c r="E77" s="33" t="s">
        <v>61</v>
      </c>
      <c r="F77" s="30"/>
    </row>
    <row r="78" spans="2:6" x14ac:dyDescent="0.15">
      <c r="B78" s="30" t="s">
        <v>17</v>
      </c>
      <c r="C78" s="23">
        <v>-2380.5</v>
      </c>
      <c r="E78" s="33" t="s">
        <v>96</v>
      </c>
      <c r="F78" s="30"/>
    </row>
    <row r="79" spans="2:6" x14ac:dyDescent="0.15">
      <c r="B79" s="30" t="s">
        <v>17</v>
      </c>
      <c r="C79" s="23">
        <v>-880.38</v>
      </c>
      <c r="E79" s="33" t="s">
        <v>97</v>
      </c>
      <c r="F79" s="30"/>
    </row>
    <row r="80" spans="2:6" x14ac:dyDescent="0.15">
      <c r="B80" s="30" t="s">
        <v>17</v>
      </c>
      <c r="C80" s="23">
        <v>-296</v>
      </c>
      <c r="E80" s="33" t="s">
        <v>95</v>
      </c>
      <c r="F80" s="30"/>
    </row>
    <row r="81" spans="2:6" x14ac:dyDescent="0.15">
      <c r="B81" s="30" t="s">
        <v>17</v>
      </c>
      <c r="C81" s="23">
        <v>-232</v>
      </c>
      <c r="E81" s="46" t="s">
        <v>56</v>
      </c>
      <c r="F81" s="30"/>
    </row>
    <row r="82" spans="2:6" x14ac:dyDescent="0.15">
      <c r="B82" s="30" t="s">
        <v>17</v>
      </c>
      <c r="C82" s="23">
        <v>-190</v>
      </c>
      <c r="E82" s="33" t="s">
        <v>24</v>
      </c>
      <c r="F82" s="30"/>
    </row>
    <row r="83" spans="2:6" x14ac:dyDescent="0.15">
      <c r="B83" s="30" t="s">
        <v>17</v>
      </c>
      <c r="C83" s="23">
        <v>-137</v>
      </c>
      <c r="E83" s="33" t="s">
        <v>59</v>
      </c>
      <c r="F83" s="30"/>
    </row>
    <row r="84" spans="2:6" x14ac:dyDescent="0.15">
      <c r="B84" s="30" t="s">
        <v>17</v>
      </c>
      <c r="C84" s="23">
        <v>-100</v>
      </c>
      <c r="E84" s="35" t="s">
        <v>90</v>
      </c>
      <c r="F84" s="30"/>
    </row>
    <row r="85" spans="2:6" x14ac:dyDescent="0.15">
      <c r="B85" s="30" t="s">
        <v>17</v>
      </c>
      <c r="C85" s="23">
        <f>F85-SUM(C77:C84)</f>
        <v>-1353.4000000000015</v>
      </c>
      <c r="E85" s="33" t="s">
        <v>83</v>
      </c>
      <c r="F85" s="47">
        <v>-12807.28</v>
      </c>
    </row>
    <row r="86" spans="2:6" x14ac:dyDescent="0.15">
      <c r="B86" s="32"/>
      <c r="C86" s="36"/>
      <c r="D86" s="45"/>
      <c r="E86" s="33"/>
      <c r="F86" s="21"/>
    </row>
    <row r="87" spans="2:6" x14ac:dyDescent="0.15">
      <c r="B87" s="32" t="s">
        <v>48</v>
      </c>
      <c r="C87" s="23">
        <v>-1010</v>
      </c>
      <c r="E87" s="35" t="s">
        <v>58</v>
      </c>
      <c r="F87" s="21"/>
    </row>
    <row r="88" spans="2:6" x14ac:dyDescent="0.15">
      <c r="B88" s="32" t="s">
        <v>48</v>
      </c>
      <c r="C88" s="23">
        <v>-683</v>
      </c>
      <c r="E88" s="33" t="s">
        <v>59</v>
      </c>
      <c r="F88" s="21"/>
    </row>
    <row r="89" spans="2:6" x14ac:dyDescent="0.15">
      <c r="B89" s="32" t="s">
        <v>48</v>
      </c>
      <c r="C89" s="23">
        <v>-544.70000000000005</v>
      </c>
      <c r="E89" s="33" t="s">
        <v>60</v>
      </c>
      <c r="F89" s="21"/>
    </row>
    <row r="90" spans="2:6" x14ac:dyDescent="0.15">
      <c r="B90" s="32" t="s">
        <v>48</v>
      </c>
      <c r="C90" s="23">
        <v>-459.99</v>
      </c>
      <c r="E90" s="46" t="s">
        <v>56</v>
      </c>
      <c r="F90" s="21"/>
    </row>
    <row r="91" spans="2:6" x14ac:dyDescent="0.15">
      <c r="B91" s="32" t="s">
        <v>48</v>
      </c>
      <c r="C91" s="23">
        <v>-416</v>
      </c>
      <c r="E91" s="33" t="s">
        <v>61</v>
      </c>
      <c r="F91" s="21"/>
    </row>
    <row r="92" spans="2:6" x14ac:dyDescent="0.15">
      <c r="B92" s="32" t="s">
        <v>48</v>
      </c>
      <c r="C92" s="23">
        <v>-268</v>
      </c>
      <c r="E92" s="35" t="s">
        <v>62</v>
      </c>
      <c r="F92" s="21"/>
    </row>
    <row r="93" spans="2:6" x14ac:dyDescent="0.15">
      <c r="B93" s="32" t="s">
        <v>48</v>
      </c>
      <c r="C93" s="23">
        <v>-259.3</v>
      </c>
      <c r="E93" s="45" t="s">
        <v>53</v>
      </c>
      <c r="F93" s="21"/>
    </row>
    <row r="94" spans="2:6" x14ac:dyDescent="0.15">
      <c r="B94" s="32" t="s">
        <v>48</v>
      </c>
      <c r="C94" s="23">
        <v>-120</v>
      </c>
      <c r="E94" s="33" t="s">
        <v>63</v>
      </c>
      <c r="F94" s="21"/>
    </row>
    <row r="95" spans="2:6" x14ac:dyDescent="0.15">
      <c r="B95" s="32" t="s">
        <v>48</v>
      </c>
      <c r="C95" s="23">
        <v>-34</v>
      </c>
      <c r="E95" s="35" t="s">
        <v>64</v>
      </c>
      <c r="F95" s="21"/>
    </row>
    <row r="96" spans="2:6" x14ac:dyDescent="0.15">
      <c r="B96" s="32" t="s">
        <v>48</v>
      </c>
      <c r="C96" s="23">
        <v>-26.8</v>
      </c>
      <c r="E96" s="33" t="s">
        <v>65</v>
      </c>
      <c r="F96" s="21"/>
    </row>
    <row r="97" spans="2:6" x14ac:dyDescent="0.15">
      <c r="B97" s="32" t="s">
        <v>48</v>
      </c>
      <c r="C97" s="23">
        <v>-38.9</v>
      </c>
      <c r="E97" s="33" t="s">
        <v>66</v>
      </c>
      <c r="F97" s="48">
        <v>-3860.69</v>
      </c>
    </row>
    <row r="98" spans="2:6" x14ac:dyDescent="0.15">
      <c r="B98" s="21"/>
      <c r="C98" s="36"/>
      <c r="D98" s="45"/>
      <c r="E98" s="33"/>
      <c r="F98" s="21"/>
    </row>
    <row r="99" spans="2:6" x14ac:dyDescent="0.15">
      <c r="B99" s="32" t="s">
        <v>52</v>
      </c>
      <c r="C99" s="23">
        <v>-3591.7</v>
      </c>
      <c r="E99" s="33" t="s">
        <v>67</v>
      </c>
      <c r="F99" s="21"/>
    </row>
    <row r="100" spans="2:6" x14ac:dyDescent="0.15">
      <c r="B100" s="32" t="s">
        <v>52</v>
      </c>
      <c r="C100" s="23">
        <v>-2009.34</v>
      </c>
      <c r="E100" s="46" t="s">
        <v>91</v>
      </c>
      <c r="F100" s="21"/>
    </row>
    <row r="101" spans="2:6" x14ac:dyDescent="0.15">
      <c r="B101" s="32" t="s">
        <v>52</v>
      </c>
      <c r="C101" s="23">
        <v>-1601</v>
      </c>
      <c r="E101" s="46" t="s">
        <v>92</v>
      </c>
      <c r="F101" s="21"/>
    </row>
    <row r="102" spans="2:6" x14ac:dyDescent="0.15">
      <c r="B102" s="32" t="s">
        <v>52</v>
      </c>
      <c r="C102" s="23">
        <v>-950</v>
      </c>
      <c r="E102" s="46" t="s">
        <v>86</v>
      </c>
      <c r="F102" s="21"/>
    </row>
    <row r="103" spans="2:6" x14ac:dyDescent="0.15">
      <c r="B103" s="32" t="s">
        <v>52</v>
      </c>
      <c r="C103" s="23">
        <v>-898</v>
      </c>
      <c r="E103" s="46" t="s">
        <v>57</v>
      </c>
      <c r="F103" s="21"/>
    </row>
    <row r="104" spans="2:6" x14ac:dyDescent="0.15">
      <c r="B104" s="32" t="s">
        <v>52</v>
      </c>
      <c r="C104" s="23">
        <v>-546.95000000000005</v>
      </c>
      <c r="E104" s="45" t="s">
        <v>56</v>
      </c>
      <c r="F104" s="21"/>
    </row>
    <row r="105" spans="2:6" x14ac:dyDescent="0.15">
      <c r="B105" s="32" t="s">
        <v>52</v>
      </c>
      <c r="C105" s="23">
        <v>-474.7</v>
      </c>
      <c r="E105" s="46" t="s">
        <v>71</v>
      </c>
      <c r="F105" s="21"/>
    </row>
    <row r="106" spans="2:6" x14ac:dyDescent="0.15">
      <c r="B106" s="32" t="s">
        <v>52</v>
      </c>
      <c r="C106" s="23">
        <v>-420</v>
      </c>
      <c r="E106" s="46" t="s">
        <v>55</v>
      </c>
      <c r="F106" s="21"/>
    </row>
    <row r="107" spans="2:6" x14ac:dyDescent="0.15">
      <c r="B107" s="32" t="s">
        <v>52</v>
      </c>
      <c r="C107" s="23">
        <v>-350</v>
      </c>
      <c r="E107" s="45" t="s">
        <v>54</v>
      </c>
      <c r="F107" s="21"/>
    </row>
    <row r="108" spans="2:6" x14ac:dyDescent="0.15">
      <c r="B108" s="32" t="s">
        <v>52</v>
      </c>
      <c r="C108" s="23">
        <v>-344.8</v>
      </c>
      <c r="E108" s="46" t="s">
        <v>53</v>
      </c>
      <c r="F108" s="21"/>
    </row>
    <row r="109" spans="2:6" x14ac:dyDescent="0.15">
      <c r="B109" s="32" t="s">
        <v>52</v>
      </c>
      <c r="C109" s="23">
        <v>-1015.6</v>
      </c>
      <c r="E109" s="46" t="s">
        <v>70</v>
      </c>
      <c r="F109" s="48">
        <v>-12202.09</v>
      </c>
    </row>
    <row r="110" spans="2:6" x14ac:dyDescent="0.15">
      <c r="B110" s="30" t="s">
        <v>106</v>
      </c>
      <c r="C110" s="23">
        <v>-898</v>
      </c>
      <c r="D110" s="4">
        <v>-4948.92</v>
      </c>
      <c r="E110" s="33" t="s">
        <v>141</v>
      </c>
      <c r="F110" s="21"/>
    </row>
    <row r="111" spans="2:6" x14ac:dyDescent="0.15">
      <c r="B111" s="30" t="s">
        <v>107</v>
      </c>
      <c r="C111" s="34"/>
      <c r="D111" s="4">
        <v>-2430.7199999999998</v>
      </c>
      <c r="E111" s="30" t="s">
        <v>105</v>
      </c>
      <c r="F111" s="21"/>
    </row>
    <row r="112" spans="2:6" x14ac:dyDescent="0.15">
      <c r="B112" s="30" t="s">
        <v>47</v>
      </c>
      <c r="C112" s="23"/>
      <c r="E112" s="30" t="s">
        <v>69</v>
      </c>
      <c r="F112" s="21"/>
    </row>
    <row r="113" spans="2:9" x14ac:dyDescent="0.15">
      <c r="B113" s="30" t="s">
        <v>46</v>
      </c>
      <c r="C113" s="23"/>
      <c r="E113" s="30" t="s">
        <v>68</v>
      </c>
      <c r="F113" s="21"/>
    </row>
    <row r="114" spans="2:9" x14ac:dyDescent="0.15">
      <c r="B114" s="30"/>
      <c r="C114" s="36"/>
      <c r="D114" s="45"/>
      <c r="E114" s="30"/>
      <c r="F114" s="21"/>
    </row>
    <row r="115" spans="2:9" x14ac:dyDescent="0.15">
      <c r="B115" s="30" t="s">
        <v>39</v>
      </c>
      <c r="C115" s="23">
        <v>-410.89</v>
      </c>
      <c r="D115" s="4">
        <v>-13</v>
      </c>
      <c r="E115" s="30" t="s">
        <v>40</v>
      </c>
      <c r="F115" s="21"/>
    </row>
    <row r="116" spans="2:9" x14ac:dyDescent="0.15">
      <c r="B116" s="30" t="s">
        <v>102</v>
      </c>
      <c r="C116" s="34"/>
      <c r="D116" s="4">
        <v>-30</v>
      </c>
      <c r="E116" s="30" t="s">
        <v>103</v>
      </c>
      <c r="F116" s="21"/>
    </row>
    <row r="117" spans="2:9" x14ac:dyDescent="0.15">
      <c r="B117" s="30" t="s">
        <v>102</v>
      </c>
      <c r="C117" s="34"/>
      <c r="D117" s="4">
        <v>-200</v>
      </c>
      <c r="E117" s="30" t="s">
        <v>111</v>
      </c>
      <c r="F117" s="21"/>
    </row>
    <row r="118" spans="2:9" x14ac:dyDescent="0.15">
      <c r="B118" s="30" t="s">
        <v>102</v>
      </c>
      <c r="C118" s="34"/>
      <c r="D118" s="4">
        <v>0</v>
      </c>
      <c r="E118" s="30" t="s">
        <v>140</v>
      </c>
      <c r="F118" s="21"/>
      <c r="G118" s="53">
        <v>-41627.699999999997</v>
      </c>
    </row>
    <row r="119" spans="2:9" x14ac:dyDescent="0.15">
      <c r="B119" s="30" t="s">
        <v>102</v>
      </c>
      <c r="C119" s="34"/>
      <c r="D119" s="4">
        <v>0</v>
      </c>
      <c r="E119" s="30" t="s">
        <v>137</v>
      </c>
      <c r="F119" s="21"/>
      <c r="G119" s="52">
        <f>SUM(D115:D119)</f>
        <v>-243</v>
      </c>
      <c r="H119" s="2">
        <v>19303.240000000002</v>
      </c>
      <c r="I119" s="52">
        <f>H119+G119</f>
        <v>19060.240000000002</v>
      </c>
    </row>
    <row r="120" spans="2:9" x14ac:dyDescent="0.15">
      <c r="B120" s="30" t="s">
        <v>102</v>
      </c>
      <c r="C120" s="23">
        <v>-150</v>
      </c>
      <c r="D120" s="50"/>
      <c r="E120" s="30" t="s">
        <v>138</v>
      </c>
      <c r="F120" s="43">
        <f>SUM(C115:C120)</f>
        <v>-560.89</v>
      </c>
      <c r="G120" s="1">
        <f>SUM(G118:G119)</f>
        <v>-41870.699999999997</v>
      </c>
    </row>
    <row r="121" spans="2:9" s="81" customFormat="1" x14ac:dyDescent="0.15">
      <c r="B121" s="35"/>
      <c r="C121" s="35"/>
      <c r="D121" s="45"/>
      <c r="E121" s="35"/>
      <c r="F121" s="35"/>
    </row>
    <row r="122" spans="2:9" s="81" customFormat="1" x14ac:dyDescent="0.15">
      <c r="B122" s="35"/>
      <c r="C122" s="35"/>
      <c r="D122" s="45"/>
      <c r="E122" s="35"/>
      <c r="F122" s="35"/>
    </row>
    <row r="123" spans="2:9" x14ac:dyDescent="0.15">
      <c r="B123" s="21"/>
      <c r="C123" s="34"/>
      <c r="E123" s="21"/>
      <c r="F123" s="21"/>
    </row>
    <row r="124" spans="2:9" x14ac:dyDescent="0.15">
      <c r="B124" s="21"/>
      <c r="C124" s="34"/>
      <c r="E124" s="21"/>
      <c r="F124" s="21"/>
    </row>
    <row r="125" spans="2:9" x14ac:dyDescent="0.15">
      <c r="B125" s="21"/>
      <c r="C125" s="34"/>
      <c r="E125" s="21"/>
      <c r="F125" s="21"/>
    </row>
    <row r="126" spans="2:9" x14ac:dyDescent="0.15">
      <c r="B126" s="21"/>
      <c r="C126" s="34"/>
      <c r="E126" s="21"/>
      <c r="F126" s="21"/>
    </row>
    <row r="127" spans="2:9" x14ac:dyDescent="0.15">
      <c r="B127" s="21"/>
      <c r="C127" s="34"/>
      <c r="E127" s="21"/>
      <c r="F127" s="21"/>
    </row>
    <row r="128" spans="2:9" x14ac:dyDescent="0.15">
      <c r="B128" s="21"/>
      <c r="C128" s="34"/>
      <c r="E128" s="21"/>
      <c r="F128" s="21"/>
    </row>
    <row r="129" spans="2:6" x14ac:dyDescent="0.15">
      <c r="B129" s="21"/>
      <c r="C129" s="34"/>
      <c r="E129" s="21"/>
      <c r="F129" s="21"/>
    </row>
    <row r="130" spans="2:6" x14ac:dyDescent="0.15">
      <c r="B130" s="21"/>
      <c r="C130" s="34"/>
      <c r="E130" s="21"/>
      <c r="F130" s="21"/>
    </row>
    <row r="131" spans="2:6" x14ac:dyDescent="0.15">
      <c r="B131" s="21"/>
      <c r="C131" s="34"/>
      <c r="E131" s="21"/>
      <c r="F131" s="21"/>
    </row>
    <row r="132" spans="2:6" x14ac:dyDescent="0.15">
      <c r="B132" s="21"/>
      <c r="C132" s="34"/>
      <c r="E132" s="21"/>
      <c r="F132" s="21"/>
    </row>
    <row r="133" spans="2:6" x14ac:dyDescent="0.15">
      <c r="B133" s="21"/>
      <c r="C133" s="34"/>
      <c r="E133" s="21"/>
      <c r="F133" s="21"/>
    </row>
    <row r="134" spans="2:6" x14ac:dyDescent="0.15">
      <c r="B134" s="21"/>
      <c r="C134" s="34"/>
      <c r="E134" s="21"/>
      <c r="F134" s="21"/>
    </row>
    <row r="135" spans="2:6" x14ac:dyDescent="0.15">
      <c r="B135" s="21"/>
      <c r="C135" s="34"/>
      <c r="E135" s="21"/>
      <c r="F135" s="21"/>
    </row>
    <row r="136" spans="2:6" x14ac:dyDescent="0.15">
      <c r="B136" s="21"/>
      <c r="C136" s="34"/>
      <c r="E136" s="21"/>
      <c r="F136" s="21"/>
    </row>
    <row r="137" spans="2:6" x14ac:dyDescent="0.15">
      <c r="B137" s="21"/>
      <c r="C137" s="34"/>
      <c r="E137" s="21"/>
      <c r="F137" s="21"/>
    </row>
    <row r="138" spans="2:6" x14ac:dyDescent="0.15">
      <c r="B138" s="21"/>
      <c r="C138" s="34"/>
      <c r="E138" s="21"/>
      <c r="F138" s="21"/>
    </row>
    <row r="139" spans="2:6" x14ac:dyDescent="0.15">
      <c r="B139" s="21"/>
      <c r="C139" s="34"/>
      <c r="E139" s="21"/>
      <c r="F139" s="21"/>
    </row>
    <row r="140" spans="2:6" x14ac:dyDescent="0.15">
      <c r="B140" s="21"/>
      <c r="C140" s="34"/>
      <c r="E140" s="21"/>
      <c r="F140" s="21"/>
    </row>
    <row r="141" spans="2:6" x14ac:dyDescent="0.15">
      <c r="B141" s="21"/>
      <c r="C141" s="34"/>
      <c r="E141" s="21"/>
      <c r="F141" s="21"/>
    </row>
    <row r="142" spans="2:6" x14ac:dyDescent="0.15">
      <c r="B142" s="21"/>
      <c r="C142" s="34"/>
      <c r="E142" s="21"/>
      <c r="F142" s="21"/>
    </row>
    <row r="143" spans="2:6" x14ac:dyDescent="0.15">
      <c r="B143" s="21"/>
      <c r="C143" s="34"/>
      <c r="E143" s="21"/>
      <c r="F143" s="21"/>
    </row>
    <row r="144" spans="2:6" x14ac:dyDescent="0.15">
      <c r="B144" s="21"/>
      <c r="C144" s="34"/>
      <c r="E144" s="21"/>
      <c r="F144" s="21"/>
    </row>
    <row r="145" spans="2:6" x14ac:dyDescent="0.15">
      <c r="B145" s="21"/>
      <c r="C145" s="34"/>
      <c r="E145" s="21"/>
      <c r="F145" s="21"/>
    </row>
    <row r="146" spans="2:6" x14ac:dyDescent="0.15">
      <c r="B146" s="21"/>
      <c r="C146" s="34"/>
      <c r="E146" s="21"/>
      <c r="F146" s="21"/>
    </row>
    <row r="147" spans="2:6" x14ac:dyDescent="0.15">
      <c r="B147" s="21"/>
      <c r="C147" s="34"/>
      <c r="E147" s="21"/>
      <c r="F147" s="21"/>
    </row>
    <row r="148" spans="2:6" x14ac:dyDescent="0.15">
      <c r="B148" s="21"/>
      <c r="C148" s="34"/>
      <c r="E148" s="21"/>
      <c r="F148" s="21"/>
    </row>
    <row r="149" spans="2:6" x14ac:dyDescent="0.15">
      <c r="B149" s="21"/>
      <c r="C149" s="34"/>
      <c r="E149" s="21"/>
      <c r="F149" s="21"/>
    </row>
    <row r="150" spans="2:6" x14ac:dyDescent="0.15">
      <c r="B150" s="21"/>
      <c r="C150" s="34"/>
      <c r="E150" s="21"/>
      <c r="F150" s="21"/>
    </row>
    <row r="151" spans="2:6" x14ac:dyDescent="0.15">
      <c r="B151" s="21"/>
      <c r="C151" s="34"/>
      <c r="E151" s="21"/>
      <c r="F151" s="21"/>
    </row>
    <row r="152" spans="2:6" x14ac:dyDescent="0.15">
      <c r="B152" s="21"/>
      <c r="C152" s="34"/>
      <c r="E152" s="21"/>
      <c r="F152" s="21"/>
    </row>
    <row r="153" spans="2:6" x14ac:dyDescent="0.15">
      <c r="B153" s="21"/>
      <c r="C153" s="34"/>
      <c r="E153" s="21"/>
      <c r="F153" s="21"/>
    </row>
    <row r="154" spans="2:6" x14ac:dyDescent="0.15">
      <c r="B154" s="21"/>
      <c r="C154" s="34"/>
      <c r="E154" s="21"/>
      <c r="F154" s="21"/>
    </row>
    <row r="155" spans="2:6" x14ac:dyDescent="0.15">
      <c r="B155" s="21"/>
      <c r="C155" s="34"/>
      <c r="E155" s="21"/>
      <c r="F155" s="21"/>
    </row>
    <row r="156" spans="2:6" x14ac:dyDescent="0.15">
      <c r="B156" s="21"/>
      <c r="C156" s="34"/>
      <c r="E156" s="21"/>
      <c r="F156" s="21"/>
    </row>
    <row r="157" spans="2:6" x14ac:dyDescent="0.15">
      <c r="B157" s="21"/>
      <c r="C157" s="34"/>
      <c r="E157" s="21"/>
      <c r="F157" s="21"/>
    </row>
    <row r="158" spans="2:6" x14ac:dyDescent="0.15">
      <c r="B158" s="21"/>
      <c r="C158" s="34"/>
      <c r="E158" s="21"/>
      <c r="F158" s="21"/>
    </row>
    <row r="159" spans="2:6" x14ac:dyDescent="0.15">
      <c r="B159" s="21"/>
      <c r="C159" s="34"/>
      <c r="E159" s="21"/>
      <c r="F159" s="21"/>
    </row>
    <row r="160" spans="2:6" x14ac:dyDescent="0.15">
      <c r="B160" s="21"/>
      <c r="C160" s="34"/>
      <c r="E160" s="21"/>
      <c r="F160" s="21"/>
    </row>
    <row r="161" spans="2:6" x14ac:dyDescent="0.15">
      <c r="B161" s="21"/>
      <c r="C161" s="34"/>
      <c r="E161" s="21"/>
      <c r="F161" s="21"/>
    </row>
    <row r="162" spans="2:6" x14ac:dyDescent="0.15">
      <c r="B162" s="21"/>
      <c r="C162" s="34"/>
      <c r="E162" s="21"/>
      <c r="F162" s="21"/>
    </row>
    <row r="163" spans="2:6" x14ac:dyDescent="0.15">
      <c r="B163" s="21"/>
      <c r="C163" s="34"/>
      <c r="E163" s="21"/>
      <c r="F163" s="21"/>
    </row>
    <row r="164" spans="2:6" x14ac:dyDescent="0.15">
      <c r="B164" s="21"/>
      <c r="C164" s="34"/>
      <c r="E164" s="21"/>
      <c r="F164" s="2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6AC8-509B-A643-BB19-E41D6E7661ED}">
  <dimension ref="A1:R27"/>
  <sheetViews>
    <sheetView workbookViewId="0">
      <selection activeCell="B4" sqref="B4"/>
    </sheetView>
  </sheetViews>
  <sheetFormatPr baseColWidth="10" defaultRowHeight="13" x14ac:dyDescent="0.15"/>
  <cols>
    <col min="1" max="1" width="10.1640625" customWidth="1"/>
    <col min="2" max="2" width="14.33203125" customWidth="1"/>
    <col min="3" max="3" width="14.83203125" style="41" customWidth="1"/>
    <col min="4" max="4" width="2.33203125" customWidth="1"/>
    <col min="5" max="5" width="15.33203125" customWidth="1"/>
    <col min="6" max="6" width="18.1640625" style="42" customWidth="1"/>
    <col min="7" max="7" width="11.83203125" style="42" customWidth="1"/>
    <col min="8" max="8" width="13.33203125" customWidth="1"/>
    <col min="9" max="9" width="13" customWidth="1"/>
    <col min="13" max="13" width="12.6640625" bestFit="1" customWidth="1"/>
    <col min="14" max="14" width="15.1640625" customWidth="1"/>
    <col min="16" max="16" width="13.33203125" customWidth="1"/>
    <col min="17" max="17" width="11.6640625" bestFit="1" customWidth="1"/>
    <col min="18" max="18" width="12.6640625" bestFit="1" customWidth="1"/>
  </cols>
  <sheetData>
    <row r="1" spans="1:18" s="39" customFormat="1" ht="30" customHeight="1" x14ac:dyDescent="0.15">
      <c r="A1" s="69" t="s">
        <v>85</v>
      </c>
      <c r="B1" s="70" t="s">
        <v>115</v>
      </c>
      <c r="C1" s="70" t="s">
        <v>119</v>
      </c>
      <c r="D1" s="70"/>
      <c r="E1" s="70" t="s">
        <v>117</v>
      </c>
      <c r="F1" s="71" t="s">
        <v>120</v>
      </c>
      <c r="G1" s="66" t="s">
        <v>142</v>
      </c>
      <c r="H1" s="37" t="s">
        <v>45</v>
      </c>
      <c r="I1" s="37" t="s">
        <v>44</v>
      </c>
      <c r="J1" s="38" t="s">
        <v>41</v>
      </c>
      <c r="K1" s="38" t="s">
        <v>42</v>
      </c>
      <c r="L1" s="38" t="s">
        <v>43</v>
      </c>
      <c r="M1" s="37" t="s">
        <v>76</v>
      </c>
      <c r="N1" s="37" t="s">
        <v>75</v>
      </c>
      <c r="O1" s="37" t="s">
        <v>77</v>
      </c>
      <c r="P1" s="37" t="s">
        <v>78</v>
      </c>
      <c r="Q1" s="39" t="s">
        <v>118</v>
      </c>
    </row>
    <row r="2" spans="1:18" s="39" customFormat="1" ht="30" customHeight="1" x14ac:dyDescent="0.15">
      <c r="A2" s="72" t="s">
        <v>116</v>
      </c>
      <c r="B2" s="37"/>
      <c r="C2" s="65">
        <v>6782.74</v>
      </c>
      <c r="D2" s="37"/>
      <c r="E2" s="37"/>
      <c r="F2" s="73">
        <v>3275177.25</v>
      </c>
      <c r="G2" s="67"/>
      <c r="H2" s="37"/>
      <c r="I2" s="37"/>
      <c r="J2" s="38"/>
      <c r="K2" s="38"/>
      <c r="L2" s="38"/>
      <c r="M2" s="37"/>
      <c r="N2" s="37"/>
      <c r="O2" s="37"/>
      <c r="P2" s="37"/>
    </row>
    <row r="3" spans="1:18" x14ac:dyDescent="0.15">
      <c r="A3" s="74" t="s">
        <v>84</v>
      </c>
      <c r="B3" s="14">
        <f>-15424.04</f>
        <v>-15424.04</v>
      </c>
      <c r="C3" s="50">
        <v>42220.7</v>
      </c>
      <c r="D3" s="44"/>
      <c r="E3" s="44">
        <v>-392893.23</v>
      </c>
      <c r="F3" s="75">
        <f>F2+E3</f>
        <v>2882284.02</v>
      </c>
      <c r="G3" s="68"/>
      <c r="H3" s="22">
        <v>1854075.44</v>
      </c>
      <c r="I3" s="22">
        <v>133463.75</v>
      </c>
      <c r="J3" s="22">
        <v>1478.72</v>
      </c>
      <c r="K3" s="22">
        <v>183.87</v>
      </c>
      <c r="L3" s="22">
        <v>0.37</v>
      </c>
      <c r="M3" s="22">
        <v>614654.69999999995</v>
      </c>
      <c r="N3" s="22">
        <v>59544.5</v>
      </c>
      <c r="O3" s="22">
        <v>235000</v>
      </c>
      <c r="P3" s="22">
        <v>1000</v>
      </c>
      <c r="Q3" s="55">
        <v>-16219.33</v>
      </c>
      <c r="R3" s="54">
        <f>SUM(H3:P3)</f>
        <v>2899401.35</v>
      </c>
    </row>
    <row r="4" spans="1:18" x14ac:dyDescent="0.15">
      <c r="A4" s="76" t="s">
        <v>98</v>
      </c>
      <c r="B4" s="44">
        <v>-2643</v>
      </c>
      <c r="C4" s="50">
        <v>41977.7</v>
      </c>
      <c r="D4" s="30"/>
      <c r="E4" s="22">
        <v>-560.89</v>
      </c>
      <c r="F4" s="75">
        <f>F3+E4+G4</f>
        <v>2897874.5999999996</v>
      </c>
      <c r="G4" s="82">
        <f>H4-H3</f>
        <v>16151.469999999972</v>
      </c>
      <c r="H4" s="51">
        <v>1870226.91</v>
      </c>
      <c r="I4" s="22">
        <v>133463.75</v>
      </c>
      <c r="J4" s="22">
        <v>1478.72</v>
      </c>
      <c r="K4" s="22">
        <v>183.87</v>
      </c>
      <c r="L4" s="22">
        <v>0.37</v>
      </c>
      <c r="M4" s="22">
        <v>614654.69999999995</v>
      </c>
      <c r="N4" s="22">
        <v>59544.5</v>
      </c>
      <c r="O4" s="22">
        <v>235000</v>
      </c>
      <c r="P4" s="22">
        <v>1000</v>
      </c>
      <c r="Q4" s="55">
        <v>0</v>
      </c>
      <c r="R4" s="54">
        <f>SUM(H4:P4)</f>
        <v>2915552.8200000003</v>
      </c>
    </row>
    <row r="5" spans="1:18" x14ac:dyDescent="0.15">
      <c r="A5" s="76" t="s">
        <v>121</v>
      </c>
      <c r="B5" s="21"/>
      <c r="C5" s="40"/>
      <c r="D5" s="21"/>
      <c r="E5" s="21"/>
      <c r="F5" s="75"/>
      <c r="G5" s="68"/>
      <c r="H5" s="21"/>
      <c r="I5" s="21"/>
      <c r="J5" s="21"/>
      <c r="K5" s="21"/>
      <c r="L5" s="21"/>
      <c r="M5" s="21"/>
      <c r="N5" s="21"/>
      <c r="O5" s="21"/>
      <c r="P5" s="21"/>
    </row>
    <row r="6" spans="1:18" x14ac:dyDescent="0.15">
      <c r="A6" s="76" t="s">
        <v>122</v>
      </c>
      <c r="B6" s="21"/>
      <c r="C6" s="40"/>
      <c r="D6" s="21"/>
      <c r="E6" s="21"/>
      <c r="F6" s="75"/>
      <c r="G6" s="68"/>
      <c r="H6" s="21"/>
      <c r="I6" s="21"/>
      <c r="J6" s="21"/>
      <c r="K6" s="21"/>
      <c r="L6" s="21"/>
      <c r="M6" s="21"/>
      <c r="N6" s="21"/>
      <c r="O6" s="21"/>
      <c r="P6" s="21"/>
    </row>
    <row r="7" spans="1:18" x14ac:dyDescent="0.15">
      <c r="A7" s="76" t="s">
        <v>123</v>
      </c>
      <c r="B7" s="21"/>
      <c r="C7" s="40"/>
      <c r="D7" s="21"/>
      <c r="E7" s="21"/>
      <c r="F7" s="75"/>
      <c r="G7" s="68"/>
      <c r="H7" s="21"/>
      <c r="I7" s="21"/>
      <c r="J7" s="21"/>
      <c r="K7" s="21"/>
      <c r="L7" s="21"/>
      <c r="M7" s="21"/>
      <c r="N7" s="21"/>
      <c r="O7" s="21"/>
      <c r="P7" s="21"/>
    </row>
    <row r="8" spans="1:18" x14ac:dyDescent="0.15">
      <c r="A8" s="76" t="s">
        <v>124</v>
      </c>
      <c r="B8" s="21"/>
      <c r="C8" s="40"/>
      <c r="D8" s="21"/>
      <c r="E8" s="21"/>
      <c r="F8" s="75"/>
      <c r="G8" s="68"/>
      <c r="H8" s="21"/>
      <c r="I8" s="21"/>
      <c r="J8" s="21"/>
      <c r="K8" s="21"/>
      <c r="L8" s="21"/>
      <c r="M8" s="21"/>
      <c r="N8" s="21"/>
      <c r="O8" s="21"/>
      <c r="P8" s="21"/>
    </row>
    <row r="9" spans="1:18" x14ac:dyDescent="0.15">
      <c r="A9" s="76" t="s">
        <v>125</v>
      </c>
      <c r="B9" s="21"/>
      <c r="C9" s="40"/>
      <c r="D9" s="21"/>
      <c r="E9" s="21"/>
      <c r="F9" s="75"/>
      <c r="G9" s="68"/>
      <c r="H9" s="21"/>
      <c r="I9" s="21"/>
      <c r="J9" s="21"/>
      <c r="K9" s="21"/>
      <c r="L9" s="21"/>
      <c r="M9" s="21"/>
      <c r="N9" s="21"/>
      <c r="O9" s="21"/>
      <c r="P9" s="21"/>
    </row>
    <row r="10" spans="1:18" x14ac:dyDescent="0.15">
      <c r="A10" s="76" t="s">
        <v>126</v>
      </c>
      <c r="B10" s="21"/>
      <c r="C10" s="40"/>
      <c r="D10" s="21"/>
      <c r="E10" s="21"/>
      <c r="F10" s="75"/>
      <c r="G10" s="68"/>
      <c r="H10" s="21"/>
      <c r="I10" s="21"/>
      <c r="J10" s="21"/>
      <c r="K10" s="21"/>
      <c r="L10" s="21"/>
      <c r="M10" s="21"/>
      <c r="N10" s="21"/>
      <c r="O10" s="21"/>
      <c r="P10" s="21"/>
    </row>
    <row r="11" spans="1:18" ht="14" thickBot="1" x14ac:dyDescent="0.2">
      <c r="A11" s="77" t="s">
        <v>127</v>
      </c>
      <c r="B11" s="78"/>
      <c r="C11" s="79"/>
      <c r="D11" s="78"/>
      <c r="E11" s="78"/>
      <c r="F11" s="80"/>
      <c r="G11" s="68"/>
      <c r="H11" s="21"/>
      <c r="I11" s="21"/>
      <c r="J11" s="21"/>
      <c r="K11" s="21"/>
      <c r="L11" s="21"/>
      <c r="M11" s="21"/>
      <c r="N11" s="21"/>
      <c r="O11" s="21"/>
      <c r="P11" s="21"/>
    </row>
    <row r="12" spans="1:18" x14ac:dyDescent="0.15">
      <c r="G12" s="62"/>
    </row>
    <row r="13" spans="1:18" x14ac:dyDescent="0.15">
      <c r="G13" s="62"/>
    </row>
    <row r="14" spans="1:18" x14ac:dyDescent="0.15">
      <c r="G14" s="62"/>
      <c r="H14" s="54"/>
      <c r="I14" s="1"/>
    </row>
    <row r="15" spans="1:18" x14ac:dyDescent="0.15">
      <c r="G15" s="62"/>
      <c r="I15" s="1"/>
      <c r="Q15" s="55">
        <v>-16219.33</v>
      </c>
    </row>
    <row r="16" spans="1:18" x14ac:dyDescent="0.15">
      <c r="G16" s="62"/>
      <c r="H16" s="54"/>
      <c r="I16" s="54"/>
      <c r="J16" s="54"/>
      <c r="M16" s="22">
        <f>F2+E3</f>
        <v>2882284.02</v>
      </c>
    </row>
    <row r="17" spans="7:13" x14ac:dyDescent="0.15">
      <c r="G17" s="62"/>
      <c r="M17" s="54">
        <f>F3+E4</f>
        <v>2881723.13</v>
      </c>
    </row>
    <row r="18" spans="7:13" x14ac:dyDescent="0.15">
      <c r="G18" s="62"/>
      <c r="I18" s="54"/>
    </row>
    <row r="19" spans="7:13" x14ac:dyDescent="0.15">
      <c r="G19" s="62"/>
    </row>
    <row r="20" spans="7:13" x14ac:dyDescent="0.15">
      <c r="G20" s="62"/>
    </row>
    <row r="21" spans="7:13" x14ac:dyDescent="0.15">
      <c r="G21" s="62"/>
    </row>
    <row r="22" spans="7:13" x14ac:dyDescent="0.15">
      <c r="G22" s="62"/>
    </row>
    <row r="23" spans="7:13" x14ac:dyDescent="0.15">
      <c r="G23" s="62"/>
    </row>
    <row r="24" spans="7:13" x14ac:dyDescent="0.15">
      <c r="G24" s="62"/>
    </row>
    <row r="25" spans="7:13" x14ac:dyDescent="0.15">
      <c r="G25" s="62"/>
    </row>
    <row r="26" spans="7:13" x14ac:dyDescent="0.15">
      <c r="G26" s="62"/>
    </row>
    <row r="27" spans="7:13" x14ac:dyDescent="0.15">
      <c r="G27" s="6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1DEB-AAEB-B74D-9157-6AA46250B0A3}">
  <dimension ref="A1:C18"/>
  <sheetViews>
    <sheetView workbookViewId="0">
      <selection activeCell="B15" sqref="B15"/>
    </sheetView>
  </sheetViews>
  <sheetFormatPr baseColWidth="10" defaultRowHeight="13" x14ac:dyDescent="0.15"/>
  <cols>
    <col min="2" max="3" width="10.83203125" style="1"/>
  </cols>
  <sheetData>
    <row r="1" spans="1:3" x14ac:dyDescent="0.15">
      <c r="B1" s="1">
        <v>1010</v>
      </c>
      <c r="C1" s="1">
        <v>3591.7</v>
      </c>
    </row>
    <row r="2" spans="1:3" x14ac:dyDescent="0.15">
      <c r="B2" s="1">
        <v>683</v>
      </c>
      <c r="C2" s="1">
        <v>2009.34</v>
      </c>
    </row>
    <row r="3" spans="1:3" x14ac:dyDescent="0.15">
      <c r="B3" s="1">
        <v>544.70000000000005</v>
      </c>
      <c r="C3" s="1">
        <v>1601</v>
      </c>
    </row>
    <row r="4" spans="1:3" x14ac:dyDescent="0.15">
      <c r="B4" s="1">
        <v>459.99</v>
      </c>
      <c r="C4" s="1">
        <v>950</v>
      </c>
    </row>
    <row r="5" spans="1:3" x14ac:dyDescent="0.15">
      <c r="B5" s="1">
        <v>416</v>
      </c>
      <c r="C5" s="1">
        <v>898</v>
      </c>
    </row>
    <row r="6" spans="1:3" x14ac:dyDescent="0.15">
      <c r="B6" s="1">
        <v>268</v>
      </c>
      <c r="C6" s="1">
        <v>546.95000000000005</v>
      </c>
    </row>
    <row r="7" spans="1:3" x14ac:dyDescent="0.15">
      <c r="B7" s="1">
        <v>259.3</v>
      </c>
      <c r="C7" s="1">
        <v>474.7</v>
      </c>
    </row>
    <row r="8" spans="1:3" x14ac:dyDescent="0.15">
      <c r="B8" s="1">
        <v>120</v>
      </c>
      <c r="C8" s="1">
        <v>420</v>
      </c>
    </row>
    <row r="9" spans="1:3" x14ac:dyDescent="0.15">
      <c r="B9" s="1">
        <v>34</v>
      </c>
      <c r="C9" s="1">
        <v>350</v>
      </c>
    </row>
    <row r="10" spans="1:3" x14ac:dyDescent="0.15">
      <c r="B10" s="1">
        <v>26.8</v>
      </c>
      <c r="C10" s="1">
        <v>344.8</v>
      </c>
    </row>
    <row r="14" spans="1:3" s="17" customFormat="1" x14ac:dyDescent="0.15">
      <c r="B14" s="18">
        <f>SUM(B1:B10)</f>
        <v>3821.79</v>
      </c>
      <c r="C14" s="18">
        <f>SUM(C1:C10)</f>
        <v>11186.490000000002</v>
      </c>
    </row>
    <row r="15" spans="1:3" x14ac:dyDescent="0.15">
      <c r="B15" s="1">
        <v>3860.69</v>
      </c>
      <c r="C15" s="1">
        <v>12202.09</v>
      </c>
    </row>
    <row r="16" spans="1:3" x14ac:dyDescent="0.15">
      <c r="A16" s="2" t="s">
        <v>50</v>
      </c>
      <c r="B16" s="1">
        <f>B15-B14</f>
        <v>38.900000000000091</v>
      </c>
      <c r="C16" s="1">
        <f>C15-C14</f>
        <v>1015.5999999999985</v>
      </c>
    </row>
    <row r="18" spans="2:3" x14ac:dyDescent="0.15">
      <c r="B18" s="19" t="s">
        <v>49</v>
      </c>
      <c r="C18" s="1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Expense-Log</vt:lpstr>
      <vt:lpstr>MonthlyStats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2022-10-03T15:07:25Z</dcterms:modified>
</cp:coreProperties>
</file>