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weiding/Downloads/williamweiding/2022-01-14/account/"/>
    </mc:Choice>
  </mc:AlternateContent>
  <xr:revisionPtr revIDLastSave="0" documentId="13_ncr:1_{A07C66EA-F8F5-7240-81CE-666331E65E21}" xr6:coauthVersionLast="47" xr6:coauthVersionMax="47" xr10:uidLastSave="{00000000-0000-0000-0000-000000000000}"/>
  <bookViews>
    <workbookView xWindow="0" yWindow="500" windowWidth="24200" windowHeight="15500" activeTab="4" xr2:uid="{00000000-000D-0000-FFFF-FFFF00000000}"/>
  </bookViews>
  <sheets>
    <sheet name="Sheet1" sheetId="1" r:id="rId1"/>
    <sheet name="Sheet2" sheetId="2" r:id="rId2"/>
    <sheet name="Sheet3" sheetId="3" r:id="rId3"/>
    <sheet name="NC-SUM" sheetId="4" r:id="rId4"/>
    <sheet name="JX-flow" sheetId="10" r:id="rId5"/>
    <sheet name="dw-allocation" sheetId="5" r:id="rId6"/>
    <sheet name="wd-op-log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0" l="1"/>
  <c r="M2" i="10" s="1"/>
  <c r="C2" i="10"/>
  <c r="D1" i="6"/>
  <c r="J18" i="4"/>
  <c r="G2" i="5"/>
  <c r="F2" i="5"/>
  <c r="C2" i="5"/>
  <c r="G2" i="4"/>
  <c r="I3" i="4"/>
  <c r="I17" i="4"/>
  <c r="I16" i="4"/>
  <c r="I15" i="4"/>
  <c r="I14" i="4"/>
  <c r="I13" i="4"/>
  <c r="I12" i="4"/>
  <c r="I11" i="4"/>
  <c r="I10" i="4"/>
  <c r="I9" i="4"/>
  <c r="I8" i="4"/>
  <c r="I6" i="4"/>
  <c r="I5" i="4"/>
  <c r="I4" i="4"/>
  <c r="E15" i="1"/>
  <c r="H2" i="4"/>
  <c r="J2" i="4" s="1"/>
  <c r="E2" i="4"/>
  <c r="F2" i="4"/>
  <c r="E8" i="3"/>
  <c r="E7" i="3"/>
  <c r="E6" i="3"/>
  <c r="E2" i="2"/>
  <c r="J8" i="1"/>
  <c r="H4" i="2"/>
  <c r="J18" i="1"/>
  <c r="M15" i="1"/>
  <c r="E2" i="1"/>
  <c r="J6" i="1"/>
  <c r="F2" i="1"/>
  <c r="M1" i="10" l="1"/>
  <c r="I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J6" authorId="0" shapeId="0" xr:uid="{00000000-0006-0000-0000-000001000000}">
      <text>
        <r>
          <rPr>
            <sz val="10"/>
            <color rgb="FF000000"/>
            <rFont val="Arial"/>
            <family val="2"/>
          </rPr>
          <t>USD Sum in ICBC.</t>
        </r>
      </text>
    </comment>
    <comment ref="J8" authorId="1" shapeId="0" xr:uid="{B69D6ED2-732A-CE47-B4E2-1167C43AEB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ICBC fixed SUM
</t>
        </r>
      </text>
    </comment>
    <comment ref="J15" authorId="1" shapeId="0" xr:uid="{3BD6D156-EFD6-ED4D-B2CA-1AE16F98E4E6}">
      <text>
        <r>
          <rPr>
            <b/>
            <sz val="10"/>
            <color rgb="FF000000"/>
            <rFont val="Tahoma"/>
            <family val="2"/>
          </rPr>
          <t>Cash value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5" authorId="1" shapeId="0" xr:uid="{80F74016-81C9-2F41-9F95-790BF0116EED}">
      <text>
        <r>
          <rPr>
            <b/>
            <sz val="10"/>
            <color rgb="FF000000"/>
            <rFont val="Tahoma"/>
            <family val="2"/>
          </rPr>
          <t xml:space="preserve">stock value on 2022-04-28
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stock value at sell-price @05-08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USD sum in CB.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8" authorId="0" shapeId="0" xr:uid="{814AA270-ABA1-B143-B40B-79DA7B581BE6}">
      <text>
        <r>
          <rPr>
            <b/>
            <sz val="10"/>
            <color rgb="FF000000"/>
            <rFont val="Tahoma"/>
            <family val="2"/>
          </rPr>
          <t xml:space="preserve">Sum in CB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" authorId="0" shapeId="0" xr:uid="{5722EA86-5DE0-2140-BF2F-36A6C91D5965}">
      <text>
        <r>
          <rPr>
            <b/>
            <sz val="10"/>
            <color rgb="FF000000"/>
            <rFont val="Tahoma"/>
            <family val="2"/>
          </rPr>
          <t xml:space="preserve">JX+NC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" authorId="0" shapeId="0" xr:uid="{603AE92F-860F-9346-8425-6D5CF9995450}">
      <text>
        <r>
          <rPr>
            <b/>
            <sz val="10"/>
            <color rgb="FF000000"/>
            <rFont val="Tahoma"/>
            <family val="2"/>
          </rPr>
          <t xml:space="preserve">JX-only
</t>
        </r>
      </text>
    </comment>
    <comment ref="C10" authorId="0" shapeId="0" xr:uid="{ACE1AD86-652F-1746-BC4B-FDA0D074C392}">
      <text>
        <r>
          <rPr>
            <b/>
            <sz val="10"/>
            <color rgb="FF000000"/>
            <rFont val="Tahoma"/>
            <family val="2"/>
          </rPr>
          <t xml:space="preserve">NC
</t>
        </r>
      </text>
    </comment>
    <comment ref="F24" authorId="0" shapeId="0" xr:uid="{853C4F47-4A45-F446-A6AB-C3E44569B3A9}">
      <text>
        <r>
          <rPr>
            <b/>
            <sz val="10"/>
            <color rgb="FF000000"/>
            <rFont val="Tahoma"/>
            <family val="2"/>
          </rPr>
          <t xml:space="preserve">NanChang: FuXu founding.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<sst xmlns="http://schemas.openxmlformats.org/spreadsheetml/2006/main" count="374" uniqueCount="150">
  <si>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</si>
  <si>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</si>
  <si>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</si>
  <si>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</si>
  <si>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</si>
  <si>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</si>
  <si>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</si>
  <si>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</si>
  <si>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</si>
  <si>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</si>
  <si>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</si>
  <si>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</si>
  <si>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</si>
  <si>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</si>
  <si>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</si>
  <si>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</si>
  <si>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</si>
  <si>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</si>
  <si>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</si>
  <si>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</si>
  <si>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</si>
  <si>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</si>
  <si>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</si>
  <si>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</si>
  <si>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</si>
  <si>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</si>
  <si>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</si>
  <si>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</si>
  <si>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</si>
  <si>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</si>
  <si>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</si>
  <si>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</si>
  <si>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</si>
  <si>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</si>
  <si>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</si>
  <si>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</si>
  <si>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</si>
  <si>
    <t>111000157003951</t>
  </si>
  <si>
    <t>802000013014</t>
  </si>
  <si>
    <t>318154782957</t>
  </si>
  <si>
    <t>ICBC-DW</t>
  </si>
  <si>
    <t>*321</t>
  </si>
  <si>
    <t>SUM</t>
  </si>
  <si>
    <t>Cash</t>
  </si>
  <si>
    <t>RMB</t>
  </si>
  <si>
    <t>水费。</t>
  </si>
  <si>
    <t>煤气。</t>
  </si>
  <si>
    <t>电费。</t>
  </si>
  <si>
    <t>暖气。</t>
  </si>
  <si>
    <t>务业。年费</t>
  </si>
  <si>
    <t>歌华有线月费</t>
  </si>
  <si>
    <t>200226901000076000</t>
  </si>
  <si>
    <t>歌华月费18, 水费</t>
  </si>
  <si>
    <t>NC-ICBC-6461</t>
  </si>
  <si>
    <t>NC-ICBC-5228</t>
  </si>
  <si>
    <t>DW-ICBC-0321</t>
  </si>
  <si>
    <t>NC-BJB</t>
  </si>
  <si>
    <t>NC-BJABB</t>
  </si>
  <si>
    <t>in</t>
  </si>
  <si>
    <t>Out</t>
  </si>
  <si>
    <t>DW-JCBC</t>
  </si>
  <si>
    <t>Interest</t>
  </si>
  <si>
    <t>Remain</t>
  </si>
  <si>
    <t>Cach</t>
  </si>
  <si>
    <t>ZhaoShang</t>
  </si>
  <si>
    <t>ABC</t>
  </si>
  <si>
    <t>CCB</t>
  </si>
  <si>
    <t>ICBC-dw</t>
  </si>
  <si>
    <t>6-22am,</t>
  </si>
  <si>
    <t>6-22pm,</t>
  </si>
  <si>
    <t>TOTAL</t>
  </si>
  <si>
    <t>22-06-26</t>
  </si>
  <si>
    <t>DW to JX-cmb-card</t>
  </si>
  <si>
    <t>DW to JX-icbc-card</t>
  </si>
  <si>
    <t>transfer</t>
  </si>
  <si>
    <t>Available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</si>
  <si>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</si>
  <si>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</si>
  <si>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</si>
  <si>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</si>
  <si>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</si>
  <si>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</si>
  <si>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</si>
  <si>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</si>
  <si>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</si>
  <si>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</si>
  <si>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Home Bath, KuaiLeZhiJian</t>
  </si>
  <si>
    <t>Park, annual card</t>
  </si>
  <si>
    <t>Hangtian Hospital, teethcleaning,387+50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</si>
  <si>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</si>
  <si>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</si>
  <si>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</si>
  <si>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</si>
  <si>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</si>
  <si>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</si>
  <si>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</si>
  <si>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</si>
  <si>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Hantian Hostpical, mom hand</t>
  </si>
  <si>
    <t>22-04-22</t>
  </si>
  <si>
    <t>taxi didi</t>
  </si>
  <si>
    <t>icbc</t>
  </si>
  <si>
    <t>22-05-30</t>
  </si>
  <si>
    <t>mobile charge.</t>
  </si>
  <si>
    <t>22-06-24</t>
  </si>
  <si>
    <t>22-06-25</t>
  </si>
  <si>
    <t>CKN</t>
  </si>
  <si>
    <t>mobile charge</t>
  </si>
  <si>
    <t>22-07-01</t>
  </si>
  <si>
    <t>salary</t>
  </si>
  <si>
    <t>interest</t>
  </si>
  <si>
    <t>fixed</t>
  </si>
  <si>
    <t>remain</t>
  </si>
  <si>
    <t>22-06-14</t>
  </si>
  <si>
    <t>Book6935</t>
  </si>
  <si>
    <t>22-05-23</t>
  </si>
  <si>
    <t>nc-fx</t>
  </si>
  <si>
    <t>22-05-14</t>
  </si>
  <si>
    <t>22-05-09</t>
  </si>
  <si>
    <t>22-04-29</t>
  </si>
  <si>
    <t>date</t>
  </si>
  <si>
    <t>operation</t>
  </si>
  <si>
    <t>fr nc-dw</t>
  </si>
  <si>
    <t>22-06-15</t>
  </si>
  <si>
    <t>fr dw</t>
  </si>
  <si>
    <t>22-05-28</t>
  </si>
  <si>
    <t>dw</t>
  </si>
  <si>
    <t>22-05-25</t>
  </si>
  <si>
    <t>22-05-24</t>
  </si>
  <si>
    <t>22-05-22</t>
  </si>
  <si>
    <t>22-05-19</t>
  </si>
  <si>
    <t>sanjiefang</t>
  </si>
  <si>
    <t>22-05-18</t>
  </si>
  <si>
    <t>22-05-13</t>
  </si>
  <si>
    <t>22-05-11</t>
  </si>
  <si>
    <t>22-05-10</t>
  </si>
  <si>
    <t>22-05-06</t>
  </si>
  <si>
    <t>22-05-04</t>
  </si>
  <si>
    <t>22-05-03</t>
  </si>
  <si>
    <t>mobile-charge</t>
  </si>
  <si>
    <t>22-05-02</t>
  </si>
  <si>
    <t>init</t>
  </si>
  <si>
    <t>fr jx6935</t>
  </si>
  <si>
    <t>jy</t>
  </si>
  <si>
    <t>22-06-01</t>
  </si>
  <si>
    <t>notary-DH</t>
  </si>
  <si>
    <t>notary-DW</t>
  </si>
  <si>
    <t>Fixed</t>
  </si>
  <si>
    <t>sum</t>
  </si>
  <si>
    <t>Acc2087</t>
  </si>
  <si>
    <t>Fix2445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</si>
</sst>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7"/>
      <color rgb="FF000000"/>
      <name val=".PingFangSC-Regular"/>
    </font>
    <font>
      <sz val="10"/>
      <color theme="1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0" fontId="1" fillId="3" borderId="0" xfId="0" applyFont="1" applyFill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" fontId="0" fillId="0" borderId="0" xfId="0" applyNumberFormat="1" applyFont="1" applyAlignment="1"/>
    <xf numFmtId="43" fontId="0" fillId="0" borderId="0" xfId="1" applyFont="1" applyAlignment="1"/>
    <xf numFmtId="0" fontId="0" fillId="4" borderId="0" xfId="0" applyFont="1" applyFill="1" applyAlignment="1"/>
    <xf numFmtId="4" fontId="0" fillId="4" borderId="0" xfId="0" applyNumberFormat="1" applyFont="1" applyFill="1" applyAlignment="1"/>
    <xf numFmtId="43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49" fontId="6" fillId="0" borderId="0" xfId="0" applyNumberFormat="1" applyFont="1" applyAlignment="1"/>
    <xf numFmtId="4" fontId="1" fillId="5" borderId="0" xfId="0" applyNumberFormat="1" applyFont="1" applyFill="1" applyAlignment="1"/>
    <xf numFmtId="0" fontId="4" fillId="0" borderId="0" xfId="0" applyFont="1" applyAlignment="1"/>
    <xf numFmtId="0" fontId="5" fillId="5" borderId="0" xfId="0" applyFont="1" applyFill="1" applyAlignment="1"/>
    <xf numFmtId="4" fontId="3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/>
    <xf numFmtId="4" fontId="1" fillId="6" borderId="0" xfId="0" applyNumberFormat="1" applyFont="1" applyFill="1" applyAlignment="1"/>
    <xf numFmtId="4" fontId="1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/>
    <xf numFmtId="0" fontId="2" fillId="8" borderId="0" xfId="0" applyFont="1" applyFill="1" applyAlignment="1"/>
    <xf numFmtId="4" fontId="1" fillId="8" borderId="0" xfId="0" applyNumberFormat="1" applyFont="1" applyFill="1"/>
    <xf numFmtId="164" fontId="1" fillId="8" borderId="0" xfId="0" applyNumberFormat="1" applyFont="1" applyFill="1"/>
    <xf numFmtId="0" fontId="0" fillId="9" borderId="0" xfId="0" applyFont="1" applyFill="1" applyAlignment="1"/>
    <xf numFmtId="43" fontId="0" fillId="9" borderId="0" xfId="1" applyFont="1" applyFill="1" applyAlignment="1"/>
    <xf numFmtId="4" fontId="1" fillId="10" borderId="0" xfId="0" applyNumberFormat="1" applyFont="1" applyFill="1" applyAlignment="1"/>
    <xf numFmtId="43" fontId="4" fillId="0" borderId="0" xfId="1" applyFont="1" applyAlignment="1"/>
    <xf numFmtId="0" fontId="1" fillId="11" borderId="0" xfId="0" applyFont="1" applyFill="1" applyAlignment="1"/>
    <xf numFmtId="49" fontId="6" fillId="11" borderId="0" xfId="0" applyNumberFormat="1" applyFont="1" applyFill="1" applyAlignment="1"/>
    <xf numFmtId="4" fontId="1" fillId="11" borderId="0" xfId="0" applyNumberFormat="1" applyFont="1" applyFill="1" applyAlignment="1"/>
    <xf numFmtId="43" fontId="0" fillId="11" borderId="0" xfId="1" applyFont="1" applyFill="1" applyAlignment="1"/>
    <xf numFmtId="0" fontId="0" fillId="11" borderId="0" xfId="0" applyFont="1" applyFill="1" applyAlignment="1"/>
    <xf numFmtId="49" fontId="1" fillId="11" borderId="0" xfId="0" applyNumberFormat="1" applyFont="1" applyFill="1" applyAlignment="1"/>
    <xf numFmtId="49" fontId="1" fillId="11" borderId="0" xfId="0" applyNumberFormat="1" applyFont="1" applyFill="1" applyAlignment="1">
      <alignment horizontal="left"/>
    </xf>
    <xf numFmtId="4" fontId="1" fillId="11" borderId="0" xfId="0" applyNumberFormat="1" applyFont="1" applyFill="1"/>
    <xf numFmtId="0" fontId="0" fillId="12" borderId="0" xfId="0" applyFont="1" applyFill="1" applyAlignment="1"/>
    <xf numFmtId="0" fontId="4" fillId="12" borderId="0" xfId="0" applyFont="1" applyFill="1" applyAlignment="1"/>
    <xf numFmtId="43" fontId="0" fillId="12" borderId="0" xfId="0" applyNumberFormat="1" applyFont="1" applyFill="1" applyAlignment="1"/>
    <xf numFmtId="43" fontId="0" fillId="12" borderId="1" xfId="1" applyFont="1" applyFill="1" applyBorder="1" applyAlignment="1"/>
    <xf numFmtId="14" fontId="0" fillId="0" borderId="0" xfId="0" applyNumberFormat="1" applyFont="1" applyAlignment="1"/>
    <xf numFmtId="0" fontId="9" fillId="0" borderId="0" xfId="0" applyFont="1" applyAlignment="1"/>
    <xf numFmtId="43" fontId="9" fillId="0" borderId="0" xfId="1" applyFont="1" applyAlignment="1"/>
    <xf numFmtId="14" fontId="4" fillId="0" borderId="0" xfId="0" applyNumberFormat="1" applyFont="1" applyAlignment="1"/>
    <xf numFmtId="0" fontId="0" fillId="10" borderId="0" xfId="0" applyFont="1" applyFill="1" applyAlignment="1"/>
    <xf numFmtId="0" fontId="0" fillId="10" borderId="2" xfId="0" applyFont="1" applyFill="1" applyBorder="1" applyAlignment="1"/>
    <xf numFmtId="0" fontId="9" fillId="10" borderId="2" xfId="0" applyFont="1" applyFill="1" applyBorder="1" applyAlignment="1">
      <alignment horizontal="center"/>
    </xf>
    <xf numFmtId="43" fontId="4" fillId="0" borderId="0" xfId="0" applyNumberFormat="1" applyFont="1" applyAlignment="1"/>
    <xf numFmtId="0" fontId="0" fillId="13" borderId="2" xfId="0" applyFont="1" applyFill="1" applyBorder="1" applyAlignment="1"/>
    <xf numFmtId="0" fontId="9" fillId="13" borderId="2" xfId="0" applyFont="1" applyFill="1" applyBorder="1" applyAlignment="1">
      <alignment horizontal="center"/>
    </xf>
    <xf numFmtId="0" fontId="0" fillId="13" borderId="4" xfId="0" applyFont="1" applyFill="1" applyBorder="1" applyAlignment="1"/>
    <xf numFmtId="0" fontId="0" fillId="13" borderId="3" xfId="0" applyFon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4" fillId="14" borderId="2" xfId="0" applyFont="1" applyFill="1" applyBorder="1" applyAlignment="1"/>
    <xf numFmtId="43" fontId="0" fillId="15" borderId="0" xfId="1" applyFont="1" applyFill="1" applyAlignment="1"/>
    <xf numFmtId="0" fontId="9" fillId="13" borderId="0" xfId="0" applyFont="1" applyFill="1" applyBorder="1" applyAlignment="1">
      <alignment horizontal="center"/>
    </xf>
    <xf numFmtId="43" fontId="10" fillId="0" borderId="0" xfId="1" applyFont="1" applyAlignment="1"/>
    <xf numFmtId="43" fontId="0" fillId="15" borderId="2" xfId="1" applyFont="1" applyFill="1" applyBorder="1" applyAlignment="1"/>
    <xf numFmtId="0" fontId="0" fillId="16" borderId="2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4" fillId="16" borderId="2" xfId="0" applyFont="1" applyFill="1" applyBorder="1" applyAlignment="1"/>
    <xf numFmtId="43" fontId="0" fillId="16" borderId="0" xfId="1" applyFont="1" applyFill="1" applyAlignment="1"/>
    <xf numFmtId="43" fontId="0" fillId="17" borderId="0" xfId="1" applyFont="1" applyFill="1" applyAlignment="1"/>
    <xf numFmtId="0" fontId="9" fillId="10" borderId="0" xfId="0" applyFont="1" applyFill="1" applyBorder="1" applyAlignment="1">
      <alignment horizontal="center"/>
    </xf>
    <xf numFmtId="0" fontId="4" fillId="10" borderId="2" xfId="0" applyFont="1" applyFill="1" applyBorder="1" applyAlignment="1"/>
    <xf numFmtId="43" fontId="0" fillId="12" borderId="2" xfId="0" applyNumberFormat="1" applyFont="1" applyFill="1" applyBorder="1" applyAlignment="1"/>
    <xf numFmtId="0" fontId="9" fillId="12" borderId="2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0" fillId="10" borderId="4" xfId="0" applyFont="1" applyFill="1" applyBorder="1" applyAlignment="1"/>
    <xf numFmtId="43" fontId="0" fillId="10" borderId="0" xfId="1" applyFont="1" applyFill="1" applyAlignment="1"/>
    <xf numFmtId="43" fontId="4" fillId="10" borderId="0" xfId="0" applyNumberFormat="1" applyFont="1" applyFill="1" applyAlignment="1"/>
    <xf numFmtId="0" fontId="9" fillId="12" borderId="4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16" fontId="9" fillId="12" borderId="2" xfId="0" applyNumberFormat="1" applyFont="1" applyFill="1" applyBorder="1" applyAlignment="1">
      <alignment horizontal="center"/>
    </xf>
    <xf numFmtId="43" fontId="0" fillId="15" borderId="2" xfId="0" applyNumberFormat="1" applyFont="1" applyFill="1" applyBorder="1" applyAlignment="1">
      <alignment horizontal="center"/>
    </xf>
    <xf numFmtId="43" fontId="0" fillId="13" borderId="4" xfId="0" applyNumberFormat="1" applyFont="1" applyFill="1" applyBorder="1" applyAlignment="1">
      <alignment horizontal="center"/>
    </xf>
    <xf numFmtId="43" fontId="0" fillId="10" borderId="4" xfId="0" applyNumberFormat="1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43" fontId="0" fillId="13" borderId="3" xfId="1" applyFont="1" applyFill="1" applyBorder="1" applyAlignment="1">
      <alignment horizontal="center"/>
    </xf>
    <xf numFmtId="43" fontId="0" fillId="12" borderId="2" xfId="0" applyNumberFormat="1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36"/>
  <sheetViews>
    <sheetView workbookViewId="0">
      <selection activeCell="F7" sqref="F7"/>
    </sheetView>
  </sheetViews>
  <sheetFormatPr baseColWidth="10" defaultColWidth="12.6640625" defaultRowHeight="15.75" customHeight="1"/>
  <cols>
    <col min="1" max="1" width="27.33203125" customWidth="1"/>
    <col min="2" max="2" width="8.1640625" customWidth="1"/>
    <col min="3" max="3" width="21.6640625" customWidth="1"/>
    <col min="4" max="4" width="6.1640625" customWidth="1"/>
    <col min="5" max="5" width="11.832031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20.33203125" customWidth="1"/>
    <col min="11" max="11" width="13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  <c r="J3" s="23" t="s">
        <v>52</v>
      </c>
    </row>
    <row r="4" spans="1:29" ht="15.75" customHeight="1">
      <c r="A4" s="1">
        <v>2</v>
      </c>
      <c r="B4" s="1" t="s">
        <v>7</v>
      </c>
      <c r="C4" s="21" t="s">
        <v>51</v>
      </c>
      <c r="D4" s="1" t="s">
        <v>1</v>
      </c>
      <c r="E4" s="22">
        <v>4074.62</v>
      </c>
      <c r="F4" s="8"/>
      <c r="H4" s="1" t="s">
        <v>11</v>
      </c>
      <c r="I4" s="1" t="s">
        <v>12</v>
      </c>
    </row>
    <row r="5" spans="1:29" ht="15.75" customHeight="1">
      <c r="A5" s="1">
        <v>3</v>
      </c>
      <c r="B5" s="1" t="s">
        <v>7</v>
      </c>
      <c r="C5" s="12" t="s">
        <v>37</v>
      </c>
      <c r="E5" s="8">
        <v>0</v>
      </c>
      <c r="F5" s="25"/>
      <c r="G5" s="26"/>
      <c r="H5" s="27" t="s">
        <v>13</v>
      </c>
      <c r="I5" s="1" t="s">
        <v>14</v>
      </c>
    </row>
    <row r="6" spans="1:29" ht="15.75" customHeight="1">
      <c r="A6" s="1">
        <v>4</v>
      </c>
      <c r="B6" s="1" t="s">
        <v>7</v>
      </c>
      <c r="C6" s="1" t="s">
        <v>15</v>
      </c>
      <c r="D6" s="1" t="s">
        <v>2</v>
      </c>
      <c r="E6" s="8"/>
      <c r="F6" s="8">
        <v>304.04000000000002</v>
      </c>
      <c r="G6" s="1">
        <v>20220621</v>
      </c>
      <c r="H6" s="27" t="s">
        <v>16</v>
      </c>
      <c r="I6" s="1" t="s">
        <v>14</v>
      </c>
      <c r="J6" s="9">
        <f>SUM(F6:F7)</f>
        <v>556.38</v>
      </c>
    </row>
    <row r="7" spans="1:29" ht="15.75" customHeight="1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">
        <v>20220902</v>
      </c>
      <c r="H7" s="27" t="s">
        <v>17</v>
      </c>
      <c r="I7" s="1" t="s">
        <v>14</v>
      </c>
      <c r="J7" s="14"/>
    </row>
    <row r="8" spans="1:29" ht="15.75" customHeight="1">
      <c r="A8" s="1">
        <v>6</v>
      </c>
      <c r="B8" s="1" t="s">
        <v>7</v>
      </c>
      <c r="C8" s="1" t="s">
        <v>15</v>
      </c>
      <c r="D8" s="1" t="s">
        <v>1</v>
      </c>
      <c r="E8" s="8">
        <v>320000</v>
      </c>
      <c r="F8" s="8"/>
      <c r="G8" s="1">
        <v>20230811</v>
      </c>
      <c r="H8" s="27" t="s">
        <v>18</v>
      </c>
      <c r="I8" s="1" t="s">
        <v>14</v>
      </c>
      <c r="J8" s="14">
        <f>SUM(E8:E14)</f>
        <v>1385031.13</v>
      </c>
    </row>
    <row r="9" spans="1:29" ht="15.75" customHeight="1">
      <c r="A9" s="1">
        <v>7</v>
      </c>
      <c r="B9" s="1" t="s">
        <v>7</v>
      </c>
      <c r="C9" s="1" t="s">
        <v>15</v>
      </c>
      <c r="D9" s="1" t="s">
        <v>1</v>
      </c>
      <c r="E9" s="8">
        <v>52000</v>
      </c>
      <c r="F9" s="8"/>
      <c r="G9" s="1">
        <v>20230116</v>
      </c>
      <c r="H9" s="27" t="s">
        <v>19</v>
      </c>
      <c r="I9" s="1" t="s">
        <v>14</v>
      </c>
    </row>
    <row r="10" spans="1:29" ht="15.75" customHeight="1">
      <c r="A10" s="1">
        <v>8</v>
      </c>
      <c r="B10" s="1" t="s">
        <v>7</v>
      </c>
      <c r="C10" s="1" t="s">
        <v>15</v>
      </c>
      <c r="D10" s="1" t="s">
        <v>1</v>
      </c>
      <c r="E10" s="8">
        <v>325500</v>
      </c>
      <c r="F10" s="8"/>
      <c r="G10" s="1">
        <v>20230717</v>
      </c>
      <c r="H10" s="27" t="s">
        <v>20</v>
      </c>
      <c r="I10" s="1" t="s">
        <v>14</v>
      </c>
    </row>
    <row r="11" spans="1:29" ht="15.75" customHeight="1">
      <c r="A11" s="1">
        <v>9</v>
      </c>
      <c r="B11" s="1" t="s">
        <v>7</v>
      </c>
      <c r="C11" s="1" t="s">
        <v>15</v>
      </c>
      <c r="D11" s="1" t="s">
        <v>1</v>
      </c>
      <c r="E11" s="22">
        <v>127988.7</v>
      </c>
      <c r="F11" s="8"/>
      <c r="G11" s="1">
        <v>20230116</v>
      </c>
      <c r="H11" s="27" t="s">
        <v>21</v>
      </c>
      <c r="I11" s="1" t="s">
        <v>14</v>
      </c>
    </row>
    <row r="12" spans="1:29" ht="15.75" customHeight="1">
      <c r="A12" s="1">
        <v>10</v>
      </c>
      <c r="B12" s="1" t="s">
        <v>7</v>
      </c>
      <c r="C12" s="1" t="s">
        <v>15</v>
      </c>
      <c r="D12" s="1" t="s">
        <v>1</v>
      </c>
      <c r="E12" s="30">
        <v>159542.43</v>
      </c>
      <c r="F12" s="8"/>
      <c r="G12" s="11">
        <v>20190718</v>
      </c>
      <c r="H12" s="27" t="s">
        <v>22</v>
      </c>
      <c r="I12" s="1" t="s">
        <v>14</v>
      </c>
    </row>
    <row r="13" spans="1:29" ht="15.75" customHeight="1">
      <c r="A13" s="1">
        <v>11</v>
      </c>
      <c r="B13" s="1" t="s">
        <v>7</v>
      </c>
      <c r="C13" s="1" t="s">
        <v>15</v>
      </c>
      <c r="D13" s="1" t="s">
        <v>1</v>
      </c>
      <c r="E13" s="31">
        <v>200000</v>
      </c>
      <c r="F13" s="8"/>
      <c r="G13" s="11">
        <v>20190502</v>
      </c>
      <c r="H13" s="27" t="s">
        <v>23</v>
      </c>
      <c r="I13" s="1" t="s">
        <v>14</v>
      </c>
    </row>
    <row r="14" spans="1:29" ht="15.75" customHeight="1">
      <c r="A14" s="1">
        <v>12</v>
      </c>
      <c r="B14" s="1" t="s">
        <v>7</v>
      </c>
      <c r="C14" s="1" t="s">
        <v>15</v>
      </c>
      <c r="D14" s="1" t="s">
        <v>1</v>
      </c>
      <c r="E14" s="22">
        <v>200000</v>
      </c>
      <c r="F14" s="8"/>
      <c r="G14" s="1">
        <v>20231017</v>
      </c>
      <c r="H14" s="28" t="s">
        <v>24</v>
      </c>
      <c r="I14" s="1" t="s">
        <v>14</v>
      </c>
    </row>
    <row r="15" spans="1:29" ht="15.75" customHeight="1">
      <c r="A15" s="1">
        <v>13</v>
      </c>
      <c r="B15" s="1" t="s">
        <v>25</v>
      </c>
      <c r="C15" s="13" t="s">
        <v>38</v>
      </c>
      <c r="D15" s="1" t="s">
        <v>1</v>
      </c>
      <c r="E15" s="22">
        <f>J15+L15</f>
        <v>141718</v>
      </c>
      <c r="H15" s="28" t="s">
        <v>26</v>
      </c>
      <c r="I15" s="1" t="s">
        <v>27</v>
      </c>
      <c r="J15" s="8">
        <v>77700.53</v>
      </c>
      <c r="K15" s="8">
        <v>64803.7</v>
      </c>
      <c r="L15" s="8">
        <v>64017.47</v>
      </c>
      <c r="M15" s="10">
        <f>L15-K15</f>
        <v>-786.22999999999593</v>
      </c>
      <c r="N15" s="1" t="s">
        <v>28</v>
      </c>
    </row>
    <row r="16" spans="1:29" ht="15.75" customHeight="1">
      <c r="A16" s="1">
        <v>14</v>
      </c>
      <c r="B16" s="1" t="s">
        <v>29</v>
      </c>
      <c r="C16" s="12" t="s">
        <v>30</v>
      </c>
      <c r="D16" s="1" t="s">
        <v>1</v>
      </c>
      <c r="E16" s="29">
        <v>11891.32</v>
      </c>
      <c r="H16" s="28" t="s">
        <v>31</v>
      </c>
      <c r="I16" s="1" t="s">
        <v>14</v>
      </c>
    </row>
    <row r="17" spans="1:10" ht="15.75" customHeight="1">
      <c r="A17" s="1">
        <v>15</v>
      </c>
      <c r="B17" s="1" t="s">
        <v>32</v>
      </c>
      <c r="C17" s="12" t="s">
        <v>33</v>
      </c>
      <c r="D17" s="1" t="s">
        <v>1</v>
      </c>
      <c r="E17" s="22">
        <v>3501</v>
      </c>
      <c r="H17" s="1" t="s">
        <v>34</v>
      </c>
      <c r="I17" s="1" t="s">
        <v>14</v>
      </c>
    </row>
    <row r="18" spans="1:10" ht="15.75" customHeight="1">
      <c r="A18" s="1">
        <v>16</v>
      </c>
      <c r="B18" s="1" t="s">
        <v>35</v>
      </c>
      <c r="C18" s="13" t="s">
        <v>39</v>
      </c>
      <c r="D18" s="1" t="s">
        <v>2</v>
      </c>
      <c r="E18" s="10"/>
      <c r="F18" s="1">
        <v>61.28</v>
      </c>
      <c r="G18" s="11">
        <v>20220415</v>
      </c>
      <c r="H18" s="1">
        <v>19980721</v>
      </c>
      <c r="I18" s="1" t="s">
        <v>36</v>
      </c>
      <c r="J18" s="9">
        <f>SUM(F18:F27)</f>
        <v>6226.3600000000006</v>
      </c>
    </row>
    <row r="19" spans="1:10" ht="15.75" customHeight="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1">
        <v>20220415</v>
      </c>
      <c r="H19" s="1">
        <v>19990218</v>
      </c>
      <c r="I19" s="1" t="s">
        <v>36</v>
      </c>
    </row>
    <row r="20" spans="1:10" ht="15.75" customHeight="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1">
        <v>20220415</v>
      </c>
      <c r="H20" s="1">
        <v>19990930</v>
      </c>
      <c r="I20" s="1" t="s">
        <v>36</v>
      </c>
    </row>
    <row r="21" spans="1:10" ht="15.75" customHeight="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1">
        <v>20220415</v>
      </c>
      <c r="H21" s="1">
        <v>19990930</v>
      </c>
      <c r="I21" s="1" t="s">
        <v>36</v>
      </c>
    </row>
    <row r="22" spans="1:10" ht="15.75" customHeight="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1">
        <v>20220415</v>
      </c>
      <c r="H22" s="1">
        <v>20000310</v>
      </c>
      <c r="I22" s="1" t="s">
        <v>36</v>
      </c>
    </row>
    <row r="23" spans="1:10" ht="15.75" customHeight="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1">
        <v>20220415</v>
      </c>
      <c r="H23" s="1">
        <v>20010703</v>
      </c>
      <c r="I23" s="1" t="s">
        <v>36</v>
      </c>
    </row>
    <row r="24" spans="1:10" ht="15.75" customHeight="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1">
        <v>20220415</v>
      </c>
      <c r="H24" s="1">
        <v>20010713</v>
      </c>
      <c r="I24" s="1" t="s">
        <v>36</v>
      </c>
    </row>
    <row r="25" spans="1:10" ht="15.75" customHeight="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1">
        <v>20220415</v>
      </c>
      <c r="H25" s="1">
        <v>20010824</v>
      </c>
      <c r="I25" s="1" t="s">
        <v>36</v>
      </c>
    </row>
    <row r="26" spans="1:10" ht="15.75" customHeight="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1">
        <v>20220415</v>
      </c>
      <c r="H26" s="1">
        <v>20051102</v>
      </c>
      <c r="I26" s="1" t="s">
        <v>36</v>
      </c>
    </row>
    <row r="27" spans="1:10" ht="15.75" customHeight="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1">
        <v>20220415</v>
      </c>
      <c r="H27" s="1">
        <v>20140115</v>
      </c>
      <c r="I27" s="1" t="s">
        <v>36</v>
      </c>
    </row>
    <row r="31" spans="1:10" ht="24" customHeight="1">
      <c r="J31" s="24" t="s">
        <v>50</v>
      </c>
    </row>
    <row r="32" spans="1:10" ht="19" customHeight="1">
      <c r="J32" s="24" t="s">
        <v>45</v>
      </c>
    </row>
    <row r="33" spans="2:10" ht="21" customHeight="1">
      <c r="J33" s="20" t="s">
        <v>46</v>
      </c>
    </row>
    <row r="34" spans="2:10" ht="19" customHeight="1">
      <c r="B34" t="s">
        <v>40</v>
      </c>
      <c r="C34" t="s">
        <v>41</v>
      </c>
      <c r="J34" s="20" t="s">
        <v>47</v>
      </c>
    </row>
    <row r="35" spans="2:10" ht="26" customHeight="1">
      <c r="J35" s="20" t="s">
        <v>48</v>
      </c>
    </row>
    <row r="36" spans="2:10" ht="28" customHeight="1">
      <c r="J36" s="20" t="s">
        <v>49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5EF9-DCB4-D24B-B2D6-F8579CF99F26}">
  <dimension ref="C1:H33"/>
  <sheetViews>
    <sheetView workbookViewId="0">
      <selection activeCell="D23" sqref="D23"/>
    </sheetView>
  </sheetViews>
  <sheetFormatPr baseColWidth="10" defaultRowHeight="13"/>
  <cols>
    <col min="3" max="3" width="8.83203125" customWidth="1"/>
    <col min="4" max="4" width="14.33203125" customWidth="1"/>
    <col min="7" max="7" width="13.83203125" customWidth="1"/>
    <col min="8" max="8" width="11.1640625" bestFit="1" customWidth="1"/>
  </cols>
  <sheetData>
    <row r="1" spans="3:8">
      <c r="D1" s="32" t="s">
        <v>58</v>
      </c>
      <c r="E1" s="19" t="s">
        <v>44</v>
      </c>
      <c r="G1" s="32" t="s">
        <v>59</v>
      </c>
    </row>
    <row r="2" spans="3:8" s="16" customFormat="1">
      <c r="C2" s="16" t="s">
        <v>42</v>
      </c>
      <c r="E2" s="17">
        <f>SUM(E3:E242)</f>
        <v>468499.56</v>
      </c>
    </row>
    <row r="3" spans="3:8">
      <c r="C3" s="23"/>
      <c r="D3" s="23" t="s">
        <v>55</v>
      </c>
      <c r="E3" s="14">
        <v>300000</v>
      </c>
      <c r="G3" s="23" t="s">
        <v>54</v>
      </c>
    </row>
    <row r="4" spans="3:8">
      <c r="C4" s="23"/>
      <c r="D4" s="23" t="s">
        <v>55</v>
      </c>
      <c r="E4" s="15">
        <v>93792.56</v>
      </c>
      <c r="G4" s="23" t="s">
        <v>53</v>
      </c>
      <c r="H4" s="18">
        <f>SUM(E4:E6)</f>
        <v>145792.56</v>
      </c>
    </row>
    <row r="5" spans="3:8">
      <c r="D5" t="s">
        <v>43</v>
      </c>
      <c r="E5" s="15">
        <v>2000</v>
      </c>
      <c r="G5" s="23" t="s">
        <v>53</v>
      </c>
    </row>
    <row r="6" spans="3:8">
      <c r="D6" t="s">
        <v>43</v>
      </c>
      <c r="E6" s="15">
        <v>50000</v>
      </c>
      <c r="G6" s="23" t="s">
        <v>53</v>
      </c>
    </row>
    <row r="7" spans="3:8">
      <c r="C7" s="23"/>
      <c r="D7" s="23" t="s">
        <v>43</v>
      </c>
      <c r="E7" s="15">
        <v>1000</v>
      </c>
      <c r="G7" s="23" t="s">
        <v>56</v>
      </c>
    </row>
    <row r="8" spans="3:8">
      <c r="D8" s="23" t="s">
        <v>43</v>
      </c>
      <c r="E8" s="15">
        <v>5000</v>
      </c>
      <c r="G8" s="23" t="s">
        <v>56</v>
      </c>
    </row>
    <row r="9" spans="3:8">
      <c r="D9" s="23" t="s">
        <v>43</v>
      </c>
      <c r="E9" s="15">
        <v>3000</v>
      </c>
      <c r="G9" s="23" t="s">
        <v>57</v>
      </c>
    </row>
    <row r="10" spans="3:8">
      <c r="D10" s="23" t="s">
        <v>43</v>
      </c>
      <c r="E10" s="15">
        <v>5000</v>
      </c>
      <c r="G10" s="23" t="s">
        <v>56</v>
      </c>
    </row>
    <row r="11" spans="3:8">
      <c r="D11" s="23" t="s">
        <v>53</v>
      </c>
      <c r="E11" s="15">
        <v>0</v>
      </c>
    </row>
    <row r="12" spans="3:8">
      <c r="D12" s="23" t="s">
        <v>54</v>
      </c>
      <c r="E12" s="15">
        <v>8000</v>
      </c>
    </row>
    <row r="13" spans="3:8">
      <c r="D13" s="23" t="s">
        <v>56</v>
      </c>
      <c r="E13" s="15">
        <v>700</v>
      </c>
    </row>
    <row r="14" spans="3:8">
      <c r="D14" s="23" t="s">
        <v>57</v>
      </c>
      <c r="E14" s="15">
        <v>7</v>
      </c>
    </row>
    <row r="28" spans="3:3" ht="22">
      <c r="C28" s="20"/>
    </row>
    <row r="29" spans="3:3" ht="22">
      <c r="C29" s="20"/>
    </row>
    <row r="30" spans="3:3" ht="22">
      <c r="C30" s="20"/>
    </row>
    <row r="31" spans="3:3" ht="22">
      <c r="C31" s="20"/>
    </row>
    <row r="32" spans="3:3" ht="22">
      <c r="C32" s="20"/>
    </row>
    <row r="33" spans="3:3" ht="22">
      <c r="C33" s="2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6EB6-391C-7644-AE84-5ADCCF0D7B73}">
  <dimension ref="E4:E8"/>
  <sheetViews>
    <sheetView topLeftCell="A3" workbookViewId="0">
      <selection activeCell="E8" sqref="E8"/>
    </sheetView>
  </sheetViews>
  <sheetFormatPr baseColWidth="10" defaultRowHeight="13"/>
  <cols>
    <col min="5" max="5" width="11.1640625" bestFit="1" customWidth="1"/>
  </cols>
  <sheetData>
    <row r="4" spans="5:5">
      <c r="E4">
        <v>2.37</v>
      </c>
    </row>
    <row r="5" spans="5:5">
      <c r="E5" s="15">
        <v>200000</v>
      </c>
    </row>
    <row r="6" spans="5:5">
      <c r="E6" s="18">
        <f>E5*E4/100</f>
        <v>4740</v>
      </c>
    </row>
    <row r="7" spans="5:5">
      <c r="E7" s="18">
        <f>SUM(E5:E6)*E4/100</f>
        <v>4852.3380000000006</v>
      </c>
    </row>
    <row r="8" spans="5:5">
      <c r="E8">
        <f>Sheet1!A3:H27+Sheet2!F17</f>
        <v>320000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19FA-82AE-D441-9EAD-D7AD59A0AC24}">
  <dimension ref="A1:M32"/>
  <sheetViews>
    <sheetView workbookViewId="0">
      <selection activeCell="J31" sqref="J31"/>
    </sheetView>
  </sheetViews>
  <sheetFormatPr baseColWidth="10" defaultRowHeight="13"/>
  <cols>
    <col min="3" max="3" width="22.1640625" customWidth="1"/>
    <col min="5" max="5" width="17.83203125" customWidth="1"/>
    <col min="7" max="7" width="10" customWidth="1"/>
    <col min="8" max="8" width="12.83203125" bestFit="1" customWidth="1"/>
    <col min="9" max="9" width="12.6640625" bestFit="1" customWidth="1"/>
    <col min="10" max="10" width="15.1640625" customWidth="1"/>
  </cols>
  <sheetData>
    <row r="1" spans="1:13" ht="14" thickBot="1">
      <c r="C1" s="1" t="s">
        <v>0</v>
      </c>
      <c r="E1" s="2" t="s">
        <v>1</v>
      </c>
      <c r="F1" s="2" t="s">
        <v>2</v>
      </c>
      <c r="G1" s="33" t="s">
        <v>62</v>
      </c>
      <c r="H1" s="33" t="s">
        <v>61</v>
      </c>
      <c r="I1" s="33" t="s">
        <v>75</v>
      </c>
      <c r="J1" s="33" t="s">
        <v>70</v>
      </c>
    </row>
    <row r="2" spans="1:13" ht="14" thickBot="1">
      <c r="A2" s="34"/>
      <c r="B2" s="35"/>
      <c r="C2" s="36" t="s">
        <v>6</v>
      </c>
      <c r="D2" s="34"/>
      <c r="E2" s="37">
        <f t="shared" ref="E2:F2" si="0">SUM(E3:E141)</f>
        <v>1963377.18</v>
      </c>
      <c r="F2" s="38">
        <f t="shared" si="0"/>
        <v>6782.74</v>
      </c>
      <c r="G2" s="40">
        <f>SUM(G3:G28)</f>
        <v>7253.4299999999994</v>
      </c>
      <c r="H2" s="40">
        <f>SUM(H3:H27)</f>
        <v>203146.96000000002</v>
      </c>
      <c r="I2" s="40">
        <f>SUM(I3:I35)</f>
        <v>2159270.71</v>
      </c>
      <c r="J2" s="54">
        <f>E2+H2</f>
        <v>2166524.14</v>
      </c>
      <c r="K2" s="39"/>
      <c r="L2" s="39"/>
      <c r="M2" s="39"/>
    </row>
    <row r="3" spans="1:13">
      <c r="A3" s="1">
        <v>1</v>
      </c>
      <c r="B3" s="1" t="s">
        <v>7</v>
      </c>
      <c r="C3" s="1" t="s">
        <v>8</v>
      </c>
      <c r="D3" s="1" t="s">
        <v>1</v>
      </c>
      <c r="E3" s="41">
        <v>417161.11</v>
      </c>
      <c r="F3" s="8"/>
      <c r="G3" s="15">
        <v>7161.11</v>
      </c>
      <c r="H3" s="15">
        <v>0</v>
      </c>
      <c r="I3" s="15">
        <f>E3-G3+H3</f>
        <v>410000</v>
      </c>
      <c r="J3" t="s">
        <v>60</v>
      </c>
    </row>
    <row r="4" spans="1:13" s="47" customFormat="1">
      <c r="A4" s="43">
        <v>2</v>
      </c>
      <c r="B4" s="43" t="s">
        <v>7</v>
      </c>
      <c r="C4" s="44" t="s">
        <v>51</v>
      </c>
      <c r="D4" s="43" t="s">
        <v>1</v>
      </c>
      <c r="E4" s="22">
        <v>4074.62</v>
      </c>
      <c r="F4" s="45"/>
      <c r="G4" s="46">
        <v>0</v>
      </c>
      <c r="H4" s="46">
        <v>0</v>
      </c>
      <c r="I4" s="46">
        <f>E4-G4+H4</f>
        <v>4074.62</v>
      </c>
      <c r="J4" s="47" t="s">
        <v>60</v>
      </c>
    </row>
    <row r="5" spans="1:13">
      <c r="A5" s="1">
        <v>3</v>
      </c>
      <c r="B5" s="1" t="s">
        <v>7</v>
      </c>
      <c r="C5" s="12" t="s">
        <v>37</v>
      </c>
      <c r="E5" s="8">
        <v>0</v>
      </c>
      <c r="F5" s="25"/>
      <c r="G5" s="15"/>
      <c r="H5" s="15"/>
      <c r="I5" s="15">
        <f>E5-G5+H5</f>
        <v>0</v>
      </c>
    </row>
    <row r="6" spans="1:13" s="47" customFormat="1">
      <c r="A6" s="43">
        <v>4</v>
      </c>
      <c r="B6" s="43" t="s">
        <v>7</v>
      </c>
      <c r="C6" s="43" t="s">
        <v>15</v>
      </c>
      <c r="D6" s="43" t="s">
        <v>2</v>
      </c>
      <c r="E6" s="45"/>
      <c r="F6" s="45">
        <v>304.04000000000002</v>
      </c>
      <c r="G6" s="46"/>
      <c r="H6" s="46"/>
      <c r="I6" s="46">
        <f>E6-G6+H6</f>
        <v>0</v>
      </c>
    </row>
    <row r="7" spans="1:13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5"/>
      <c r="H7" s="15"/>
      <c r="I7" s="15"/>
    </row>
    <row r="8" spans="1:13" s="47" customFormat="1">
      <c r="A8" s="43">
        <v>6</v>
      </c>
      <c r="B8" s="43" t="s">
        <v>7</v>
      </c>
      <c r="C8" s="43" t="s">
        <v>15</v>
      </c>
      <c r="D8" s="43" t="s">
        <v>1</v>
      </c>
      <c r="E8" s="22">
        <v>320000</v>
      </c>
      <c r="F8" s="45"/>
      <c r="G8" s="46"/>
      <c r="H8" s="46">
        <v>78762.84</v>
      </c>
      <c r="I8" s="46">
        <f t="shared" ref="I8:I17" si="1">E8-G8+H8</f>
        <v>398762.83999999997</v>
      </c>
    </row>
    <row r="9" spans="1:13">
      <c r="A9" s="1">
        <v>7</v>
      </c>
      <c r="B9" s="1" t="s">
        <v>7</v>
      </c>
      <c r="C9" s="1" t="s">
        <v>15</v>
      </c>
      <c r="D9" s="1" t="s">
        <v>1</v>
      </c>
      <c r="E9" s="22">
        <v>52000</v>
      </c>
      <c r="F9" s="8"/>
      <c r="G9" s="15"/>
      <c r="H9" s="15">
        <v>8098.38</v>
      </c>
      <c r="I9" s="15">
        <f t="shared" si="1"/>
        <v>60098.38</v>
      </c>
    </row>
    <row r="10" spans="1:13" s="47" customFormat="1">
      <c r="A10" s="43">
        <v>8</v>
      </c>
      <c r="B10" s="43" t="s">
        <v>7</v>
      </c>
      <c r="C10" s="43" t="s">
        <v>15</v>
      </c>
      <c r="D10" s="43" t="s">
        <v>1</v>
      </c>
      <c r="E10" s="22">
        <v>325500</v>
      </c>
      <c r="F10" s="45"/>
      <c r="G10" s="46"/>
      <c r="H10" s="46">
        <v>58658.34</v>
      </c>
      <c r="I10" s="46">
        <f t="shared" si="1"/>
        <v>384158.33999999997</v>
      </c>
    </row>
    <row r="11" spans="1:13">
      <c r="A11" s="1">
        <v>9</v>
      </c>
      <c r="B11" s="1" t="s">
        <v>7</v>
      </c>
      <c r="C11" s="1" t="s">
        <v>15</v>
      </c>
      <c r="D11" s="1" t="s">
        <v>1</v>
      </c>
      <c r="E11" s="22">
        <v>127988.7</v>
      </c>
      <c r="F11" s="8"/>
      <c r="G11" s="15"/>
      <c r="H11" s="15">
        <v>15412.35</v>
      </c>
      <c r="I11" s="15">
        <f t="shared" si="1"/>
        <v>143401.04999999999</v>
      </c>
    </row>
    <row r="12" spans="1:13" s="47" customFormat="1">
      <c r="A12" s="43">
        <v>10</v>
      </c>
      <c r="B12" s="43" t="s">
        <v>7</v>
      </c>
      <c r="C12" s="43" t="s">
        <v>15</v>
      </c>
      <c r="D12" s="43" t="s">
        <v>1</v>
      </c>
      <c r="E12" s="22">
        <v>159542.43</v>
      </c>
      <c r="F12" s="45"/>
      <c r="G12" s="46">
        <v>0</v>
      </c>
      <c r="H12" s="46">
        <v>17207.939999999999</v>
      </c>
      <c r="I12" s="46">
        <f t="shared" si="1"/>
        <v>176750.37</v>
      </c>
      <c r="J12" s="47" t="s">
        <v>60</v>
      </c>
    </row>
    <row r="13" spans="1:13">
      <c r="A13" s="1">
        <v>11</v>
      </c>
      <c r="B13" s="1" t="s">
        <v>7</v>
      </c>
      <c r="C13" s="1" t="s">
        <v>15</v>
      </c>
      <c r="D13" s="1" t="s">
        <v>1</v>
      </c>
      <c r="E13" s="31">
        <v>200000</v>
      </c>
      <c r="F13" s="8"/>
      <c r="G13" s="15">
        <v>0</v>
      </c>
      <c r="H13" s="15">
        <v>13660</v>
      </c>
      <c r="I13" s="15">
        <f t="shared" si="1"/>
        <v>213660</v>
      </c>
      <c r="J13" t="s">
        <v>60</v>
      </c>
    </row>
    <row r="14" spans="1:13" s="47" customFormat="1">
      <c r="A14" s="43">
        <v>12</v>
      </c>
      <c r="B14" s="43" t="s">
        <v>7</v>
      </c>
      <c r="C14" s="43" t="s">
        <v>15</v>
      </c>
      <c r="D14" s="43" t="s">
        <v>1</v>
      </c>
      <c r="E14" s="22">
        <v>200000</v>
      </c>
      <c r="F14" s="45"/>
      <c r="G14" s="46">
        <v>0</v>
      </c>
      <c r="H14" s="46">
        <v>11347.11</v>
      </c>
      <c r="I14" s="46">
        <f t="shared" si="1"/>
        <v>211347.11</v>
      </c>
    </row>
    <row r="15" spans="1:13">
      <c r="A15" s="1">
        <v>13</v>
      </c>
      <c r="B15" s="1" t="s">
        <v>25</v>
      </c>
      <c r="C15" s="13" t="s">
        <v>38</v>
      </c>
      <c r="D15" s="1" t="s">
        <v>1</v>
      </c>
      <c r="E15" s="41">
        <v>141718</v>
      </c>
      <c r="G15" s="15">
        <v>0</v>
      </c>
      <c r="H15" s="15"/>
      <c r="I15" s="15">
        <f t="shared" si="1"/>
        <v>141718</v>
      </c>
    </row>
    <row r="16" spans="1:13" s="47" customFormat="1">
      <c r="A16" s="43">
        <v>14</v>
      </c>
      <c r="B16" s="43" t="s">
        <v>29</v>
      </c>
      <c r="C16" s="48" t="s">
        <v>30</v>
      </c>
      <c r="D16" s="43" t="s">
        <v>1</v>
      </c>
      <c r="E16" s="29">
        <v>11891.32</v>
      </c>
      <c r="G16" s="46">
        <v>91.32</v>
      </c>
      <c r="H16" s="46"/>
      <c r="I16" s="46">
        <f t="shared" si="1"/>
        <v>11800</v>
      </c>
    </row>
    <row r="17" spans="1:10">
      <c r="A17" s="1">
        <v>15</v>
      </c>
      <c r="B17" s="1" t="s">
        <v>32</v>
      </c>
      <c r="C17" s="12" t="s">
        <v>33</v>
      </c>
      <c r="D17" s="1" t="s">
        <v>1</v>
      </c>
      <c r="E17" s="29">
        <v>3501</v>
      </c>
      <c r="G17" s="15">
        <v>1</v>
      </c>
      <c r="H17" s="15"/>
      <c r="I17" s="15">
        <f t="shared" si="1"/>
        <v>3500</v>
      </c>
    </row>
    <row r="18" spans="1:10" s="47" customFormat="1">
      <c r="A18" s="43">
        <v>16</v>
      </c>
      <c r="B18" s="43" t="s">
        <v>35</v>
      </c>
      <c r="C18" s="49" t="s">
        <v>39</v>
      </c>
      <c r="D18" s="43" t="s">
        <v>2</v>
      </c>
      <c r="E18" s="50"/>
      <c r="F18" s="43">
        <v>61.28</v>
      </c>
      <c r="G18" s="46"/>
      <c r="H18" s="46"/>
      <c r="I18" s="46"/>
      <c r="J18" s="47">
        <f>SUM(F18:F27)</f>
        <v>6226.3600000000006</v>
      </c>
    </row>
    <row r="19" spans="1:10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5"/>
      <c r="H19" s="15"/>
      <c r="I19" s="15"/>
    </row>
    <row r="20" spans="1:10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5"/>
      <c r="H20" s="15"/>
      <c r="I20" s="15"/>
    </row>
    <row r="21" spans="1:10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5"/>
      <c r="H21" s="15"/>
      <c r="I21" s="15"/>
    </row>
    <row r="22" spans="1:10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5"/>
      <c r="H22" s="15"/>
      <c r="I22" s="15"/>
    </row>
    <row r="23" spans="1:10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5"/>
      <c r="H23" s="15"/>
      <c r="I23" s="15"/>
    </row>
    <row r="24" spans="1:10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5"/>
      <c r="H24" s="15"/>
      <c r="I24" s="15"/>
    </row>
    <row r="25" spans="1:10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5"/>
      <c r="H25" s="15"/>
      <c r="I25" s="15"/>
    </row>
    <row r="26" spans="1:10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5"/>
      <c r="H26" s="15"/>
      <c r="I26" s="15"/>
    </row>
    <row r="27" spans="1:10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5"/>
      <c r="H27" s="15"/>
      <c r="I27" s="15"/>
    </row>
    <row r="28" spans="1:10">
      <c r="H28" s="15"/>
    </row>
    <row r="29" spans="1:10">
      <c r="H29" s="15"/>
    </row>
    <row r="30" spans="1:10">
      <c r="H30" s="15"/>
    </row>
    <row r="31" spans="1:10">
      <c r="H31" s="15"/>
    </row>
    <row r="32" spans="1:10">
      <c r="H32" s="1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AD0C-4D6F-3E47-B6A8-85EBFE68B2D4}">
  <dimension ref="A1:M143"/>
  <sheetViews>
    <sheetView tabSelected="1" workbookViewId="0">
      <pane xSplit="1" ySplit="3" topLeftCell="B6" activePane="bottomRight" state="frozen"/>
      <selection pane="topRight" activeCell="J1" sqref="J1"/>
      <selection pane="bottomLeft" activeCell="A22" sqref="A22"/>
      <selection pane="bottomRight" activeCell="B3" sqref="B3"/>
    </sheetView>
  </sheetViews>
  <sheetFormatPr baseColWidth="10" defaultRowHeight="13"/>
  <cols>
    <col min="1" max="1" width="10.83203125" style="60"/>
    <col min="2" max="2" width="12.83203125" style="67" customWidth="1"/>
    <col min="3" max="3" width="11.6640625" bestFit="1" customWidth="1"/>
    <col min="4" max="4" width="11.1640625" bestFit="1" customWidth="1"/>
    <col min="5" max="5" width="1.6640625" style="59" customWidth="1"/>
    <col min="6" max="6" width="10.83203125" style="75"/>
    <col min="7" max="7" width="11.6640625" bestFit="1" customWidth="1"/>
    <col min="8" max="8" width="11.1640625" bestFit="1" customWidth="1"/>
    <col min="9" max="9" width="2" style="59" customWidth="1"/>
    <col min="10" max="10" width="10.83203125" style="67"/>
    <col min="11" max="11" width="11.1640625" bestFit="1" customWidth="1"/>
    <col min="13" max="13" width="12.6640625" style="51" bestFit="1" customWidth="1"/>
  </cols>
  <sheetData>
    <row r="1" spans="1:13" s="63" customFormat="1">
      <c r="A1" s="60"/>
      <c r="B1" s="68"/>
      <c r="D1" s="65"/>
      <c r="E1" s="85"/>
      <c r="F1" s="75"/>
      <c r="G1" s="66"/>
      <c r="H1" s="65"/>
      <c r="I1" s="85"/>
      <c r="J1" s="67"/>
      <c r="K1" s="66"/>
      <c r="M1" s="82">
        <f>SUM(ABS(C2)+D2+H2+L2)</f>
        <v>1489439.52</v>
      </c>
    </row>
    <row r="2" spans="1:13" s="99" customFormat="1">
      <c r="A2" s="61" t="s">
        <v>147</v>
      </c>
      <c r="B2" s="68"/>
      <c r="C2" s="91">
        <f>SUM(C8:C9)+SUM(C12:C14)</f>
        <v>-900000</v>
      </c>
      <c r="D2" s="92">
        <f>D8</f>
        <v>92048.05</v>
      </c>
      <c r="E2" s="93"/>
      <c r="F2" s="94"/>
      <c r="G2" s="95"/>
      <c r="H2" s="19">
        <v>28338.27</v>
      </c>
      <c r="I2" s="96"/>
      <c r="J2" s="68"/>
      <c r="K2" s="97">
        <v>426800</v>
      </c>
      <c r="L2" s="68">
        <v>469053.2</v>
      </c>
      <c r="M2" s="98">
        <f>SUM(ABS(C15)+D2+H2+L2)</f>
        <v>1089439.52</v>
      </c>
    </row>
    <row r="3" spans="1:13" s="83" customFormat="1">
      <c r="A3" s="83" t="s">
        <v>119</v>
      </c>
      <c r="B3" s="83" t="s">
        <v>148</v>
      </c>
      <c r="C3" s="83" t="s">
        <v>120</v>
      </c>
      <c r="D3" s="88" t="s">
        <v>111</v>
      </c>
      <c r="E3" s="88"/>
      <c r="F3" s="83" t="s">
        <v>113</v>
      </c>
      <c r="G3" s="89" t="s">
        <v>120</v>
      </c>
      <c r="H3" s="88" t="s">
        <v>111</v>
      </c>
      <c r="I3" s="88"/>
      <c r="J3" s="83" t="s">
        <v>149</v>
      </c>
      <c r="K3" s="89" t="s">
        <v>146</v>
      </c>
      <c r="L3" s="90">
        <v>44857</v>
      </c>
    </row>
    <row r="4" spans="1:13" s="72" customFormat="1">
      <c r="A4" s="61"/>
      <c r="B4" s="69"/>
      <c r="C4" s="64"/>
      <c r="D4" s="64"/>
      <c r="E4" s="80"/>
      <c r="F4" s="76"/>
      <c r="I4" s="80"/>
      <c r="J4" s="69"/>
      <c r="M4" s="84"/>
    </row>
    <row r="5" spans="1:13" s="72" customFormat="1">
      <c r="A5" s="61"/>
      <c r="B5" s="69"/>
      <c r="C5" s="64"/>
      <c r="D5" s="64"/>
      <c r="E5" s="80"/>
      <c r="F5" s="76"/>
      <c r="I5" s="80"/>
      <c r="J5" s="69"/>
      <c r="M5" s="84"/>
    </row>
    <row r="6" spans="1:13">
      <c r="A6" s="81" t="s">
        <v>107</v>
      </c>
      <c r="C6" s="15"/>
      <c r="F6" s="77" t="s">
        <v>108</v>
      </c>
      <c r="G6">
        <v>819.48</v>
      </c>
      <c r="H6">
        <v>28338.27</v>
      </c>
    </row>
    <row r="7" spans="1:13">
      <c r="C7" s="15"/>
      <c r="G7" s="15"/>
      <c r="H7" s="15"/>
      <c r="I7" s="86"/>
    </row>
    <row r="8" spans="1:13">
      <c r="A8" s="81" t="s">
        <v>92</v>
      </c>
      <c r="B8" s="70" t="s">
        <v>110</v>
      </c>
      <c r="C8" s="71">
        <v>-200000</v>
      </c>
      <c r="D8" s="15">
        <v>92048.05</v>
      </c>
      <c r="E8" s="86"/>
      <c r="G8" s="15"/>
      <c r="H8" s="15"/>
      <c r="I8" s="86"/>
    </row>
    <row r="9" spans="1:13">
      <c r="B9" s="70" t="s">
        <v>110</v>
      </c>
      <c r="C9" s="71">
        <v>-200000</v>
      </c>
      <c r="D9" s="15">
        <v>292048.05</v>
      </c>
      <c r="E9" s="86"/>
      <c r="G9" s="15"/>
      <c r="H9" s="15"/>
      <c r="I9" s="86"/>
    </row>
    <row r="10" spans="1:13">
      <c r="B10" s="70" t="s">
        <v>121</v>
      </c>
      <c r="C10" s="79">
        <v>400000</v>
      </c>
      <c r="D10" s="62">
        <v>492048.05</v>
      </c>
      <c r="E10" s="87"/>
      <c r="G10" s="15"/>
      <c r="H10" s="15"/>
      <c r="I10" s="86"/>
    </row>
    <row r="11" spans="1:13">
      <c r="A11" s="81" t="s">
        <v>79</v>
      </c>
      <c r="B11" s="70" t="s">
        <v>109</v>
      </c>
      <c r="C11" s="15">
        <v>80.3</v>
      </c>
      <c r="D11" s="15">
        <v>92048.05</v>
      </c>
      <c r="E11" s="86"/>
      <c r="G11" s="15">
        <v>331.94</v>
      </c>
      <c r="H11" s="15">
        <v>27518.79</v>
      </c>
      <c r="I11" s="86"/>
    </row>
    <row r="12" spans="1:13">
      <c r="A12" s="81" t="s">
        <v>89</v>
      </c>
      <c r="B12" s="70" t="s">
        <v>110</v>
      </c>
      <c r="C12" s="74">
        <v>-100000</v>
      </c>
      <c r="D12" s="15">
        <v>91967.75</v>
      </c>
      <c r="E12" s="86"/>
      <c r="G12" s="15"/>
      <c r="H12" s="15"/>
      <c r="I12" s="86"/>
    </row>
    <row r="13" spans="1:13">
      <c r="B13" s="70" t="s">
        <v>110</v>
      </c>
      <c r="C13" s="74">
        <v>-200000</v>
      </c>
      <c r="D13" s="15">
        <v>191967.75</v>
      </c>
      <c r="E13" s="86"/>
      <c r="G13" s="15"/>
      <c r="H13" s="15"/>
      <c r="I13" s="86"/>
    </row>
    <row r="14" spans="1:13">
      <c r="B14" s="70" t="s">
        <v>110</v>
      </c>
      <c r="C14" s="74">
        <v>-200000</v>
      </c>
      <c r="D14" s="15">
        <v>391967.75</v>
      </c>
      <c r="E14" s="86"/>
      <c r="G14" s="15"/>
      <c r="H14" s="15"/>
      <c r="I14" s="86"/>
    </row>
    <row r="15" spans="1:13">
      <c r="B15" s="70" t="s">
        <v>141</v>
      </c>
      <c r="C15" s="78">
        <v>500000</v>
      </c>
      <c r="D15" s="15">
        <v>591967.75</v>
      </c>
      <c r="E15" s="86"/>
      <c r="F15" s="77" t="s">
        <v>74</v>
      </c>
      <c r="G15" s="15">
        <v>-500000</v>
      </c>
      <c r="H15" s="15">
        <v>27186.85</v>
      </c>
      <c r="I15" s="86"/>
    </row>
    <row r="16" spans="1:13">
      <c r="A16" s="81" t="s">
        <v>122</v>
      </c>
      <c r="B16" s="70" t="s">
        <v>123</v>
      </c>
      <c r="C16" s="15">
        <v>1.44</v>
      </c>
      <c r="D16" s="15">
        <v>91967.75</v>
      </c>
      <c r="E16" s="86"/>
      <c r="G16" s="15"/>
      <c r="H16" s="15"/>
      <c r="I16" s="86"/>
    </row>
    <row r="17" spans="1:9">
      <c r="A17" s="81" t="s">
        <v>112</v>
      </c>
      <c r="B17" s="70"/>
      <c r="C17" s="15"/>
      <c r="D17" s="15"/>
      <c r="E17" s="86"/>
      <c r="F17" s="77" t="s">
        <v>142</v>
      </c>
      <c r="G17" s="15">
        <v>6057</v>
      </c>
      <c r="H17" s="15">
        <v>527186.85</v>
      </c>
      <c r="I17" s="86"/>
    </row>
    <row r="18" spans="1:9">
      <c r="A18" s="81" t="s">
        <v>143</v>
      </c>
      <c r="B18" s="70"/>
      <c r="C18" s="15"/>
      <c r="D18" s="15"/>
      <c r="E18" s="86"/>
      <c r="F18" s="77" t="s">
        <v>108</v>
      </c>
      <c r="G18" s="15">
        <v>819.48</v>
      </c>
      <c r="H18" s="15">
        <v>521129.85</v>
      </c>
      <c r="I18" s="86"/>
    </row>
    <row r="19" spans="1:9">
      <c r="C19" s="15"/>
      <c r="D19" s="15"/>
      <c r="E19" s="86"/>
      <c r="G19" s="15"/>
      <c r="H19" s="15"/>
      <c r="I19" s="86"/>
    </row>
    <row r="20" spans="1:9">
      <c r="A20" s="81" t="s">
        <v>124</v>
      </c>
      <c r="B20" s="70" t="s">
        <v>144</v>
      </c>
      <c r="C20" s="15">
        <v>-81000</v>
      </c>
      <c r="D20" s="15">
        <v>91966.31</v>
      </c>
      <c r="E20" s="86"/>
      <c r="G20" s="15"/>
      <c r="H20" s="15"/>
      <c r="I20" s="86"/>
    </row>
    <row r="21" spans="1:9">
      <c r="A21" s="81" t="s">
        <v>126</v>
      </c>
      <c r="B21" s="70" t="s">
        <v>144</v>
      </c>
      <c r="C21" s="15">
        <v>-1000</v>
      </c>
      <c r="D21" s="15">
        <v>100066.31</v>
      </c>
      <c r="E21" s="86"/>
      <c r="G21" s="15"/>
      <c r="H21" s="15"/>
      <c r="I21" s="86"/>
    </row>
    <row r="22" spans="1:9">
      <c r="A22" s="81" t="s">
        <v>127</v>
      </c>
      <c r="B22" s="70" t="s">
        <v>145</v>
      </c>
      <c r="C22" s="15">
        <v>-82000</v>
      </c>
      <c r="D22" s="15">
        <v>101066.31</v>
      </c>
      <c r="E22" s="86"/>
      <c r="G22" s="15"/>
      <c r="H22" s="15"/>
      <c r="I22" s="86"/>
    </row>
    <row r="23" spans="1:9">
      <c r="C23" s="15">
        <v>-1</v>
      </c>
      <c r="D23" s="15">
        <v>109266.31</v>
      </c>
      <c r="E23" s="86"/>
      <c r="G23" s="15"/>
      <c r="H23" s="15"/>
      <c r="I23" s="86"/>
    </row>
    <row r="24" spans="1:9">
      <c r="A24" s="81" t="s">
        <v>114</v>
      </c>
      <c r="C24" s="15"/>
      <c r="D24" s="15"/>
      <c r="E24" s="86"/>
      <c r="F24" s="77" t="s">
        <v>115</v>
      </c>
      <c r="G24" s="73">
        <v>10600</v>
      </c>
      <c r="H24" s="15">
        <v>520310.37</v>
      </c>
      <c r="I24" s="86"/>
    </row>
    <row r="25" spans="1:9">
      <c r="A25" s="81" t="s">
        <v>128</v>
      </c>
      <c r="B25" s="70" t="s">
        <v>130</v>
      </c>
      <c r="C25" s="15">
        <v>-153.4</v>
      </c>
      <c r="D25" s="15">
        <v>109267.31</v>
      </c>
      <c r="E25" s="86"/>
      <c r="G25" s="15"/>
      <c r="H25" s="15"/>
      <c r="I25" s="86"/>
    </row>
    <row r="26" spans="1:9">
      <c r="A26" s="81" t="s">
        <v>116</v>
      </c>
      <c r="B26" s="70"/>
      <c r="C26" s="15"/>
      <c r="D26" s="15"/>
      <c r="E26" s="86"/>
      <c r="F26" s="77" t="s">
        <v>142</v>
      </c>
      <c r="G26" s="15">
        <v>6057</v>
      </c>
      <c r="H26" s="15">
        <v>509710.37</v>
      </c>
      <c r="I26" s="86"/>
    </row>
    <row r="27" spans="1:9">
      <c r="A27" s="81" t="s">
        <v>129</v>
      </c>
      <c r="B27" s="70" t="s">
        <v>130</v>
      </c>
      <c r="C27" s="15">
        <v>-15</v>
      </c>
      <c r="D27" s="15">
        <v>109420.71</v>
      </c>
      <c r="E27" s="86"/>
      <c r="G27" s="15"/>
      <c r="H27" s="15"/>
      <c r="I27" s="86"/>
    </row>
    <row r="28" spans="1:9">
      <c r="B28" s="70" t="s">
        <v>130</v>
      </c>
      <c r="C28" s="15">
        <v>-111.2</v>
      </c>
      <c r="D28" s="15">
        <v>109435.71</v>
      </c>
      <c r="E28" s="86"/>
      <c r="G28" s="15"/>
      <c r="H28" s="15"/>
      <c r="I28" s="86"/>
    </row>
    <row r="29" spans="1:9">
      <c r="A29" s="81" t="s">
        <v>131</v>
      </c>
      <c r="B29" s="70" t="s">
        <v>125</v>
      </c>
      <c r="C29" s="15">
        <v>12.34</v>
      </c>
      <c r="D29" s="15">
        <v>109546.91</v>
      </c>
      <c r="E29" s="86"/>
      <c r="G29" s="15"/>
      <c r="H29" s="15"/>
      <c r="I29" s="86"/>
    </row>
    <row r="30" spans="1:9">
      <c r="A30" s="81" t="s">
        <v>132</v>
      </c>
      <c r="B30" s="70" t="s">
        <v>130</v>
      </c>
      <c r="C30" s="15">
        <v>-131.1</v>
      </c>
      <c r="D30" s="15">
        <v>109534.57</v>
      </c>
      <c r="E30" s="86"/>
      <c r="G30" s="15"/>
      <c r="H30" s="15"/>
      <c r="I30" s="86"/>
    </row>
    <row r="31" spans="1:9">
      <c r="A31" s="81" t="s">
        <v>133</v>
      </c>
      <c r="B31" s="70" t="s">
        <v>130</v>
      </c>
      <c r="C31" s="15">
        <v>-51.6</v>
      </c>
      <c r="D31" s="15">
        <v>109665.67</v>
      </c>
      <c r="E31" s="86"/>
      <c r="G31" s="15"/>
      <c r="H31" s="15"/>
      <c r="I31" s="86"/>
    </row>
    <row r="32" spans="1:9">
      <c r="A32" s="81" t="s">
        <v>134</v>
      </c>
      <c r="B32" s="70" t="s">
        <v>130</v>
      </c>
      <c r="C32" s="15">
        <v>-15.2</v>
      </c>
      <c r="D32" s="15">
        <v>109717.27</v>
      </c>
      <c r="E32" s="86"/>
      <c r="G32" s="15"/>
      <c r="H32" s="15"/>
      <c r="I32" s="86"/>
    </row>
    <row r="33" spans="1:9">
      <c r="A33" s="81" t="s">
        <v>117</v>
      </c>
      <c r="B33" s="70"/>
      <c r="C33" s="15"/>
      <c r="D33" s="15"/>
      <c r="E33" s="86"/>
      <c r="F33" s="77" t="s">
        <v>115</v>
      </c>
      <c r="G33" s="73">
        <v>100296</v>
      </c>
      <c r="H33" s="15">
        <v>503653.37</v>
      </c>
      <c r="I33" s="86"/>
    </row>
    <row r="34" spans="1:9">
      <c r="A34" s="81" t="s">
        <v>135</v>
      </c>
      <c r="B34" s="70" t="s">
        <v>130</v>
      </c>
      <c r="C34" s="15">
        <v>-10</v>
      </c>
      <c r="D34" s="15">
        <v>109732.47</v>
      </c>
      <c r="E34" s="86"/>
      <c r="G34" s="15"/>
      <c r="H34" s="15"/>
      <c r="I34" s="86"/>
    </row>
    <row r="35" spans="1:9">
      <c r="A35" s="81" t="s">
        <v>136</v>
      </c>
      <c r="B35" s="70" t="s">
        <v>130</v>
      </c>
      <c r="C35" s="15">
        <v>-1</v>
      </c>
      <c r="D35" s="15">
        <v>109771.97</v>
      </c>
      <c r="E35" s="86"/>
      <c r="G35" s="15"/>
      <c r="H35" s="15"/>
      <c r="I35" s="86"/>
    </row>
    <row r="36" spans="1:9">
      <c r="A36" s="81" t="s">
        <v>137</v>
      </c>
      <c r="B36" s="70" t="s">
        <v>138</v>
      </c>
      <c r="C36" s="15">
        <v>-95</v>
      </c>
      <c r="D36" s="15">
        <v>109772.97</v>
      </c>
      <c r="E36" s="86"/>
      <c r="G36" s="15"/>
      <c r="H36" s="15"/>
      <c r="I36" s="86"/>
    </row>
    <row r="37" spans="1:9">
      <c r="A37" s="81" t="s">
        <v>139</v>
      </c>
      <c r="B37" s="70" t="s">
        <v>130</v>
      </c>
      <c r="C37" s="15">
        <v>-55</v>
      </c>
      <c r="D37" s="15">
        <v>109867.97</v>
      </c>
      <c r="E37" s="86"/>
      <c r="G37" s="15"/>
      <c r="H37" s="15"/>
      <c r="I37" s="86"/>
    </row>
    <row r="38" spans="1:9">
      <c r="C38" s="15"/>
      <c r="D38" s="15"/>
      <c r="E38" s="86"/>
      <c r="G38" s="15"/>
      <c r="H38" s="15"/>
      <c r="I38" s="86"/>
    </row>
    <row r="39" spans="1:9">
      <c r="A39" s="81" t="s">
        <v>118</v>
      </c>
      <c r="B39" s="70" t="s">
        <v>140</v>
      </c>
      <c r="C39" s="71">
        <v>109923.47</v>
      </c>
      <c r="D39" s="15">
        <v>109923.47</v>
      </c>
      <c r="E39" s="86"/>
      <c r="G39" s="15"/>
      <c r="H39" s="15"/>
      <c r="I39" s="86"/>
    </row>
    <row r="40" spans="1:9">
      <c r="C40" s="15"/>
      <c r="D40" s="15"/>
      <c r="E40" s="86"/>
      <c r="G40" s="15"/>
      <c r="H40" s="15"/>
      <c r="I40" s="86"/>
    </row>
    <row r="41" spans="1:9">
      <c r="C41" s="15"/>
      <c r="D41" s="15"/>
      <c r="E41" s="86"/>
      <c r="G41" s="15"/>
      <c r="H41" s="15"/>
      <c r="I41" s="86"/>
    </row>
    <row r="42" spans="1:9">
      <c r="C42" s="15"/>
      <c r="D42" s="15"/>
      <c r="E42" s="86"/>
      <c r="G42" s="15"/>
      <c r="H42" s="15"/>
      <c r="I42" s="86"/>
    </row>
    <row r="43" spans="1:9">
      <c r="C43" s="15"/>
      <c r="D43" s="15"/>
      <c r="E43" s="86"/>
      <c r="G43" s="15"/>
      <c r="H43" s="15"/>
      <c r="I43" s="86"/>
    </row>
    <row r="44" spans="1:9">
      <c r="C44" s="15"/>
      <c r="D44" s="15"/>
      <c r="E44" s="86"/>
      <c r="G44" s="15"/>
      <c r="H44" s="15"/>
      <c r="I44" s="86"/>
    </row>
    <row r="45" spans="1:9">
      <c r="C45" s="15"/>
      <c r="D45" s="15"/>
      <c r="E45" s="86"/>
      <c r="G45" s="15"/>
      <c r="H45" s="15"/>
      <c r="I45" s="86"/>
    </row>
    <row r="46" spans="1:9">
      <c r="C46" s="15"/>
      <c r="D46" s="15"/>
      <c r="E46" s="86"/>
      <c r="G46" s="15"/>
      <c r="H46" s="15"/>
      <c r="I46" s="86"/>
    </row>
    <row r="47" spans="1:9">
      <c r="C47" s="15"/>
      <c r="D47" s="15"/>
      <c r="E47" s="86"/>
    </row>
    <row r="48" spans="1:9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AAB3-7531-6B47-9507-BAF1F25871C4}">
  <dimension ref="A1:G35"/>
  <sheetViews>
    <sheetView workbookViewId="0">
      <selection activeCell="H1" sqref="H1"/>
    </sheetView>
  </sheetViews>
  <sheetFormatPr baseColWidth="10" defaultRowHeight="13"/>
  <cols>
    <col min="3" max="3" width="12.6640625" bestFit="1" customWidth="1"/>
    <col min="6" max="6" width="15" customWidth="1"/>
    <col min="7" max="7" width="13.33203125" customWidth="1"/>
  </cols>
  <sheetData>
    <row r="1" spans="1:7">
      <c r="F1" t="s">
        <v>68</v>
      </c>
      <c r="G1" t="s">
        <v>69</v>
      </c>
    </row>
    <row r="2" spans="1:7" s="51" customFormat="1">
      <c r="B2" s="52" t="s">
        <v>42</v>
      </c>
      <c r="C2" s="53">
        <f>SUM(C3:C61)</f>
        <v>2099873.79</v>
      </c>
      <c r="F2" s="53">
        <f>SUM(F3:F61)</f>
        <v>1722414.12</v>
      </c>
      <c r="G2" s="53">
        <f>SUM(G3:G61)</f>
        <v>2163760.84</v>
      </c>
    </row>
    <row r="3" spans="1:7">
      <c r="A3">
        <v>1</v>
      </c>
      <c r="B3" s="23" t="s">
        <v>63</v>
      </c>
      <c r="C3" s="15">
        <v>80000</v>
      </c>
      <c r="D3" s="15">
        <v>20000</v>
      </c>
      <c r="F3" s="15">
        <v>80000</v>
      </c>
      <c r="G3" s="15">
        <v>80000</v>
      </c>
    </row>
    <row r="4" spans="1:7">
      <c r="B4" s="23" t="s">
        <v>67</v>
      </c>
      <c r="C4" s="42">
        <v>1243610.95</v>
      </c>
      <c r="D4" s="15"/>
      <c r="F4" s="42">
        <v>1642414.12</v>
      </c>
      <c r="G4" s="42">
        <v>2083760.84</v>
      </c>
    </row>
    <row r="5" spans="1:7">
      <c r="A5">
        <v>2</v>
      </c>
      <c r="B5" s="23" t="s">
        <v>64</v>
      </c>
      <c r="D5" s="15">
        <v>29000</v>
      </c>
    </row>
    <row r="6" spans="1:7">
      <c r="A6">
        <v>3</v>
      </c>
      <c r="B6" s="23" t="s">
        <v>66</v>
      </c>
      <c r="D6" s="15">
        <v>500</v>
      </c>
    </row>
    <row r="7" spans="1:7">
      <c r="A7">
        <v>4</v>
      </c>
      <c r="B7" s="23" t="s">
        <v>65</v>
      </c>
      <c r="C7" s="15"/>
      <c r="D7" s="15">
        <v>100</v>
      </c>
      <c r="F7" s="15"/>
      <c r="G7" s="15"/>
    </row>
    <row r="8" spans="1:7">
      <c r="C8" s="46">
        <v>78762.84</v>
      </c>
      <c r="D8" s="15"/>
      <c r="F8" s="46">
        <v>0</v>
      </c>
      <c r="G8" s="46">
        <v>0</v>
      </c>
    </row>
    <row r="9" spans="1:7">
      <c r="C9" s="8">
        <v>320000</v>
      </c>
      <c r="D9" s="15"/>
      <c r="F9" s="8">
        <v>0</v>
      </c>
      <c r="G9" s="8">
        <v>0</v>
      </c>
    </row>
    <row r="10" spans="1:7">
      <c r="C10" s="8">
        <v>52000</v>
      </c>
      <c r="D10" s="15"/>
      <c r="F10" s="8">
        <v>0</v>
      </c>
      <c r="G10" s="8">
        <v>0</v>
      </c>
    </row>
    <row r="11" spans="1:7">
      <c r="C11" s="8">
        <v>325500</v>
      </c>
      <c r="D11" s="15"/>
      <c r="F11" s="8">
        <v>0</v>
      </c>
      <c r="G11" s="8">
        <v>0</v>
      </c>
    </row>
    <row r="12" spans="1:7">
      <c r="C12" s="15"/>
      <c r="D12" s="15"/>
      <c r="F12" s="15">
        <v>0</v>
      </c>
      <c r="G12" s="15">
        <v>0</v>
      </c>
    </row>
    <row r="13" spans="1:7">
      <c r="C13" s="15"/>
      <c r="D13" s="15"/>
      <c r="F13" s="15"/>
    </row>
    <row r="14" spans="1:7">
      <c r="C14" s="15"/>
      <c r="D14" s="15"/>
      <c r="F14" s="15"/>
    </row>
    <row r="15" spans="1:7">
      <c r="C15" s="15"/>
      <c r="D15" s="15"/>
    </row>
    <row r="16" spans="1:7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  <row r="26" spans="3:4">
      <c r="C26" s="15"/>
      <c r="D26" s="15"/>
    </row>
    <row r="27" spans="3:4">
      <c r="C27" s="15"/>
      <c r="D27" s="15"/>
    </row>
    <row r="28" spans="3:4">
      <c r="C28" s="15"/>
    </row>
    <row r="29" spans="3:4">
      <c r="C29" s="15"/>
    </row>
    <row r="30" spans="3:4">
      <c r="C30" s="15"/>
    </row>
    <row r="31" spans="3:4">
      <c r="C31" s="15"/>
    </row>
    <row r="32" spans="3:4">
      <c r="C32" s="15"/>
    </row>
    <row r="33" spans="3:3">
      <c r="C33" s="15"/>
    </row>
    <row r="34" spans="3:3">
      <c r="C34" s="15"/>
    </row>
    <row r="35" spans="3:3">
      <c r="C35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F48"/>
  <sheetViews>
    <sheetView topLeftCell="A14" workbookViewId="0">
      <selection activeCell="D24" sqref="D24"/>
    </sheetView>
  </sheetViews>
  <sheetFormatPr baseColWidth="10" defaultRowHeight="13"/>
  <cols>
    <col min="3" max="3" width="11.1640625" bestFit="1" customWidth="1"/>
    <col min="4" max="4" width="9.83203125" customWidth="1"/>
    <col min="5" max="5" width="35.6640625" customWidth="1"/>
  </cols>
  <sheetData>
    <row r="1" spans="1:4" s="56" customFormat="1">
      <c r="A1" s="56" t="s">
        <v>6</v>
      </c>
      <c r="D1" s="57">
        <f>SUM(D2:D362)</f>
        <v>11738.74</v>
      </c>
    </row>
    <row r="2" spans="1:4">
      <c r="D2" s="15"/>
    </row>
    <row r="3" spans="1:4">
      <c r="D3" s="15"/>
    </row>
    <row r="4" spans="1:4">
      <c r="D4" s="15"/>
    </row>
    <row r="5" spans="1:4">
      <c r="D5" s="15"/>
    </row>
    <row r="6" spans="1:4">
      <c r="D6" s="15"/>
    </row>
    <row r="7" spans="1:4">
      <c r="D7" s="15"/>
    </row>
    <row r="8" spans="1:4">
      <c r="D8" s="15"/>
    </row>
    <row r="9" spans="1:4">
      <c r="D9" s="15"/>
    </row>
    <row r="10" spans="1:4">
      <c r="C10" s="15"/>
      <c r="D10" s="15"/>
    </row>
    <row r="11" spans="1:4">
      <c r="C11" s="15"/>
      <c r="D11" s="15"/>
    </row>
    <row r="12" spans="1:4">
      <c r="C12" s="15"/>
      <c r="D12" s="15"/>
    </row>
    <row r="13" spans="1:4">
      <c r="C13" s="15"/>
      <c r="D13" s="15"/>
    </row>
    <row r="14" spans="1:4">
      <c r="C14" s="15"/>
      <c r="D14" s="15"/>
    </row>
    <row r="15" spans="1:4">
      <c r="C15" s="15"/>
      <c r="D15" s="15"/>
    </row>
    <row r="16" spans="1:4">
      <c r="C16" s="15"/>
      <c r="D16" s="15"/>
    </row>
    <row r="17" spans="2:6">
      <c r="C17" s="15"/>
      <c r="D17" s="15"/>
    </row>
    <row r="18" spans="2:6">
      <c r="C18" s="15"/>
      <c r="D18" s="15"/>
    </row>
    <row r="19" spans="2:6">
      <c r="C19" s="15"/>
      <c r="D19" s="15"/>
    </row>
    <row r="20" spans="2:6">
      <c r="C20" s="15"/>
      <c r="D20" s="15"/>
    </row>
    <row r="21" spans="2:6">
      <c r="C21" s="15"/>
      <c r="D21" s="15"/>
    </row>
    <row r="22" spans="2:6">
      <c r="C22" s="15"/>
      <c r="D22" s="15"/>
    </row>
    <row r="23" spans="2:6">
      <c r="B23" s="23" t="s">
        <v>96</v>
      </c>
      <c r="C23" s="15"/>
      <c r="D23" s="15">
        <v>858.24</v>
      </c>
      <c r="E23" s="23" t="s">
        <v>97</v>
      </c>
    </row>
    <row r="24" spans="2:6">
      <c r="B24" s="23" t="s">
        <v>98</v>
      </c>
      <c r="C24" s="15"/>
      <c r="D24" s="15">
        <v>98</v>
      </c>
      <c r="E24" s="23" t="s">
        <v>99</v>
      </c>
      <c r="F24" s="23" t="s">
        <v>100</v>
      </c>
    </row>
    <row r="25" spans="2:6">
      <c r="B25" s="23" t="s">
        <v>101</v>
      </c>
      <c r="C25" s="15"/>
      <c r="D25" s="15">
        <v>100</v>
      </c>
      <c r="E25" s="23" t="s">
        <v>102</v>
      </c>
      <c r="F25" s="23"/>
    </row>
    <row r="26" spans="2:6">
      <c r="B26" s="23" t="s">
        <v>89</v>
      </c>
      <c r="C26" s="15"/>
      <c r="D26" s="15">
        <v>58</v>
      </c>
      <c r="E26" t="s">
        <v>87</v>
      </c>
      <c r="F26" s="23" t="s">
        <v>90</v>
      </c>
    </row>
    <row r="27" spans="2:6">
      <c r="B27" t="s">
        <v>85</v>
      </c>
      <c r="D27" s="15">
        <v>1200</v>
      </c>
      <c r="E27" t="s">
        <v>86</v>
      </c>
      <c r="F27" s="23" t="s">
        <v>90</v>
      </c>
    </row>
    <row r="28" spans="2:6">
      <c r="B28" t="s">
        <v>82</v>
      </c>
      <c r="D28" s="15">
        <v>140</v>
      </c>
      <c r="E28" t="s">
        <v>84</v>
      </c>
      <c r="F28" s="23" t="s">
        <v>90</v>
      </c>
    </row>
    <row r="29" spans="2:6">
      <c r="B29" t="s">
        <v>81</v>
      </c>
      <c r="D29" s="15">
        <v>437</v>
      </c>
      <c r="E29" t="s">
        <v>88</v>
      </c>
      <c r="F29" s="23" t="s">
        <v>90</v>
      </c>
    </row>
    <row r="30" spans="2:6">
      <c r="B30" t="s">
        <v>79</v>
      </c>
      <c r="D30" s="15">
        <v>296</v>
      </c>
      <c r="E30" t="s">
        <v>80</v>
      </c>
      <c r="F30" s="23" t="s">
        <v>90</v>
      </c>
    </row>
    <row r="31" spans="2:6">
      <c r="B31" s="55" t="s">
        <v>76</v>
      </c>
      <c r="D31" s="15">
        <v>380</v>
      </c>
      <c r="E31" t="s">
        <v>83</v>
      </c>
      <c r="F31" s="23" t="s">
        <v>90</v>
      </c>
    </row>
    <row r="32" spans="2:6">
      <c r="B32" s="58" t="s">
        <v>103</v>
      </c>
      <c r="D32" s="15">
        <v>872</v>
      </c>
      <c r="E32" s="23" t="s">
        <v>95</v>
      </c>
      <c r="F32" s="23" t="s">
        <v>90</v>
      </c>
    </row>
    <row r="33" spans="2:6">
      <c r="B33" s="58" t="s">
        <v>103</v>
      </c>
      <c r="D33" s="15">
        <v>1536</v>
      </c>
      <c r="E33" s="23" t="s">
        <v>95</v>
      </c>
      <c r="F33" s="23" t="s">
        <v>90</v>
      </c>
    </row>
    <row r="34" spans="2:6">
      <c r="B34" s="58" t="s">
        <v>78</v>
      </c>
      <c r="D34" s="15">
        <v>380</v>
      </c>
      <c r="E34" s="23" t="s">
        <v>86</v>
      </c>
      <c r="F34" s="23" t="s">
        <v>90</v>
      </c>
    </row>
    <row r="35" spans="2:6">
      <c r="B35" s="55" t="s">
        <v>78</v>
      </c>
      <c r="D35" s="15">
        <v>40</v>
      </c>
      <c r="E35" t="s">
        <v>77</v>
      </c>
      <c r="F35" s="23" t="s">
        <v>90</v>
      </c>
    </row>
    <row r="36" spans="2:6">
      <c r="B36" s="58" t="s">
        <v>104</v>
      </c>
      <c r="D36" s="15">
        <v>190</v>
      </c>
      <c r="E36" s="23" t="s">
        <v>105</v>
      </c>
      <c r="F36" s="23" t="s">
        <v>90</v>
      </c>
    </row>
    <row r="37" spans="2:6">
      <c r="B37" s="58" t="s">
        <v>71</v>
      </c>
      <c r="D37" s="15">
        <v>100</v>
      </c>
      <c r="E37" s="23" t="s">
        <v>106</v>
      </c>
      <c r="F37" s="23"/>
    </row>
    <row r="38" spans="2:6">
      <c r="B38" s="55" t="s">
        <v>71</v>
      </c>
      <c r="C38" s="15">
        <v>400000</v>
      </c>
      <c r="D38" s="15"/>
      <c r="E38" t="s">
        <v>73</v>
      </c>
      <c r="F38" s="23" t="s">
        <v>93</v>
      </c>
    </row>
    <row r="39" spans="2:6">
      <c r="B39" s="55" t="s">
        <v>71</v>
      </c>
      <c r="C39" s="15">
        <v>50000</v>
      </c>
      <c r="D39" s="15"/>
      <c r="E39" t="s">
        <v>72</v>
      </c>
      <c r="F39" s="23" t="s">
        <v>93</v>
      </c>
    </row>
    <row r="40" spans="2:6">
      <c r="B40" s="58" t="s">
        <v>94</v>
      </c>
      <c r="C40" s="15"/>
      <c r="D40" s="15">
        <v>968</v>
      </c>
      <c r="E40" s="23" t="s">
        <v>95</v>
      </c>
      <c r="F40" s="23"/>
    </row>
    <row r="41" spans="2:6">
      <c r="B41" s="58" t="s">
        <v>94</v>
      </c>
      <c r="C41" s="15"/>
      <c r="D41" s="15">
        <v>344</v>
      </c>
      <c r="E41" s="23" t="s">
        <v>95</v>
      </c>
      <c r="F41" s="23"/>
    </row>
    <row r="42" spans="2:6">
      <c r="B42" s="58" t="s">
        <v>94</v>
      </c>
      <c r="C42" s="15"/>
      <c r="D42" s="15">
        <v>772</v>
      </c>
      <c r="E42" s="23" t="s">
        <v>95</v>
      </c>
      <c r="F42" s="23"/>
    </row>
    <row r="43" spans="2:6">
      <c r="B43" s="58" t="s">
        <v>94</v>
      </c>
      <c r="C43" s="15"/>
      <c r="D43" s="15">
        <v>2746</v>
      </c>
      <c r="E43" s="23" t="s">
        <v>95</v>
      </c>
      <c r="F43" s="23"/>
    </row>
    <row r="44" spans="2:6">
      <c r="B44" s="23" t="s">
        <v>92</v>
      </c>
      <c r="C44" s="15"/>
      <c r="D44" s="15">
        <v>223.5</v>
      </c>
      <c r="E44" s="23" t="s">
        <v>91</v>
      </c>
      <c r="F44" s="23" t="s">
        <v>90</v>
      </c>
    </row>
    <row r="45" spans="2:6">
      <c r="C45" s="15"/>
      <c r="D45" s="15"/>
    </row>
    <row r="46" spans="2:6">
      <c r="C46" s="15"/>
      <c r="D46" s="15"/>
    </row>
    <row r="47" spans="2:6">
      <c r="C47" s="15"/>
      <c r="D47" s="15"/>
    </row>
    <row r="48" spans="2:6">
      <c r="C48" s="15"/>
      <c r="D4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NC-SUM</vt:lpstr>
      <vt:lpstr>JX-flow</vt:lpstr>
      <vt:lpstr>dw-allocation</vt:lpstr>
      <vt:lpstr>wd-op-log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2022-07-03T14:03:45Z</dcterms:modified>
</cp:coreProperties>
</file>