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1_{32F4B9C9-ECB2-454A-BE9C-E1FE2C92A64E}" xr6:coauthVersionLast="47" xr6:coauthVersionMax="47" xr10:uidLastSave="{00000000-0000-0000-0000-000000000000}"/>
  <bookViews>
    <workbookView xWindow="740" yWindow="1320" windowWidth="24200" windowHeight="12880" activeTab="3" xr2:uid="{00000000-000D-0000-FFFF-FFFF00000000}"/>
  </bookViews>
  <sheets>
    <sheet name="NC-Init" sheetId="1" r:id="rId1"/>
    <sheet name="NC-SUM" sheetId="4" r:id="rId2"/>
    <sheet name="JX-banks" sheetId="12" r:id="rId3"/>
    <sheet name="JX-flow" sheetId="10" r:id="rId4"/>
    <sheet name="DW-Tot" sheetId="5" r:id="rId5"/>
    <sheet name="wd-op-log" sheetId="6" r:id="rId6"/>
    <sheet name="NCBank-Alloc" sheetId="11" r:id="rId7"/>
    <sheet name="Sheet2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3" i="4"/>
  <c r="J18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2" i="4" l="1"/>
  <c r="G2" i="4"/>
  <c r="E10" i="11"/>
  <c r="I10" i="11"/>
  <c r="C10" i="11"/>
  <c r="B10" i="11"/>
  <c r="D18" i="11"/>
  <c r="C18" i="11"/>
  <c r="B18" i="11"/>
  <c r="J18" i="11" s="1"/>
  <c r="C3" i="10"/>
  <c r="C4" i="10"/>
  <c r="D4" i="10"/>
  <c r="M4" i="10" s="1"/>
  <c r="M1" i="10" s="1"/>
  <c r="D1" i="6"/>
  <c r="K18" i="4"/>
  <c r="G2" i="5"/>
  <c r="F2" i="5"/>
  <c r="C2" i="5"/>
  <c r="I2" i="4"/>
  <c r="E15" i="1"/>
  <c r="E2" i="4"/>
  <c r="K2" i="4" s="1"/>
  <c r="F2" i="4"/>
  <c r="E2" i="2"/>
  <c r="J8" i="1"/>
  <c r="H4" i="2"/>
  <c r="J18" i="1"/>
  <c r="M15" i="1"/>
  <c r="E2" i="1"/>
  <c r="J6" i="1"/>
  <c r="F2" i="1"/>
  <c r="J10" i="11" l="1"/>
  <c r="M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J6" authorId="0" shapeId="0" xr:uid="{00000000-0006-0000-0000-000001000000}">
      <text>
        <r>
          <rPr>
            <sz val="10"/>
            <color rgb="FF000000"/>
            <rFont val="Arial"/>
            <family val="2"/>
          </rPr>
          <t>USD Sum in ICBC.</t>
        </r>
      </text>
    </comment>
    <comment ref="J8" authorId="1" shapeId="0" xr:uid="{B69D6ED2-732A-CE47-B4E2-1167C43AEB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ICBC fixed SUM
</t>
        </r>
      </text>
    </comment>
    <comment ref="J15" authorId="1" shapeId="0" xr:uid="{3BD6D156-EFD6-ED4D-B2CA-1AE16F98E4E6}">
      <text>
        <r>
          <rPr>
            <b/>
            <sz val="10"/>
            <color rgb="FF000000"/>
            <rFont val="Tahoma"/>
            <family val="2"/>
          </rPr>
          <t>Cash value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5" authorId="1" shapeId="0" xr:uid="{80F74016-81C9-2F41-9F95-790BF0116EED}">
      <text>
        <r>
          <rPr>
            <b/>
            <sz val="10"/>
            <color rgb="FF000000"/>
            <rFont val="Tahoma"/>
            <family val="2"/>
          </rPr>
          <t xml:space="preserve">stock value on 2022-04-28
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stock value at sell-price @05-08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USD sum in CB.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8" authorId="0" shapeId="0" xr:uid="{814AA270-ABA1-B143-B40B-79DA7B581BE6}">
      <text>
        <r>
          <rPr>
            <b/>
            <sz val="10"/>
            <color rgb="FF000000"/>
            <rFont val="Tahoma"/>
            <family val="2"/>
          </rPr>
          <t xml:space="preserve">Sum in CB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" authorId="0" shapeId="0" xr:uid="{5915B927-FE98-BB4E-A09E-BFB24ABB2B39}">
      <text>
        <r>
          <rPr>
            <b/>
            <sz val="10"/>
            <color rgb="FF000000"/>
            <rFont val="Tahoma"/>
            <family val="2"/>
          </rPr>
          <t xml:space="preserve">NC+JX
</t>
        </r>
        <r>
          <rPr>
            <b/>
            <sz val="10"/>
            <color rgb="FF000000"/>
            <rFont val="Tahoma"/>
            <family val="2"/>
          </rPr>
          <t xml:space="preserve">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" authorId="0" shapeId="0" xr:uid="{EA5E161A-2A24-C448-84EF-737355832604}">
      <text>
        <r>
          <rPr>
            <b/>
            <sz val="10"/>
            <color rgb="FF000000"/>
            <rFont val="Tahoma"/>
            <family val="2"/>
          </rPr>
          <t xml:space="preserve">NC-Total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" authorId="0" shapeId="0" xr:uid="{FC79DD0A-5A2E-EF4B-A4ED-3C7B2DDD0CBD}">
      <text>
        <r>
          <rPr>
            <b/>
            <sz val="10"/>
            <color rgb="FF000000"/>
            <rFont val="Tahoma"/>
            <family val="2"/>
          </rPr>
          <t xml:space="preserve">Comsumption Daily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3" authorId="0" shapeId="0" xr:uid="{5722EA86-5DE0-2140-BF2F-36A6C91D5965}">
      <text>
        <r>
          <rPr>
            <b/>
            <sz val="10"/>
            <color rgb="FF000000"/>
            <rFont val="Tahoma"/>
            <family val="2"/>
          </rPr>
          <t xml:space="preserve">JX+NC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" authorId="0" shapeId="0" xr:uid="{433803A0-B9F8-004A-87E4-4F9907DA6BC3}">
      <text>
        <r>
          <rPr>
            <b/>
            <sz val="10"/>
            <color rgb="FF000000"/>
            <rFont val="Tahoma"/>
            <family val="2"/>
          </rPr>
          <t xml:space="preserve">transfer from 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4" authorId="0" shapeId="0" xr:uid="{603AE92F-860F-9346-8425-6D5CF9995450}">
      <text>
        <r>
          <rPr>
            <b/>
            <sz val="10"/>
            <color rgb="FF000000"/>
            <rFont val="Tahoma"/>
            <family val="2"/>
          </rPr>
          <t xml:space="preserve">JX-only
</t>
        </r>
        <r>
          <rPr>
            <b/>
            <sz val="10"/>
            <color rgb="FF000000"/>
            <rFont val="Tahoma"/>
            <family val="2"/>
          </rPr>
          <t xml:space="preserve">initial(value) 
</t>
        </r>
        <r>
          <rPr>
            <b/>
            <sz val="10"/>
            <color rgb="FF000000"/>
            <rFont val="Tahoma"/>
            <family val="2"/>
          </rPr>
          <t xml:space="preserve">before NC
</t>
        </r>
      </text>
    </comment>
    <comment ref="C14" authorId="0" shapeId="0" xr:uid="{3657908E-92BA-EA41-B8C1-F6531FF66690}">
      <text>
        <r>
          <rPr>
            <b/>
            <sz val="10"/>
            <color rgb="FF000000"/>
            <rFont val="Tahoma"/>
            <family val="2"/>
          </rPr>
          <t>nc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6" authorId="0" shapeId="0" xr:uid="{A5F4C5E2-34DC-A141-A407-E3BE54371641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9" authorId="0" shapeId="0" xr:uid="{77D25C1B-9986-FC49-AD46-7D0F09DF5B77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2" authorId="0" shapeId="0" xr:uid="{ACE1AD86-652F-1746-BC4B-FDA0D074C392}">
      <text>
        <r>
          <rPr>
            <b/>
            <sz val="10"/>
            <color rgb="FF000000"/>
            <rFont val="Tahoma"/>
            <family val="2"/>
          </rPr>
          <t xml:space="preserve">NC
</t>
        </r>
      </text>
    </comment>
    <comment ref="F46" authorId="0" shapeId="0" xr:uid="{853C4F47-4A45-F446-A6AB-C3E44569B3A9}">
      <text>
        <r>
          <rPr>
            <b/>
            <sz val="10"/>
            <color rgb="FF000000"/>
            <rFont val="Tahoma"/>
            <family val="2"/>
          </rPr>
          <t xml:space="preserve">NanChang: FuXu founding.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<sst xmlns="http://schemas.openxmlformats.org/spreadsheetml/2006/main" count="446" uniqueCount="199">
  <si>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</si>
  <si>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</si>
  <si>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</si>
  <si>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</si>
  <si>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</si>
  <si>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</si>
  <si>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</si>
  <si>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</si>
  <si>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</si>
  <si>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</si>
  <si>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</si>
  <si>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</si>
  <si>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</si>
  <si>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</si>
  <si>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</si>
  <si>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</si>
  <si>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</si>
  <si>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</si>
  <si>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</si>
  <si>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</si>
  <si>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</si>
  <si>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</si>
  <si>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</si>
  <si>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</si>
  <si>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</si>
  <si>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</si>
  <si>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</si>
  <si>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</si>
  <si>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</si>
  <si>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</si>
  <si>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</si>
  <si>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</si>
  <si>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</si>
  <si>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</si>
  <si>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</si>
  <si>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</si>
  <si>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</si>
  <si>
    <t>111000157003951</t>
  </si>
  <si>
    <t>802000013014</t>
  </si>
  <si>
    <t>318154782957</t>
  </si>
  <si>
    <t>ICBC-DW</t>
  </si>
  <si>
    <t>*321</t>
  </si>
  <si>
    <t>SUM</t>
  </si>
  <si>
    <t>Cash</t>
  </si>
  <si>
    <t>RMB</t>
  </si>
  <si>
    <t>水费。</t>
  </si>
  <si>
    <t>煤气。</t>
  </si>
  <si>
    <t>电费。</t>
  </si>
  <si>
    <t>暖气。</t>
  </si>
  <si>
    <t>务业。年费</t>
  </si>
  <si>
    <t>歌华有线月费</t>
  </si>
  <si>
    <t>200226901000076000</t>
  </si>
  <si>
    <t>歌华月费18, 水费</t>
  </si>
  <si>
    <t>NC-ICBC-6461</t>
  </si>
  <si>
    <t>NC-ICBC-5228</t>
  </si>
  <si>
    <t>DW-ICBC-0321</t>
  </si>
  <si>
    <t>NC-BJB</t>
  </si>
  <si>
    <t>NC-BJABB</t>
  </si>
  <si>
    <t>in</t>
  </si>
  <si>
    <t>Out</t>
  </si>
  <si>
    <t>DW-JCBC</t>
  </si>
  <si>
    <t>Cach</t>
  </si>
  <si>
    <t>6-22am,</t>
  </si>
  <si>
    <t>6-22pm,</t>
  </si>
  <si>
    <t>TOTAL</t>
  </si>
  <si>
    <t>22-06-26</t>
  </si>
  <si>
    <t>DW to JX-cmb-card</t>
  </si>
  <si>
    <t>DW to JX-icbc-card</t>
  </si>
  <si>
    <t>transfer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</si>
  <si>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</si>
  <si>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</si>
  <si>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</si>
  <si>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</si>
  <si>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</si>
  <si>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</si>
  <si>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</si>
  <si>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</si>
  <si>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</si>
  <si>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</si>
  <si>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Home Bath, KuaiLeZhiJian</t>
  </si>
  <si>
    <t>Park, annual card</t>
  </si>
  <si>
    <t>Hangtian Hospital, teethcleaning,387+50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</si>
  <si>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</si>
  <si>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</si>
  <si>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</si>
  <si>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</si>
  <si>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</si>
  <si>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</si>
  <si>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</si>
  <si>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</si>
  <si>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Hantian Hostpical, mom hand</t>
  </si>
  <si>
    <t>22-04-22</t>
  </si>
  <si>
    <t>taxi didi</t>
  </si>
  <si>
    <t>icbc</t>
  </si>
  <si>
    <t>22-05-30</t>
  </si>
  <si>
    <t>mobile charge.</t>
  </si>
  <si>
    <t>22-06-24</t>
  </si>
  <si>
    <t>22-06-25</t>
  </si>
  <si>
    <t>CKN</t>
  </si>
  <si>
    <t>mobile charge</t>
  </si>
  <si>
    <t>22-07-01</t>
  </si>
  <si>
    <t>salary</t>
  </si>
  <si>
    <t>interest</t>
  </si>
  <si>
    <t>fixed</t>
  </si>
  <si>
    <t>remain</t>
  </si>
  <si>
    <t>22-06-14</t>
  </si>
  <si>
    <t>Book6935</t>
  </si>
  <si>
    <t>22-05-23</t>
  </si>
  <si>
    <t>nc-fx</t>
  </si>
  <si>
    <t>22-05-14</t>
  </si>
  <si>
    <t>22-05-09</t>
  </si>
  <si>
    <t>22-04-29</t>
  </si>
  <si>
    <t>date</t>
  </si>
  <si>
    <t>operation</t>
  </si>
  <si>
    <t>fr nc-dw</t>
  </si>
  <si>
    <t>22-06-15</t>
  </si>
  <si>
    <t>fr dw</t>
  </si>
  <si>
    <t>22-05-28</t>
  </si>
  <si>
    <t>dw</t>
  </si>
  <si>
    <t>22-05-25</t>
  </si>
  <si>
    <t>22-05-24</t>
  </si>
  <si>
    <t>22-05-22</t>
  </si>
  <si>
    <t>22-05-19</t>
  </si>
  <si>
    <t>sanjiefang</t>
  </si>
  <si>
    <t>22-05-18</t>
  </si>
  <si>
    <t>22-05-13</t>
  </si>
  <si>
    <t>22-05-11</t>
  </si>
  <si>
    <t>22-05-10</t>
  </si>
  <si>
    <t>22-05-06</t>
  </si>
  <si>
    <t>22-05-04</t>
  </si>
  <si>
    <t>22-05-03</t>
  </si>
  <si>
    <t>mobile-charge</t>
  </si>
  <si>
    <t>22-05-02</t>
  </si>
  <si>
    <t>init</t>
  </si>
  <si>
    <t>fr jx6935</t>
  </si>
  <si>
    <t>jy</t>
  </si>
  <si>
    <t>22-06-01</t>
  </si>
  <si>
    <t>notary-DH</t>
  </si>
  <si>
    <t>notary-DW</t>
  </si>
  <si>
    <t>Fixed</t>
  </si>
  <si>
    <t>sum</t>
  </si>
  <si>
    <t>Fix2445</t>
  </si>
  <si>
    <t>NC+JX</t>
  </si>
  <si>
    <t>NC-SUM</t>
  </si>
  <si>
    <t>22-07-18</t>
  </si>
  <si>
    <t>JxAcc2087</t>
  </si>
  <si>
    <t>wd-Zhaoshang</t>
  </si>
  <si>
    <t>Tot</t>
  </si>
  <si>
    <t>jx-Zhaoshang</t>
  </si>
  <si>
    <t>banking</t>
  </si>
  <si>
    <t>zzbao</t>
  </si>
  <si>
    <t>22-07-14</t>
  </si>
  <si>
    <t>gehua-tv</t>
  </si>
  <si>
    <t>wd-icbc</t>
  </si>
  <si>
    <t>total</t>
  </si>
  <si>
    <t>0200226901000076461</t>
  </si>
  <si>
    <t>000111000157003951</t>
  </si>
  <si>
    <t>cash</t>
  </si>
  <si>
    <t>dw-ABC</t>
  </si>
  <si>
    <t>dw-CCB</t>
  </si>
  <si>
    <t>dw-ZongXin</t>
  </si>
  <si>
    <t>comsume</t>
  </si>
  <si>
    <t>liantong(err)</t>
  </si>
  <si>
    <t>liantong-anualfee</t>
  </si>
  <si>
    <t>JX-Only-initial</t>
  </si>
  <si>
    <t>22-07-19</t>
  </si>
  <si>
    <t>22-07-21</t>
  </si>
  <si>
    <t>dailyfixed</t>
  </si>
  <si>
    <t>mobile-transfer</t>
  </si>
  <si>
    <t>tot</t>
  </si>
  <si>
    <t>dw2jx-icbc-trans</t>
  </si>
  <si>
    <t>22-07-20</t>
  </si>
  <si>
    <t>notary-shoujia</t>
  </si>
  <si>
    <t>card</t>
  </si>
  <si>
    <t>cd</t>
  </si>
  <si>
    <t>book</t>
  </si>
  <si>
    <t>*2087</t>
  </si>
  <si>
    <t>*6935</t>
  </si>
  <si>
    <t>*2445</t>
  </si>
  <si>
    <t>4140700-</t>
  </si>
  <si>
    <t>cny</t>
  </si>
  <si>
    <t>*5044</t>
  </si>
  <si>
    <t>招商</t>
  </si>
  <si>
    <t>*5523</t>
  </si>
  <si>
    <t>中信citi</t>
  </si>
  <si>
    <t>招商ZhaoShang</t>
  </si>
  <si>
    <t>建设CCB</t>
  </si>
  <si>
    <t>农业ABC</t>
  </si>
  <si>
    <t>工商銀行ICBC-dw</t>
  </si>
  <si>
    <t>*5490</t>
  </si>
  <si>
    <t>card-older</t>
  </si>
  <si>
    <t>_+CNY100/month</t>
  </si>
  <si>
    <t>CnyInterest</t>
  </si>
  <si>
    <t>UsdInterest</t>
  </si>
  <si>
    <t>Buffer</t>
  </si>
  <si>
    <t>人民币Report</t>
  </si>
  <si>
    <t>Report+Int</t>
  </si>
  <si>
    <t>notes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</si>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</sst>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7"/>
      <color rgb="FF000000"/>
      <name val=".PingFangSC-Regular"/>
    </font>
    <font>
      <sz val="10"/>
      <color theme="1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5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FCE5CD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0" fontId="1" fillId="3" borderId="0" xfId="0" applyFont="1" applyFill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" fontId="0" fillId="0" borderId="0" xfId="0" applyNumberFormat="1" applyFont="1" applyAlignment="1"/>
    <xf numFmtId="43" fontId="0" fillId="0" borderId="0" xfId="1" applyFont="1" applyAlignment="1"/>
    <xf numFmtId="0" fontId="0" fillId="4" borderId="0" xfId="0" applyFont="1" applyFill="1" applyAlignment="1"/>
    <xf numFmtId="4" fontId="0" fillId="4" borderId="0" xfId="0" applyNumberFormat="1" applyFont="1" applyFill="1" applyAlignment="1"/>
    <xf numFmtId="43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49" fontId="6" fillId="0" borderId="0" xfId="0" applyNumberFormat="1" applyFont="1" applyAlignment="1"/>
    <xf numFmtId="4" fontId="1" fillId="5" borderId="0" xfId="0" applyNumberFormat="1" applyFont="1" applyFill="1" applyAlignment="1"/>
    <xf numFmtId="0" fontId="4" fillId="0" borderId="0" xfId="0" applyFont="1" applyAlignment="1"/>
    <xf numFmtId="0" fontId="5" fillId="5" borderId="0" xfId="0" applyFont="1" applyFill="1" applyAlignment="1"/>
    <xf numFmtId="4" fontId="3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/>
    <xf numFmtId="4" fontId="1" fillId="6" borderId="0" xfId="0" applyNumberFormat="1" applyFont="1" applyFill="1" applyAlignment="1"/>
    <xf numFmtId="4" fontId="1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/>
    <xf numFmtId="0" fontId="2" fillId="8" borderId="0" xfId="0" applyFont="1" applyFill="1" applyAlignment="1"/>
    <xf numFmtId="164" fontId="1" fillId="8" borderId="0" xfId="0" applyNumberFormat="1" applyFont="1" applyFill="1"/>
    <xf numFmtId="0" fontId="0" fillId="9" borderId="0" xfId="0" applyFont="1" applyFill="1" applyAlignment="1"/>
    <xf numFmtId="43" fontId="0" fillId="9" borderId="0" xfId="1" applyFont="1" applyFill="1" applyAlignment="1"/>
    <xf numFmtId="4" fontId="1" fillId="10" borderId="0" xfId="0" applyNumberFormat="1" applyFont="1" applyFill="1" applyAlignment="1"/>
    <xf numFmtId="43" fontId="4" fillId="0" borderId="0" xfId="1" applyFont="1" applyAlignment="1"/>
    <xf numFmtId="0" fontId="1" fillId="11" borderId="0" xfId="0" applyFont="1" applyFill="1" applyAlignment="1"/>
    <xf numFmtId="4" fontId="1" fillId="11" borderId="0" xfId="0" applyNumberFormat="1" applyFont="1" applyFill="1" applyAlignment="1"/>
    <xf numFmtId="43" fontId="0" fillId="11" borderId="0" xfId="1" applyFont="1" applyFill="1" applyAlignment="1"/>
    <xf numFmtId="0" fontId="0" fillId="11" borderId="0" xfId="0" applyFont="1" applyFill="1" applyAlignment="1"/>
    <xf numFmtId="49" fontId="1" fillId="11" borderId="0" xfId="0" applyNumberFormat="1" applyFont="1" applyFill="1" applyAlignment="1"/>
    <xf numFmtId="49" fontId="1" fillId="11" borderId="0" xfId="0" applyNumberFormat="1" applyFont="1" applyFill="1" applyAlignment="1">
      <alignment horizontal="left"/>
    </xf>
    <xf numFmtId="4" fontId="1" fillId="11" borderId="0" xfId="0" applyNumberFormat="1" applyFont="1" applyFill="1"/>
    <xf numFmtId="0" fontId="0" fillId="12" borderId="0" xfId="0" applyFont="1" applyFill="1" applyAlignment="1"/>
    <xf numFmtId="0" fontId="4" fillId="12" borderId="0" xfId="0" applyFont="1" applyFill="1" applyAlignment="1"/>
    <xf numFmtId="43" fontId="0" fillId="12" borderId="0" xfId="0" applyNumberFormat="1" applyFont="1" applyFill="1" applyAlignment="1"/>
    <xf numFmtId="43" fontId="0" fillId="12" borderId="1" xfId="1" applyFont="1" applyFill="1" applyBorder="1" applyAlignment="1"/>
    <xf numFmtId="14" fontId="0" fillId="0" borderId="0" xfId="0" applyNumberFormat="1" applyFont="1" applyAlignment="1"/>
    <xf numFmtId="0" fontId="9" fillId="0" borderId="0" xfId="0" applyFont="1" applyAlignment="1"/>
    <xf numFmtId="43" fontId="9" fillId="0" borderId="0" xfId="1" applyFont="1" applyAlignment="1"/>
    <xf numFmtId="14" fontId="4" fillId="0" borderId="0" xfId="0" applyNumberFormat="1" applyFont="1" applyAlignment="1"/>
    <xf numFmtId="0" fontId="0" fillId="10" borderId="0" xfId="0" applyFont="1" applyFill="1" applyAlignment="1"/>
    <xf numFmtId="0" fontId="0" fillId="10" borderId="2" xfId="0" applyFont="1" applyFill="1" applyBorder="1" applyAlignment="1"/>
    <xf numFmtId="0" fontId="9" fillId="10" borderId="2" xfId="0" applyFont="1" applyFill="1" applyBorder="1" applyAlignment="1">
      <alignment horizontal="center"/>
    </xf>
    <xf numFmtId="43" fontId="4" fillId="0" borderId="0" xfId="0" applyNumberFormat="1" applyFont="1" applyAlignment="1"/>
    <xf numFmtId="0" fontId="0" fillId="13" borderId="2" xfId="0" applyFont="1" applyFill="1" applyBorder="1" applyAlignment="1"/>
    <xf numFmtId="0" fontId="9" fillId="13" borderId="2" xfId="0" applyFont="1" applyFill="1" applyBorder="1" applyAlignment="1">
      <alignment horizontal="center"/>
    </xf>
    <xf numFmtId="0" fontId="0" fillId="13" borderId="5" xfId="0" applyFont="1" applyFill="1" applyBorder="1" applyAlignment="1"/>
    <xf numFmtId="0" fontId="0" fillId="13" borderId="3" xfId="0" applyFon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4" fillId="14" borderId="2" xfId="0" applyFont="1" applyFill="1" applyBorder="1" applyAlignment="1"/>
    <xf numFmtId="43" fontId="0" fillId="15" borderId="0" xfId="1" applyFont="1" applyFill="1" applyAlignment="1"/>
    <xf numFmtId="0" fontId="9" fillId="13" borderId="0" xfId="0" applyFont="1" applyFill="1" applyBorder="1" applyAlignment="1">
      <alignment horizontal="center"/>
    </xf>
    <xf numFmtId="43" fontId="10" fillId="0" borderId="0" xfId="1" applyFont="1" applyAlignment="1"/>
    <xf numFmtId="43" fontId="0" fillId="15" borderId="2" xfId="1" applyFont="1" applyFill="1" applyBorder="1" applyAlignment="1"/>
    <xf numFmtId="0" fontId="0" fillId="16" borderId="2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4" fillId="16" borderId="2" xfId="0" applyFont="1" applyFill="1" applyBorder="1" applyAlignment="1"/>
    <xf numFmtId="43" fontId="0" fillId="16" borderId="0" xfId="1" applyFont="1" applyFill="1" applyAlignment="1"/>
    <xf numFmtId="43" fontId="0" fillId="17" borderId="0" xfId="1" applyFont="1" applyFill="1" applyAlignment="1"/>
    <xf numFmtId="0" fontId="9" fillId="10" borderId="0" xfId="0" applyFont="1" applyFill="1" applyBorder="1" applyAlignment="1">
      <alignment horizontal="center"/>
    </xf>
    <xf numFmtId="0" fontId="4" fillId="10" borderId="2" xfId="0" applyFont="1" applyFill="1" applyBorder="1" applyAlignment="1"/>
    <xf numFmtId="0" fontId="9" fillId="12" borderId="2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0" fillId="10" borderId="5" xfId="0" applyFont="1" applyFill="1" applyBorder="1" applyAlignment="1"/>
    <xf numFmtId="43" fontId="0" fillId="10" borderId="0" xfId="1" applyFont="1" applyFill="1" applyAlignment="1"/>
    <xf numFmtId="43" fontId="4" fillId="10" borderId="0" xfId="0" applyNumberFormat="1" applyFont="1" applyFill="1" applyAlignment="1"/>
    <xf numFmtId="0" fontId="9" fillId="12" borderId="5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16" fontId="9" fillId="12" borderId="2" xfId="0" applyNumberFormat="1" applyFont="1" applyFill="1" applyBorder="1" applyAlignment="1">
      <alignment horizontal="center"/>
    </xf>
    <xf numFmtId="43" fontId="0" fillId="15" borderId="2" xfId="0" applyNumberFormat="1" applyFont="1" applyFill="1" applyBorder="1" applyAlignment="1">
      <alignment horizontal="center"/>
    </xf>
    <xf numFmtId="43" fontId="0" fillId="13" borderId="5" xfId="0" applyNumberFormat="1" applyFont="1" applyFill="1" applyBorder="1" applyAlignment="1">
      <alignment horizontal="center"/>
    </xf>
    <xf numFmtId="43" fontId="0" fillId="10" borderId="5" xfId="0" applyNumberFormat="1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43" fontId="0" fillId="13" borderId="3" xfId="1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43" fontId="0" fillId="12" borderId="6" xfId="0" applyNumberFormat="1" applyFont="1" applyFill="1" applyBorder="1" applyAlignment="1"/>
    <xf numFmtId="0" fontId="9" fillId="12" borderId="4" xfId="0" applyFont="1" applyFill="1" applyBorder="1" applyAlignment="1">
      <alignment horizontal="center"/>
    </xf>
    <xf numFmtId="43" fontId="0" fillId="17" borderId="1" xfId="1" applyFont="1" applyFill="1" applyBorder="1" applyAlignment="1"/>
    <xf numFmtId="43" fontId="0" fillId="16" borderId="1" xfId="0" applyNumberFormat="1" applyFont="1" applyFill="1" applyBorder="1" applyAlignment="1">
      <alignment horizontal="center"/>
    </xf>
    <xf numFmtId="43" fontId="0" fillId="12" borderId="1" xfId="0" applyNumberFormat="1" applyFont="1" applyFill="1" applyBorder="1" applyAlignment="1"/>
    <xf numFmtId="0" fontId="4" fillId="13" borderId="3" xfId="0" applyFont="1" applyFill="1" applyBorder="1" applyAlignment="1">
      <alignment horizontal="center"/>
    </xf>
    <xf numFmtId="0" fontId="9" fillId="10" borderId="2" xfId="0" applyFont="1" applyFill="1" applyBorder="1" applyAlignment="1"/>
    <xf numFmtId="0" fontId="9" fillId="14" borderId="2" xfId="0" applyFont="1" applyFill="1" applyBorder="1" applyAlignment="1">
      <alignment horizontal="left"/>
    </xf>
    <xf numFmtId="43" fontId="9" fillId="13" borderId="0" xfId="1" applyFont="1" applyFill="1" applyBorder="1" applyAlignment="1">
      <alignment horizontal="center"/>
    </xf>
    <xf numFmtId="43" fontId="11" fillId="13" borderId="0" xfId="1" applyFont="1" applyFill="1" applyBorder="1" applyAlignment="1">
      <alignment horizontal="center"/>
    </xf>
    <xf numFmtId="43" fontId="12" fillId="15" borderId="0" xfId="1" applyFont="1" applyFill="1" applyAlignment="1"/>
    <xf numFmtId="43" fontId="9" fillId="17" borderId="2" xfId="1" applyFont="1" applyFill="1" applyBorder="1" applyAlignment="1">
      <alignment horizontal="center"/>
    </xf>
    <xf numFmtId="4" fontId="1" fillId="18" borderId="0" xfId="0" applyNumberFormat="1" applyFont="1" applyFill="1"/>
    <xf numFmtId="43" fontId="0" fillId="12" borderId="0" xfId="1" applyFont="1" applyFill="1" applyAlignment="1"/>
    <xf numFmtId="14" fontId="4" fillId="11" borderId="0" xfId="0" applyNumberFormat="1" applyFont="1" applyFill="1" applyAlignment="1"/>
    <xf numFmtId="14" fontId="0" fillId="11" borderId="0" xfId="0" applyNumberFormat="1" applyFont="1" applyFill="1" applyAlignment="1"/>
    <xf numFmtId="49" fontId="1" fillId="11" borderId="0" xfId="0" quotePrefix="1" applyNumberFormat="1" applyFont="1" applyFill="1" applyAlignment="1"/>
    <xf numFmtId="0" fontId="9" fillId="12" borderId="0" xfId="0" applyFont="1" applyFill="1" applyAlignment="1">
      <alignment horizontal="right"/>
    </xf>
    <xf numFmtId="43" fontId="0" fillId="13" borderId="2" xfId="0" applyNumberFormat="1" applyFont="1" applyFill="1" applyBorder="1" applyAlignment="1"/>
    <xf numFmtId="43" fontId="2" fillId="13" borderId="0" xfId="1" applyFont="1" applyFill="1" applyBorder="1" applyAlignment="1">
      <alignment horizontal="center"/>
    </xf>
    <xf numFmtId="43" fontId="9" fillId="13" borderId="2" xfId="1" applyFont="1" applyFill="1" applyBorder="1" applyAlignment="1">
      <alignment horizontal="center"/>
    </xf>
    <xf numFmtId="43" fontId="13" fillId="13" borderId="2" xfId="1" applyFont="1" applyFill="1" applyBorder="1" applyAlignment="1">
      <alignment horizontal="center"/>
    </xf>
    <xf numFmtId="43" fontId="2" fillId="13" borderId="2" xfId="1" applyFont="1" applyFill="1" applyBorder="1" applyAlignment="1">
      <alignment horizontal="center"/>
    </xf>
    <xf numFmtId="0" fontId="4" fillId="11" borderId="0" xfId="0" applyFont="1" applyFill="1" applyAlignment="1"/>
    <xf numFmtId="43" fontId="0" fillId="11" borderId="0" xfId="0" applyNumberFormat="1" applyFont="1" applyFill="1" applyAlignment="1"/>
    <xf numFmtId="0" fontId="1" fillId="19" borderId="0" xfId="0" applyFont="1" applyFill="1" applyAlignment="1"/>
    <xf numFmtId="43" fontId="0" fillId="0" borderId="0" xfId="1" applyFont="1" applyFill="1" applyAlignment="1"/>
    <xf numFmtId="4" fontId="0" fillId="9" borderId="0" xfId="0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36"/>
  <sheetViews>
    <sheetView workbookViewId="0">
      <selection activeCell="B3" sqref="B3"/>
    </sheetView>
  </sheetViews>
  <sheetFormatPr baseColWidth="10" defaultColWidth="12.6640625" defaultRowHeight="15.75" customHeight="1"/>
  <cols>
    <col min="1" max="1" width="27.33203125" customWidth="1"/>
    <col min="2" max="2" width="8.1640625" customWidth="1"/>
    <col min="3" max="3" width="21.6640625" customWidth="1"/>
    <col min="4" max="4" width="6.1640625" customWidth="1"/>
    <col min="5" max="5" width="11.832031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20.33203125" customWidth="1"/>
    <col min="11" max="11" width="13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  <c r="J3" s="23" t="s">
        <v>52</v>
      </c>
    </row>
    <row r="4" spans="1:29" ht="15.75" customHeight="1">
      <c r="A4" s="1">
        <v>2</v>
      </c>
      <c r="B4" s="1" t="s">
        <v>7</v>
      </c>
      <c r="C4" s="21" t="s">
        <v>51</v>
      </c>
      <c r="D4" s="1" t="s">
        <v>1</v>
      </c>
      <c r="E4" s="22">
        <v>4074.62</v>
      </c>
      <c r="F4" s="8"/>
      <c r="H4" s="1" t="s">
        <v>11</v>
      </c>
      <c r="I4" s="1" t="s">
        <v>12</v>
      </c>
    </row>
    <row r="5" spans="1:29" ht="15.75" customHeight="1">
      <c r="A5" s="1">
        <v>3</v>
      </c>
      <c r="B5" s="1" t="s">
        <v>7</v>
      </c>
      <c r="C5" s="12" t="s">
        <v>37</v>
      </c>
      <c r="E5" s="8">
        <v>0</v>
      </c>
      <c r="F5" s="25"/>
      <c r="G5" s="26"/>
      <c r="H5" s="27" t="s">
        <v>13</v>
      </c>
      <c r="I5" s="1" t="s">
        <v>14</v>
      </c>
    </row>
    <row r="6" spans="1:29" ht="15.75" customHeight="1">
      <c r="A6" s="1">
        <v>4</v>
      </c>
      <c r="B6" s="1" t="s">
        <v>7</v>
      </c>
      <c r="C6" s="1" t="s">
        <v>15</v>
      </c>
      <c r="D6" s="1" t="s">
        <v>2</v>
      </c>
      <c r="E6" s="8"/>
      <c r="F6" s="8">
        <v>304.04000000000002</v>
      </c>
      <c r="G6" s="1">
        <v>20220621</v>
      </c>
      <c r="H6" s="27" t="s">
        <v>16</v>
      </c>
      <c r="I6" s="1" t="s">
        <v>14</v>
      </c>
      <c r="J6" s="9">
        <f>SUM(F6:F7)</f>
        <v>556.38</v>
      </c>
    </row>
    <row r="7" spans="1:29" ht="15.75" customHeight="1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">
        <v>20220902</v>
      </c>
      <c r="H7" s="27" t="s">
        <v>17</v>
      </c>
      <c r="I7" s="1" t="s">
        <v>14</v>
      </c>
      <c r="J7" s="14"/>
    </row>
    <row r="8" spans="1:29" ht="15.75" customHeight="1">
      <c r="A8" s="1">
        <v>6</v>
      </c>
      <c r="B8" s="1" t="s">
        <v>7</v>
      </c>
      <c r="C8" s="1" t="s">
        <v>15</v>
      </c>
      <c r="D8" s="1" t="s">
        <v>1</v>
      </c>
      <c r="E8" s="8">
        <v>320000</v>
      </c>
      <c r="F8" s="8"/>
      <c r="G8" s="1">
        <v>20230811</v>
      </c>
      <c r="H8" s="27" t="s">
        <v>18</v>
      </c>
      <c r="I8" s="1" t="s">
        <v>14</v>
      </c>
      <c r="J8" s="14">
        <f>SUM(E8:E14)</f>
        <v>1385031.13</v>
      </c>
    </row>
    <row r="9" spans="1:29" ht="15.75" customHeight="1">
      <c r="A9" s="1">
        <v>7</v>
      </c>
      <c r="B9" s="1" t="s">
        <v>7</v>
      </c>
      <c r="C9" s="1" t="s">
        <v>15</v>
      </c>
      <c r="D9" s="1" t="s">
        <v>1</v>
      </c>
      <c r="E9" s="8">
        <v>52000</v>
      </c>
      <c r="F9" s="8"/>
      <c r="G9" s="1">
        <v>20230116</v>
      </c>
      <c r="H9" s="27" t="s">
        <v>19</v>
      </c>
      <c r="I9" s="1" t="s">
        <v>14</v>
      </c>
    </row>
    <row r="10" spans="1:29" ht="15.75" customHeight="1">
      <c r="A10" s="1">
        <v>8</v>
      </c>
      <c r="B10" s="1" t="s">
        <v>7</v>
      </c>
      <c r="C10" s="1" t="s">
        <v>15</v>
      </c>
      <c r="D10" s="1" t="s">
        <v>1</v>
      </c>
      <c r="E10" s="8">
        <v>325500</v>
      </c>
      <c r="F10" s="8"/>
      <c r="G10" s="1">
        <v>20230717</v>
      </c>
      <c r="H10" s="27" t="s">
        <v>20</v>
      </c>
      <c r="I10" s="1" t="s">
        <v>14</v>
      </c>
    </row>
    <row r="11" spans="1:29" ht="15.75" customHeight="1">
      <c r="A11" s="1">
        <v>9</v>
      </c>
      <c r="B11" s="1" t="s">
        <v>7</v>
      </c>
      <c r="C11" s="1" t="s">
        <v>15</v>
      </c>
      <c r="D11" s="1" t="s">
        <v>1</v>
      </c>
      <c r="E11" s="22">
        <v>127988.7</v>
      </c>
      <c r="F11" s="8"/>
      <c r="G11" s="1">
        <v>20230116</v>
      </c>
      <c r="H11" s="27" t="s">
        <v>21</v>
      </c>
      <c r="I11" s="1" t="s">
        <v>14</v>
      </c>
    </row>
    <row r="12" spans="1:29" ht="15.75" customHeight="1">
      <c r="A12" s="1">
        <v>10</v>
      </c>
      <c r="B12" s="1" t="s">
        <v>7</v>
      </c>
      <c r="C12" s="1" t="s">
        <v>15</v>
      </c>
      <c r="D12" s="1" t="s">
        <v>1</v>
      </c>
      <c r="E12" s="30">
        <v>159542.43</v>
      </c>
      <c r="F12" s="8"/>
      <c r="G12" s="11">
        <v>20190718</v>
      </c>
      <c r="H12" s="27" t="s">
        <v>22</v>
      </c>
      <c r="I12" s="1" t="s">
        <v>14</v>
      </c>
    </row>
    <row r="13" spans="1:29" ht="15.75" customHeight="1">
      <c r="A13" s="1">
        <v>11</v>
      </c>
      <c r="B13" s="1" t="s">
        <v>7</v>
      </c>
      <c r="C13" s="1" t="s">
        <v>15</v>
      </c>
      <c r="D13" s="1" t="s">
        <v>1</v>
      </c>
      <c r="E13" s="31">
        <v>200000</v>
      </c>
      <c r="F13" s="8"/>
      <c r="G13" s="11">
        <v>20190502</v>
      </c>
      <c r="H13" s="27" t="s">
        <v>23</v>
      </c>
      <c r="I13" s="1" t="s">
        <v>14</v>
      </c>
    </row>
    <row r="14" spans="1:29" ht="15.75" customHeight="1">
      <c r="A14" s="1">
        <v>12</v>
      </c>
      <c r="B14" s="1" t="s">
        <v>7</v>
      </c>
      <c r="C14" s="1" t="s">
        <v>15</v>
      </c>
      <c r="D14" s="1" t="s">
        <v>1</v>
      </c>
      <c r="E14" s="22">
        <v>200000</v>
      </c>
      <c r="F14" s="8"/>
      <c r="G14" s="1">
        <v>20231017</v>
      </c>
      <c r="H14" s="28" t="s">
        <v>24</v>
      </c>
      <c r="I14" s="1" t="s">
        <v>14</v>
      </c>
    </row>
    <row r="15" spans="1:29" ht="15.75" customHeight="1">
      <c r="A15" s="1">
        <v>13</v>
      </c>
      <c r="B15" s="1" t="s">
        <v>25</v>
      </c>
      <c r="C15" s="13" t="s">
        <v>38</v>
      </c>
      <c r="D15" s="1" t="s">
        <v>1</v>
      </c>
      <c r="E15" s="22">
        <f>J15+L15</f>
        <v>141718</v>
      </c>
      <c r="H15" s="28" t="s">
        <v>26</v>
      </c>
      <c r="I15" s="1" t="s">
        <v>27</v>
      </c>
      <c r="J15" s="8">
        <v>77700.53</v>
      </c>
      <c r="K15" s="8">
        <v>64803.7</v>
      </c>
      <c r="L15" s="8">
        <v>64017.47</v>
      </c>
      <c r="M15" s="10">
        <f>L15-K15</f>
        <v>-786.22999999999593</v>
      </c>
      <c r="N15" s="1" t="s">
        <v>28</v>
      </c>
    </row>
    <row r="16" spans="1:29" ht="15.75" customHeight="1">
      <c r="A16" s="1">
        <v>14</v>
      </c>
      <c r="B16" s="1" t="s">
        <v>29</v>
      </c>
      <c r="C16" s="12" t="s">
        <v>30</v>
      </c>
      <c r="D16" s="1" t="s">
        <v>1</v>
      </c>
      <c r="E16" s="29">
        <v>11891.32</v>
      </c>
      <c r="H16" s="28" t="s">
        <v>31</v>
      </c>
      <c r="I16" s="1" t="s">
        <v>14</v>
      </c>
    </row>
    <row r="17" spans="1:10" ht="15.75" customHeight="1">
      <c r="A17" s="1">
        <v>15</v>
      </c>
      <c r="B17" s="1" t="s">
        <v>32</v>
      </c>
      <c r="C17" s="12" t="s">
        <v>33</v>
      </c>
      <c r="D17" s="1" t="s">
        <v>1</v>
      </c>
      <c r="E17" s="22">
        <v>3501</v>
      </c>
      <c r="H17" s="1" t="s">
        <v>34</v>
      </c>
      <c r="I17" s="1" t="s">
        <v>14</v>
      </c>
    </row>
    <row r="18" spans="1:10" ht="15.75" customHeight="1">
      <c r="A18" s="1">
        <v>16</v>
      </c>
      <c r="B18" s="1" t="s">
        <v>35</v>
      </c>
      <c r="C18" s="13" t="s">
        <v>39</v>
      </c>
      <c r="D18" s="1" t="s">
        <v>2</v>
      </c>
      <c r="E18" s="10"/>
      <c r="F18" s="1">
        <v>61.28</v>
      </c>
      <c r="G18" s="11">
        <v>20220415</v>
      </c>
      <c r="H18" s="1">
        <v>19980721</v>
      </c>
      <c r="I18" s="1" t="s">
        <v>36</v>
      </c>
      <c r="J18" s="9">
        <f>SUM(F18:F27)</f>
        <v>6226.3600000000006</v>
      </c>
    </row>
    <row r="19" spans="1:10" ht="15.75" customHeight="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1">
        <v>20220415</v>
      </c>
      <c r="H19" s="1">
        <v>19990218</v>
      </c>
      <c r="I19" s="1" t="s">
        <v>36</v>
      </c>
    </row>
    <row r="20" spans="1:10" ht="15.75" customHeight="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1">
        <v>20220415</v>
      </c>
      <c r="H20" s="1">
        <v>19990930</v>
      </c>
      <c r="I20" s="1" t="s">
        <v>36</v>
      </c>
    </row>
    <row r="21" spans="1:10" ht="15.75" customHeight="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1">
        <v>20220415</v>
      </c>
      <c r="H21" s="1">
        <v>19990930</v>
      </c>
      <c r="I21" s="1" t="s">
        <v>36</v>
      </c>
    </row>
    <row r="22" spans="1:10" ht="15.75" customHeight="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1">
        <v>20220415</v>
      </c>
      <c r="H22" s="1">
        <v>20000310</v>
      </c>
      <c r="I22" s="1" t="s">
        <v>36</v>
      </c>
    </row>
    <row r="23" spans="1:10" ht="15.75" customHeight="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1">
        <v>20220415</v>
      </c>
      <c r="H23" s="1">
        <v>20010703</v>
      </c>
      <c r="I23" s="1" t="s">
        <v>36</v>
      </c>
    </row>
    <row r="24" spans="1:10" ht="15.75" customHeight="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1">
        <v>20220415</v>
      </c>
      <c r="H24" s="1">
        <v>20010713</v>
      </c>
      <c r="I24" s="1" t="s">
        <v>36</v>
      </c>
    </row>
    <row r="25" spans="1:10" ht="15.75" customHeight="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1">
        <v>20220415</v>
      </c>
      <c r="H25" s="1">
        <v>20010824</v>
      </c>
      <c r="I25" s="1" t="s">
        <v>36</v>
      </c>
    </row>
    <row r="26" spans="1:10" ht="15.75" customHeight="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1">
        <v>20220415</v>
      </c>
      <c r="H26" s="1">
        <v>20051102</v>
      </c>
      <c r="I26" s="1" t="s">
        <v>36</v>
      </c>
    </row>
    <row r="27" spans="1:10" ht="15.75" customHeight="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1">
        <v>20220415</v>
      </c>
      <c r="H27" s="1">
        <v>20140115</v>
      </c>
      <c r="I27" s="1" t="s">
        <v>36</v>
      </c>
    </row>
    <row r="31" spans="1:10" ht="24" customHeight="1">
      <c r="J31" s="24" t="s">
        <v>50</v>
      </c>
    </row>
    <row r="32" spans="1:10" ht="19" customHeight="1">
      <c r="J32" s="24" t="s">
        <v>45</v>
      </c>
    </row>
    <row r="33" spans="2:10" ht="21" customHeight="1">
      <c r="J33" s="20" t="s">
        <v>46</v>
      </c>
    </row>
    <row r="34" spans="2:10" ht="19" customHeight="1">
      <c r="B34" t="s">
        <v>40</v>
      </c>
      <c r="C34" t="s">
        <v>41</v>
      </c>
      <c r="J34" s="20" t="s">
        <v>47</v>
      </c>
    </row>
    <row r="35" spans="2:10" ht="26" customHeight="1">
      <c r="J35" s="20" t="s">
        <v>48</v>
      </c>
    </row>
    <row r="36" spans="2:10" ht="28" customHeight="1">
      <c r="J36" s="20" t="s">
        <v>49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19FA-82AE-D441-9EAD-D7AD59A0AC24}">
  <dimension ref="A1:N32"/>
  <sheetViews>
    <sheetView workbookViewId="0">
      <selection activeCell="L2" sqref="L2"/>
    </sheetView>
  </sheetViews>
  <sheetFormatPr baseColWidth="10" defaultRowHeight="13"/>
  <cols>
    <col min="3" max="3" width="27" customWidth="1"/>
    <col min="5" max="5" width="17.83203125" customWidth="1"/>
    <col min="7" max="7" width="12.83203125" bestFit="1" customWidth="1"/>
    <col min="8" max="8" width="12.83203125" customWidth="1"/>
    <col min="9" max="9" width="10" customWidth="1"/>
    <col min="10" max="10" width="22.83203125" customWidth="1"/>
    <col min="11" max="11" width="15.1640625" customWidth="1"/>
    <col min="12" max="12" width="12.6640625" customWidth="1"/>
  </cols>
  <sheetData>
    <row r="1" spans="1:14" ht="14" thickBot="1">
      <c r="C1" s="1" t="s">
        <v>0</v>
      </c>
      <c r="E1" s="2" t="s">
        <v>195</v>
      </c>
      <c r="F1" s="2" t="s">
        <v>2</v>
      </c>
      <c r="G1" s="33" t="s">
        <v>192</v>
      </c>
      <c r="H1" s="33" t="s">
        <v>193</v>
      </c>
      <c r="I1" s="33" t="s">
        <v>194</v>
      </c>
      <c r="J1" s="33" t="s">
        <v>196</v>
      </c>
      <c r="K1" s="33" t="s">
        <v>64</v>
      </c>
      <c r="L1" s="33" t="s">
        <v>197</v>
      </c>
    </row>
    <row r="2" spans="1:14" ht="33" customHeight="1" thickBot="1">
      <c r="A2" s="34"/>
      <c r="B2" s="35"/>
      <c r="C2" s="36" t="s">
        <v>6</v>
      </c>
      <c r="D2" s="34"/>
      <c r="E2" s="109">
        <f t="shared" ref="E2:F2" si="0">SUM(E3:E141)</f>
        <v>1963377.84</v>
      </c>
      <c r="F2" s="37">
        <f t="shared" si="0"/>
        <v>6782.74</v>
      </c>
      <c r="G2" s="110">
        <f>SUM(G3:G27)</f>
        <v>203146.96000000002</v>
      </c>
      <c r="H2" s="123"/>
      <c r="I2" s="39">
        <f>SUM(I3:I28)</f>
        <v>-7162.11</v>
      </c>
      <c r="J2" s="123">
        <f>SUM(J3:J100)</f>
        <v>2166524.7999999998</v>
      </c>
      <c r="K2" s="52">
        <f>E2+G2</f>
        <v>2166524.8000000003</v>
      </c>
      <c r="L2" s="124">
        <v>2166525.7999999998</v>
      </c>
      <c r="M2" s="38"/>
      <c r="N2" s="38"/>
    </row>
    <row r="3" spans="1:14">
      <c r="A3" s="1">
        <v>1</v>
      </c>
      <c r="B3" s="1" t="s">
        <v>7</v>
      </c>
      <c r="C3" s="1" t="s">
        <v>8</v>
      </c>
      <c r="D3" s="1" t="s">
        <v>1</v>
      </c>
      <c r="E3" s="40">
        <v>417161.77</v>
      </c>
      <c r="F3" s="8"/>
      <c r="G3" s="15"/>
      <c r="H3" s="15"/>
      <c r="I3" s="15">
        <v>-7161.11</v>
      </c>
      <c r="J3" s="15">
        <f>E3+G3</f>
        <v>417161.77</v>
      </c>
      <c r="K3" t="s">
        <v>60</v>
      </c>
    </row>
    <row r="4" spans="1:14" s="45" customFormat="1">
      <c r="A4" s="42">
        <v>2</v>
      </c>
      <c r="B4" s="42" t="s">
        <v>7</v>
      </c>
      <c r="C4" s="113" t="s">
        <v>155</v>
      </c>
      <c r="D4" s="42" t="s">
        <v>1</v>
      </c>
      <c r="E4" s="22">
        <v>4074.62</v>
      </c>
      <c r="F4" s="43"/>
      <c r="G4" s="44"/>
      <c r="H4" s="44"/>
      <c r="I4" s="44">
        <v>0</v>
      </c>
      <c r="J4" s="15">
        <f t="shared" ref="J4:J18" si="1">E4+G4+I4</f>
        <v>4074.62</v>
      </c>
      <c r="K4" s="45" t="s">
        <v>60</v>
      </c>
    </row>
    <row r="5" spans="1:14">
      <c r="A5" s="1">
        <v>3</v>
      </c>
      <c r="B5" s="1" t="s">
        <v>7</v>
      </c>
      <c r="C5" s="12" t="s">
        <v>156</v>
      </c>
      <c r="E5" s="8">
        <v>0</v>
      </c>
      <c r="F5" s="25"/>
      <c r="G5" s="15"/>
      <c r="H5" s="15"/>
      <c r="I5" s="15"/>
      <c r="J5" s="15">
        <f t="shared" si="1"/>
        <v>0</v>
      </c>
    </row>
    <row r="6" spans="1:14" s="45" customFormat="1">
      <c r="A6" s="42">
        <v>4</v>
      </c>
      <c r="B6" s="42" t="s">
        <v>7</v>
      </c>
      <c r="C6" s="122" t="s">
        <v>15</v>
      </c>
      <c r="D6" s="42" t="s">
        <v>2</v>
      </c>
      <c r="E6" s="43"/>
      <c r="F6" s="43">
        <v>304.04000000000002</v>
      </c>
      <c r="G6" s="44"/>
      <c r="H6" s="44"/>
      <c r="I6" s="44"/>
      <c r="J6" s="15">
        <f t="shared" si="1"/>
        <v>0</v>
      </c>
    </row>
    <row r="7" spans="1:14">
      <c r="A7" s="1">
        <v>5</v>
      </c>
      <c r="B7" s="1" t="s">
        <v>7</v>
      </c>
      <c r="C7" s="122" t="s">
        <v>15</v>
      </c>
      <c r="D7" s="1" t="s">
        <v>2</v>
      </c>
      <c r="E7" s="10"/>
      <c r="F7" s="8">
        <v>252.34</v>
      </c>
      <c r="G7" s="15"/>
      <c r="H7" s="15"/>
      <c r="I7" s="15"/>
      <c r="J7" s="15">
        <f t="shared" si="1"/>
        <v>0</v>
      </c>
    </row>
    <row r="8" spans="1:14" s="45" customFormat="1">
      <c r="A8" s="42">
        <v>6</v>
      </c>
      <c r="B8" s="42" t="s">
        <v>7</v>
      </c>
      <c r="C8" s="122" t="s">
        <v>15</v>
      </c>
      <c r="D8" s="42" t="s">
        <v>1</v>
      </c>
      <c r="E8" s="22">
        <v>320000</v>
      </c>
      <c r="F8" s="43"/>
      <c r="G8" s="44">
        <v>78762.84</v>
      </c>
      <c r="H8" s="44"/>
      <c r="I8" s="44"/>
      <c r="J8" s="15">
        <f t="shared" si="1"/>
        <v>398762.83999999997</v>
      </c>
      <c r="L8" s="112">
        <v>44733</v>
      </c>
    </row>
    <row r="9" spans="1:14">
      <c r="A9" s="1">
        <v>7</v>
      </c>
      <c r="B9" s="1" t="s">
        <v>7</v>
      </c>
      <c r="C9" s="122" t="s">
        <v>15</v>
      </c>
      <c r="D9" s="1" t="s">
        <v>1</v>
      </c>
      <c r="E9" s="22">
        <v>52000</v>
      </c>
      <c r="F9" s="8"/>
      <c r="G9" s="15">
        <v>8098.38</v>
      </c>
      <c r="H9" s="15"/>
      <c r="I9" s="15"/>
      <c r="J9" s="15">
        <f t="shared" si="1"/>
        <v>60098.38</v>
      </c>
      <c r="L9" s="53">
        <v>44734</v>
      </c>
    </row>
    <row r="10" spans="1:14" s="45" customFormat="1">
      <c r="A10" s="42">
        <v>8</v>
      </c>
      <c r="B10" s="42" t="s">
        <v>7</v>
      </c>
      <c r="C10" s="122" t="s">
        <v>15</v>
      </c>
      <c r="D10" s="42" t="s">
        <v>1</v>
      </c>
      <c r="E10" s="22">
        <v>325500</v>
      </c>
      <c r="F10" s="43"/>
      <c r="G10" s="44">
        <v>58658.34</v>
      </c>
      <c r="H10" s="44"/>
      <c r="I10" s="44"/>
      <c r="J10" s="15">
        <f t="shared" si="1"/>
        <v>384158.33999999997</v>
      </c>
      <c r="L10" s="112">
        <v>44734</v>
      </c>
    </row>
    <row r="11" spans="1:14">
      <c r="A11" s="1">
        <v>9</v>
      </c>
      <c r="B11" s="1" t="s">
        <v>7</v>
      </c>
      <c r="C11" s="122" t="s">
        <v>15</v>
      </c>
      <c r="D11" s="1" t="s">
        <v>1</v>
      </c>
      <c r="E11" s="22">
        <v>127988.7</v>
      </c>
      <c r="F11" s="8"/>
      <c r="G11" s="15">
        <v>15412.35</v>
      </c>
      <c r="H11" s="15"/>
      <c r="I11" s="15"/>
      <c r="J11" s="15">
        <f t="shared" si="1"/>
        <v>143401.04999999999</v>
      </c>
      <c r="L11" s="53">
        <v>44729</v>
      </c>
    </row>
    <row r="12" spans="1:14" s="45" customFormat="1">
      <c r="A12" s="42">
        <v>10</v>
      </c>
      <c r="B12" s="42" t="s">
        <v>7</v>
      </c>
      <c r="C12" s="122" t="s">
        <v>15</v>
      </c>
      <c r="D12" s="42" t="s">
        <v>1</v>
      </c>
      <c r="E12" s="22">
        <v>159542.43</v>
      </c>
      <c r="F12" s="43"/>
      <c r="G12" s="44">
        <v>17207.939999999999</v>
      </c>
      <c r="H12" s="44"/>
      <c r="I12" s="44">
        <v>0</v>
      </c>
      <c r="J12" s="15">
        <f t="shared" si="1"/>
        <v>176750.37</v>
      </c>
      <c r="K12" s="45" t="s">
        <v>60</v>
      </c>
      <c r="L12" s="112">
        <v>44727</v>
      </c>
    </row>
    <row r="13" spans="1:14">
      <c r="A13" s="1">
        <v>11</v>
      </c>
      <c r="B13" s="1" t="s">
        <v>7</v>
      </c>
      <c r="C13" s="122" t="s">
        <v>15</v>
      </c>
      <c r="D13" s="1" t="s">
        <v>1</v>
      </c>
      <c r="E13" s="31">
        <v>200000</v>
      </c>
      <c r="F13" s="8"/>
      <c r="G13" s="15">
        <v>13660</v>
      </c>
      <c r="H13" s="15"/>
      <c r="I13" s="15">
        <v>0</v>
      </c>
      <c r="J13" s="15">
        <f t="shared" si="1"/>
        <v>213660</v>
      </c>
      <c r="K13" t="s">
        <v>60</v>
      </c>
      <c r="L13" s="53">
        <v>44727</v>
      </c>
    </row>
    <row r="14" spans="1:14" s="45" customFormat="1">
      <c r="A14" s="42">
        <v>12</v>
      </c>
      <c r="B14" s="42" t="s">
        <v>7</v>
      </c>
      <c r="C14" s="122" t="s">
        <v>15</v>
      </c>
      <c r="D14" s="42" t="s">
        <v>1</v>
      </c>
      <c r="E14" s="22">
        <v>200000</v>
      </c>
      <c r="F14" s="43"/>
      <c r="G14" s="44">
        <v>11347.11</v>
      </c>
      <c r="H14" s="44"/>
      <c r="I14" s="44">
        <v>0</v>
      </c>
      <c r="J14" s="15">
        <f t="shared" si="1"/>
        <v>211347.11</v>
      </c>
      <c r="L14" s="111">
        <v>44729</v>
      </c>
    </row>
    <row r="15" spans="1:14">
      <c r="A15" s="1">
        <v>13</v>
      </c>
      <c r="B15" s="1" t="s">
        <v>25</v>
      </c>
      <c r="C15" s="13" t="s">
        <v>38</v>
      </c>
      <c r="D15" s="1" t="s">
        <v>1</v>
      </c>
      <c r="E15" s="40">
        <v>141718</v>
      </c>
      <c r="G15" s="15"/>
      <c r="H15" s="15"/>
      <c r="I15" s="15">
        <v>0</v>
      </c>
      <c r="J15" s="15">
        <f t="shared" si="1"/>
        <v>141718</v>
      </c>
    </row>
    <row r="16" spans="1:14" s="45" customFormat="1">
      <c r="A16" s="42">
        <v>14</v>
      </c>
      <c r="B16" s="42" t="s">
        <v>29</v>
      </c>
      <c r="C16" s="46" t="s">
        <v>30</v>
      </c>
      <c r="D16" s="42" t="s">
        <v>1</v>
      </c>
      <c r="E16" s="29">
        <v>11891.32</v>
      </c>
      <c r="G16" s="44"/>
      <c r="H16" s="44"/>
      <c r="I16" s="44">
        <v>0</v>
      </c>
      <c r="J16" s="15">
        <f t="shared" si="1"/>
        <v>11891.32</v>
      </c>
    </row>
    <row r="17" spans="1:11">
      <c r="A17" s="1">
        <v>15</v>
      </c>
      <c r="B17" s="1" t="s">
        <v>32</v>
      </c>
      <c r="C17" s="12" t="s">
        <v>33</v>
      </c>
      <c r="D17" s="1" t="s">
        <v>1</v>
      </c>
      <c r="E17" s="29">
        <v>3501</v>
      </c>
      <c r="G17" s="15"/>
      <c r="H17" s="15"/>
      <c r="I17" s="15">
        <v>-1</v>
      </c>
      <c r="J17" s="15">
        <f>E17+G17</f>
        <v>3501</v>
      </c>
    </row>
    <row r="18" spans="1:11" s="45" customFormat="1">
      <c r="A18" s="42">
        <v>16</v>
      </c>
      <c r="B18" s="42" t="s">
        <v>35</v>
      </c>
      <c r="C18" s="47" t="s">
        <v>39</v>
      </c>
      <c r="D18" s="42" t="s">
        <v>2</v>
      </c>
      <c r="E18" s="48"/>
      <c r="F18" s="42">
        <v>61.28</v>
      </c>
      <c r="G18" s="44"/>
      <c r="H18" s="44"/>
      <c r="I18" s="44"/>
      <c r="J18" s="15">
        <f t="shared" si="1"/>
        <v>0</v>
      </c>
      <c r="K18" s="45">
        <f>SUM(F18:F27)</f>
        <v>6226.3600000000006</v>
      </c>
    </row>
    <row r="19" spans="1:1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5"/>
      <c r="H19" s="15"/>
      <c r="I19" s="15"/>
      <c r="J19" s="15"/>
    </row>
    <row r="20" spans="1:1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5"/>
      <c r="H20" s="15"/>
      <c r="I20" s="15"/>
      <c r="J20" s="15"/>
    </row>
    <row r="21" spans="1:1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5"/>
      <c r="H21" s="15"/>
      <c r="I21" s="15"/>
      <c r="J21" s="15"/>
    </row>
    <row r="22" spans="1:1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5"/>
      <c r="H22" s="15"/>
      <c r="I22" s="15"/>
      <c r="J22" s="15"/>
    </row>
    <row r="23" spans="1:1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5"/>
      <c r="H23" s="15"/>
      <c r="I23" s="15"/>
      <c r="J23" s="15"/>
    </row>
    <row r="24" spans="1:1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5"/>
      <c r="H24" s="15"/>
      <c r="I24" s="15"/>
      <c r="J24" s="15"/>
    </row>
    <row r="25" spans="1:1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5"/>
      <c r="H25" s="15"/>
      <c r="I25" s="15"/>
      <c r="J25" s="15"/>
    </row>
    <row r="26" spans="1:1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5"/>
      <c r="H26" s="15"/>
      <c r="I26" s="15"/>
      <c r="J26" s="15"/>
    </row>
    <row r="27" spans="1:1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5"/>
      <c r="H27" s="15"/>
      <c r="I27" s="15"/>
      <c r="J27" s="15"/>
    </row>
    <row r="28" spans="1:11">
      <c r="G28" s="15"/>
      <c r="H28" s="15"/>
    </row>
    <row r="29" spans="1:11">
      <c r="G29" s="15"/>
      <c r="H29" s="15"/>
    </row>
    <row r="30" spans="1:11">
      <c r="G30" s="15"/>
      <c r="H30" s="15"/>
    </row>
    <row r="31" spans="1:11">
      <c r="G31" s="15"/>
      <c r="H31" s="15"/>
    </row>
    <row r="32" spans="1:11">
      <c r="G32" s="15"/>
      <c r="H32" s="1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FA6-092E-584F-9758-EFAA6673DDEE}">
  <dimension ref="B2:F9"/>
  <sheetViews>
    <sheetView workbookViewId="0">
      <selection activeCell="F3" sqref="F3"/>
    </sheetView>
  </sheetViews>
  <sheetFormatPr baseColWidth="10" defaultRowHeight="13"/>
  <cols>
    <col min="6" max="6" width="15.6640625" customWidth="1"/>
  </cols>
  <sheetData>
    <row r="2" spans="2:6">
      <c r="F2" s="32" t="s">
        <v>197</v>
      </c>
    </row>
    <row r="3" spans="2:6">
      <c r="B3" s="1" t="s">
        <v>7</v>
      </c>
      <c r="C3" t="s">
        <v>173</v>
      </c>
      <c r="D3" t="s">
        <v>176</v>
      </c>
      <c r="F3" s="23" t="s">
        <v>198</v>
      </c>
    </row>
    <row r="4" spans="2:6">
      <c r="B4" s="1" t="s">
        <v>7</v>
      </c>
      <c r="C4" t="s">
        <v>101</v>
      </c>
      <c r="D4" t="s">
        <v>177</v>
      </c>
    </row>
    <row r="5" spans="2:6">
      <c r="B5" s="1" t="s">
        <v>7</v>
      </c>
      <c r="C5" t="s">
        <v>174</v>
      </c>
      <c r="D5" t="s">
        <v>178</v>
      </c>
    </row>
    <row r="6" spans="2:6">
      <c r="B6" s="1" t="s">
        <v>32</v>
      </c>
      <c r="C6" t="s">
        <v>190</v>
      </c>
      <c r="D6" t="s">
        <v>189</v>
      </c>
      <c r="E6">
        <v>1478.72</v>
      </c>
      <c r="F6" t="s">
        <v>191</v>
      </c>
    </row>
    <row r="7" spans="2:6">
      <c r="B7" s="42" t="s">
        <v>35</v>
      </c>
      <c r="C7" t="s">
        <v>175</v>
      </c>
      <c r="D7" t="s">
        <v>179</v>
      </c>
      <c r="E7" s="15">
        <v>183.87</v>
      </c>
      <c r="F7" t="s">
        <v>180</v>
      </c>
    </row>
    <row r="8" spans="2:6">
      <c r="B8" s="42" t="s">
        <v>29</v>
      </c>
      <c r="C8" t="s">
        <v>173</v>
      </c>
      <c r="D8" t="s">
        <v>181</v>
      </c>
      <c r="E8" s="15">
        <v>0.37</v>
      </c>
      <c r="F8" s="15">
        <v>17549</v>
      </c>
    </row>
    <row r="9" spans="2:6">
      <c r="B9" t="s">
        <v>182</v>
      </c>
      <c r="C9" t="s">
        <v>173</v>
      </c>
      <c r="D9" t="s">
        <v>183</v>
      </c>
      <c r="E9" s="15">
        <v>60122.35</v>
      </c>
      <c r="F9" s="23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AD0C-4D6F-3E47-B6A8-85EBFE68B2D4}">
  <dimension ref="A1:N165"/>
  <sheetViews>
    <sheetView tabSelected="1" workbookViewId="0">
      <pane xSplit="1" ySplit="5" topLeftCell="B6" activePane="bottomRight" state="frozen"/>
      <selection pane="topRight" activeCell="J1" sqref="J1"/>
      <selection pane="bottomLeft" activeCell="A22" sqref="A22"/>
      <selection pane="bottomRight" activeCell="B5" sqref="B5"/>
    </sheetView>
  </sheetViews>
  <sheetFormatPr baseColWidth="10" defaultRowHeight="13"/>
  <cols>
    <col min="1" max="1" width="10.83203125" style="58"/>
    <col min="2" max="2" width="17.1640625" style="65" customWidth="1"/>
    <col min="3" max="3" width="16.6640625" customWidth="1"/>
    <col min="4" max="4" width="11.1640625" bestFit="1" customWidth="1"/>
    <col min="5" max="5" width="6.5" style="57" customWidth="1"/>
    <col min="6" max="6" width="10.83203125" style="73"/>
    <col min="7" max="7" width="11.6640625" bestFit="1" customWidth="1"/>
    <col min="8" max="8" width="11.1640625" bestFit="1" customWidth="1"/>
    <col min="9" max="9" width="2" style="57" customWidth="1"/>
    <col min="10" max="10" width="10.83203125" style="65"/>
    <col min="11" max="11" width="11.1640625" bestFit="1" customWidth="1"/>
    <col min="13" max="13" width="12.6640625" style="49" bestFit="1" customWidth="1"/>
    <col min="14" max="14" width="17.5" customWidth="1"/>
  </cols>
  <sheetData>
    <row r="1" spans="1:14" ht="14" thickBot="1">
      <c r="M1" s="101">
        <f>SUM(M2,M4)</f>
        <v>3255963.66</v>
      </c>
      <c r="N1" s="32" t="s">
        <v>142</v>
      </c>
    </row>
    <row r="2" spans="1:14" ht="14" thickBot="1">
      <c r="M2" s="99">
        <v>2166524.14</v>
      </c>
      <c r="N2" s="32" t="s">
        <v>143</v>
      </c>
    </row>
    <row r="3" spans="1:14" s="61" customFormat="1" ht="14" thickBot="1">
      <c r="A3" s="103" t="s">
        <v>161</v>
      </c>
      <c r="B3" s="66"/>
      <c r="C3" s="115">
        <f>SUM(C42:C59)+SUM(C22:C25)</f>
        <v>-19325.16</v>
      </c>
      <c r="D3" s="63"/>
      <c r="E3" s="82"/>
      <c r="F3" s="73"/>
      <c r="G3" s="64"/>
      <c r="H3" s="63"/>
      <c r="I3" s="82"/>
      <c r="J3" s="65"/>
      <c r="K3" s="64"/>
      <c r="M3" s="97">
        <f>SUM(ABS(C4)+D4+H4+L4)</f>
        <v>1889439.52</v>
      </c>
    </row>
    <row r="4" spans="1:14" s="95" customFormat="1" ht="14" thickBot="1">
      <c r="A4" s="59" t="s">
        <v>140</v>
      </c>
      <c r="B4" s="66"/>
      <c r="C4" s="88">
        <f>SUM(C30:C31)+SUM(C34:C36)+SUM(C20:C21)</f>
        <v>-1300000</v>
      </c>
      <c r="D4" s="89">
        <f>D30</f>
        <v>92048.05</v>
      </c>
      <c r="E4" s="90"/>
      <c r="F4" s="91"/>
      <c r="G4" s="92"/>
      <c r="H4" s="19">
        <v>28338.27</v>
      </c>
      <c r="I4" s="93"/>
      <c r="J4" s="66"/>
      <c r="K4" s="94">
        <v>426800</v>
      </c>
      <c r="L4" s="96">
        <v>469053.2</v>
      </c>
      <c r="M4" s="100">
        <f>SUM(ABS(C37)+D4+H4+L4)</f>
        <v>1089439.52</v>
      </c>
      <c r="N4" s="102" t="s">
        <v>164</v>
      </c>
    </row>
    <row r="5" spans="1:14" s="80" customFormat="1" ht="29" customHeight="1">
      <c r="A5" s="80" t="s">
        <v>112</v>
      </c>
      <c r="B5" s="80" t="s">
        <v>145</v>
      </c>
      <c r="C5" s="80" t="s">
        <v>113</v>
      </c>
      <c r="D5" s="85" t="s">
        <v>104</v>
      </c>
      <c r="E5" s="85"/>
      <c r="F5" s="80" t="s">
        <v>106</v>
      </c>
      <c r="G5" s="86" t="s">
        <v>113</v>
      </c>
      <c r="H5" s="85" t="s">
        <v>104</v>
      </c>
      <c r="I5" s="85"/>
      <c r="J5" s="80" t="s">
        <v>141</v>
      </c>
      <c r="K5" s="86" t="s">
        <v>139</v>
      </c>
      <c r="L5" s="87">
        <v>44857</v>
      </c>
      <c r="M5" s="98"/>
    </row>
    <row r="6" spans="1:14" s="70" customFormat="1">
      <c r="A6" s="59"/>
      <c r="B6" s="67"/>
      <c r="C6" s="62"/>
      <c r="D6" s="62"/>
      <c r="E6" s="78"/>
      <c r="F6" s="74"/>
      <c r="I6" s="78"/>
      <c r="J6" s="67"/>
      <c r="M6" s="81"/>
    </row>
    <row r="7" spans="1:14" s="70" customFormat="1">
      <c r="A7" s="59"/>
      <c r="B7" s="67"/>
      <c r="C7" s="62"/>
      <c r="D7" s="62"/>
      <c r="E7" s="78"/>
      <c r="F7" s="74"/>
      <c r="I7" s="78"/>
      <c r="J7" s="67"/>
      <c r="M7" s="81"/>
    </row>
    <row r="8" spans="1:14" s="70" customFormat="1">
      <c r="A8" s="59"/>
      <c r="B8" s="67"/>
      <c r="C8" s="62"/>
      <c r="D8" s="62"/>
      <c r="E8" s="78"/>
      <c r="F8" s="74"/>
      <c r="I8" s="78"/>
      <c r="J8" s="67"/>
      <c r="M8" s="81"/>
    </row>
    <row r="9" spans="1:14" s="70" customFormat="1">
      <c r="A9" s="59"/>
      <c r="B9" s="67"/>
      <c r="C9" s="62"/>
      <c r="D9" s="62"/>
      <c r="E9" s="78"/>
      <c r="F9" s="74"/>
      <c r="I9" s="78"/>
      <c r="J9" s="67"/>
      <c r="M9" s="81"/>
    </row>
    <row r="10" spans="1:14" s="70" customFormat="1">
      <c r="A10" s="59"/>
      <c r="B10" s="67"/>
      <c r="C10" s="62"/>
      <c r="D10" s="62"/>
      <c r="E10" s="78"/>
      <c r="F10" s="74"/>
      <c r="I10" s="78"/>
      <c r="J10" s="67"/>
      <c r="M10" s="81"/>
    </row>
    <row r="11" spans="1:14" s="70" customFormat="1">
      <c r="A11" s="59"/>
      <c r="B11" s="67"/>
      <c r="C11" s="62"/>
      <c r="D11" s="62"/>
      <c r="E11" s="78"/>
      <c r="F11" s="74"/>
      <c r="I11" s="78"/>
      <c r="J11" s="67"/>
      <c r="M11" s="81"/>
    </row>
    <row r="12" spans="1:14" s="70" customFormat="1">
      <c r="A12" s="59" t="s">
        <v>171</v>
      </c>
      <c r="B12" s="67" t="s">
        <v>172</v>
      </c>
      <c r="C12" s="117">
        <v>-800</v>
      </c>
      <c r="D12" s="62"/>
      <c r="E12" s="78"/>
      <c r="F12" s="74"/>
      <c r="I12" s="78"/>
      <c r="J12" s="67"/>
      <c r="M12" s="81"/>
    </row>
    <row r="13" spans="1:14" s="70" customFormat="1">
      <c r="A13" s="59"/>
      <c r="B13" s="67"/>
      <c r="C13" s="117">
        <v>-1250</v>
      </c>
      <c r="D13" s="62"/>
      <c r="E13" s="78"/>
      <c r="F13" s="74"/>
      <c r="I13" s="78"/>
      <c r="J13" s="67"/>
      <c r="M13" s="81"/>
    </row>
    <row r="14" spans="1:14" s="70" customFormat="1">
      <c r="A14" s="59" t="s">
        <v>166</v>
      </c>
      <c r="B14" s="67" t="s">
        <v>168</v>
      </c>
      <c r="C14" s="108">
        <v>200000</v>
      </c>
      <c r="D14" s="117">
        <v>240650.05</v>
      </c>
      <c r="E14" s="78"/>
      <c r="F14" s="74"/>
      <c r="I14" s="78"/>
      <c r="J14" s="67"/>
      <c r="M14" s="81"/>
    </row>
    <row r="15" spans="1:14" s="70" customFormat="1">
      <c r="A15" s="59"/>
      <c r="B15" s="67"/>
      <c r="C15" s="62">
        <v>-200000</v>
      </c>
      <c r="D15" s="117">
        <v>40650.050000000003</v>
      </c>
      <c r="E15" s="78"/>
      <c r="F15" s="74"/>
      <c r="I15" s="78"/>
      <c r="J15" s="67"/>
      <c r="M15" s="81"/>
    </row>
    <row r="16" spans="1:14" s="70" customFormat="1">
      <c r="A16" s="59" t="s">
        <v>165</v>
      </c>
      <c r="B16" s="67"/>
      <c r="C16" s="108">
        <v>400000</v>
      </c>
      <c r="D16" s="117">
        <v>490650.05</v>
      </c>
      <c r="E16" s="78"/>
      <c r="F16" s="74"/>
      <c r="I16" s="78"/>
      <c r="J16" s="67"/>
      <c r="M16" s="81"/>
    </row>
    <row r="17" spans="1:13" s="70" customFormat="1">
      <c r="A17" s="59"/>
      <c r="B17" s="67" t="s">
        <v>103</v>
      </c>
      <c r="C17" s="118">
        <v>-400000</v>
      </c>
      <c r="D17" s="117">
        <v>90650.05</v>
      </c>
      <c r="E17" s="78"/>
      <c r="F17" s="74"/>
      <c r="I17" s="78"/>
      <c r="J17" s="67"/>
      <c r="M17" s="81"/>
    </row>
    <row r="18" spans="1:13" s="70" customFormat="1">
      <c r="A18" s="59"/>
      <c r="B18" s="67" t="s">
        <v>167</v>
      </c>
      <c r="C18" s="119">
        <v>50000</v>
      </c>
      <c r="D18" s="117">
        <v>40650.050000000003</v>
      </c>
      <c r="E18" s="78"/>
      <c r="F18" s="74"/>
      <c r="I18" s="78"/>
      <c r="J18" s="67"/>
      <c r="M18" s="81"/>
    </row>
    <row r="19" spans="1:13" s="70" customFormat="1">
      <c r="A19" s="103" t="s">
        <v>144</v>
      </c>
      <c r="B19" s="104" t="s">
        <v>114</v>
      </c>
      <c r="C19" s="108">
        <v>400000</v>
      </c>
      <c r="D19" s="62"/>
      <c r="E19" s="78"/>
      <c r="F19" s="74"/>
      <c r="I19" s="78"/>
      <c r="J19" s="67"/>
      <c r="M19" s="81"/>
    </row>
    <row r="20" spans="1:13" s="70" customFormat="1">
      <c r="A20" s="103"/>
      <c r="B20" s="104" t="s">
        <v>103</v>
      </c>
      <c r="C20" s="106">
        <v>-200000</v>
      </c>
      <c r="E20" s="78"/>
      <c r="F20" s="74"/>
      <c r="I20" s="78"/>
      <c r="J20" s="67"/>
      <c r="M20" s="81"/>
    </row>
    <row r="21" spans="1:13" s="70" customFormat="1">
      <c r="A21" s="103"/>
      <c r="B21" s="104" t="s">
        <v>103</v>
      </c>
      <c r="C21" s="106">
        <v>-200000</v>
      </c>
      <c r="E21" s="78"/>
      <c r="F21" s="74"/>
      <c r="I21" s="78"/>
      <c r="J21" s="67"/>
      <c r="M21" s="81"/>
    </row>
    <row r="22" spans="1:13" s="70" customFormat="1">
      <c r="A22" s="103"/>
      <c r="B22" s="104" t="s">
        <v>152</v>
      </c>
      <c r="C22" s="116">
        <v>-18</v>
      </c>
      <c r="E22" s="78"/>
      <c r="F22" s="74"/>
      <c r="I22" s="78"/>
      <c r="J22" s="67"/>
      <c r="M22" s="81"/>
    </row>
    <row r="23" spans="1:13" s="70" customFormat="1">
      <c r="A23" s="103"/>
      <c r="B23" s="104" t="s">
        <v>163</v>
      </c>
      <c r="C23" s="116">
        <v>-1380</v>
      </c>
      <c r="E23" s="78"/>
      <c r="F23" s="74"/>
      <c r="I23" s="78"/>
      <c r="J23" s="67"/>
      <c r="M23" s="81"/>
    </row>
    <row r="24" spans="1:13" s="70" customFormat="1">
      <c r="A24" s="103"/>
      <c r="B24" s="104" t="s">
        <v>162</v>
      </c>
      <c r="C24" s="116">
        <v>1500</v>
      </c>
      <c r="E24" s="78"/>
      <c r="F24" s="74"/>
      <c r="I24" s="78"/>
      <c r="J24" s="67"/>
      <c r="M24" s="81"/>
    </row>
    <row r="25" spans="1:13" s="70" customFormat="1">
      <c r="A25" s="103"/>
      <c r="B25" s="104" t="s">
        <v>162</v>
      </c>
      <c r="C25" s="116">
        <v>-1500</v>
      </c>
      <c r="E25" s="78"/>
      <c r="F25" s="74"/>
      <c r="I25" s="78"/>
      <c r="J25" s="67"/>
      <c r="M25" s="81"/>
    </row>
    <row r="26" spans="1:13" s="70" customFormat="1">
      <c r="A26" s="103" t="s">
        <v>151</v>
      </c>
      <c r="B26" s="104"/>
      <c r="C26" s="106"/>
      <c r="E26" s="78"/>
      <c r="F26" s="74" t="s">
        <v>101</v>
      </c>
      <c r="G26" s="105">
        <v>6309</v>
      </c>
      <c r="H26" s="105">
        <v>36159.269999999997</v>
      </c>
      <c r="I26" s="78"/>
      <c r="J26" s="67"/>
      <c r="M26" s="81"/>
    </row>
    <row r="27" spans="1:13" s="70" customFormat="1">
      <c r="A27" s="103"/>
      <c r="B27" s="104"/>
      <c r="C27" s="106"/>
      <c r="E27" s="78"/>
      <c r="F27" s="74"/>
      <c r="G27" s="105">
        <v>1512</v>
      </c>
      <c r="H27" s="105">
        <v>29850.27</v>
      </c>
      <c r="I27" s="78"/>
      <c r="J27" s="67"/>
      <c r="M27" s="81"/>
    </row>
    <row r="28" spans="1:13">
      <c r="A28" s="79" t="s">
        <v>100</v>
      </c>
      <c r="C28" s="15"/>
      <c r="F28" s="75" t="s">
        <v>101</v>
      </c>
      <c r="G28">
        <v>819.48</v>
      </c>
      <c r="H28">
        <v>28338.27</v>
      </c>
    </row>
    <row r="29" spans="1:13">
      <c r="C29" s="15"/>
      <c r="G29" s="15"/>
      <c r="H29" s="15"/>
      <c r="I29" s="83"/>
    </row>
    <row r="30" spans="1:13">
      <c r="A30" s="79" t="s">
        <v>85</v>
      </c>
      <c r="B30" s="68" t="s">
        <v>103</v>
      </c>
      <c r="C30" s="107">
        <v>-200000</v>
      </c>
      <c r="D30" s="15">
        <v>92048.05</v>
      </c>
      <c r="E30" s="83"/>
      <c r="G30" s="15"/>
      <c r="H30" s="15"/>
      <c r="I30" s="83"/>
    </row>
    <row r="31" spans="1:13">
      <c r="B31" s="68" t="s">
        <v>103</v>
      </c>
      <c r="C31" s="107">
        <v>-200000</v>
      </c>
      <c r="D31" s="15">
        <v>292048.05</v>
      </c>
      <c r="E31" s="83"/>
      <c r="G31" s="15"/>
      <c r="H31" s="15"/>
      <c r="I31" s="83"/>
    </row>
    <row r="32" spans="1:13">
      <c r="B32" s="68" t="s">
        <v>114</v>
      </c>
      <c r="C32" s="77">
        <v>400000</v>
      </c>
      <c r="D32" s="60">
        <v>492048.05</v>
      </c>
      <c r="E32" s="84"/>
      <c r="G32" s="15"/>
      <c r="H32" s="15"/>
      <c r="I32" s="83"/>
    </row>
    <row r="33" spans="1:9">
      <c r="A33" s="79" t="s">
        <v>72</v>
      </c>
      <c r="B33" s="68" t="s">
        <v>102</v>
      </c>
      <c r="C33" s="15">
        <v>80.3</v>
      </c>
      <c r="D33" s="15">
        <v>92048.05</v>
      </c>
      <c r="E33" s="83"/>
      <c r="G33" s="15">
        <v>331.94</v>
      </c>
      <c r="H33" s="15">
        <v>27518.79</v>
      </c>
      <c r="I33" s="83"/>
    </row>
    <row r="34" spans="1:9">
      <c r="A34" s="79" t="s">
        <v>82</v>
      </c>
      <c r="B34" s="68" t="s">
        <v>103</v>
      </c>
      <c r="C34" s="72">
        <v>-100000</v>
      </c>
      <c r="D34" s="15">
        <v>91967.75</v>
      </c>
      <c r="E34" s="83"/>
      <c r="G34" s="15"/>
      <c r="H34" s="15"/>
      <c r="I34" s="83"/>
    </row>
    <row r="35" spans="1:9">
      <c r="B35" s="68" t="s">
        <v>103</v>
      </c>
      <c r="C35" s="72">
        <v>-200000</v>
      </c>
      <c r="D35" s="15">
        <v>191967.75</v>
      </c>
      <c r="E35" s="83"/>
      <c r="G35" s="15"/>
      <c r="H35" s="15"/>
      <c r="I35" s="83"/>
    </row>
    <row r="36" spans="1:9">
      <c r="B36" s="68" t="s">
        <v>103</v>
      </c>
      <c r="C36" s="72">
        <v>-200000</v>
      </c>
      <c r="D36" s="15">
        <v>391967.75</v>
      </c>
      <c r="E36" s="83"/>
      <c r="G36" s="15"/>
      <c r="H36" s="15"/>
      <c r="I36" s="83"/>
    </row>
    <row r="37" spans="1:9">
      <c r="B37" s="68" t="s">
        <v>134</v>
      </c>
      <c r="C37" s="76">
        <v>500000</v>
      </c>
      <c r="D37" s="15">
        <v>591967.75</v>
      </c>
      <c r="E37" s="83"/>
      <c r="F37" s="75" t="s">
        <v>68</v>
      </c>
      <c r="G37" s="15">
        <v>-500000</v>
      </c>
      <c r="H37" s="15">
        <v>27186.85</v>
      </c>
      <c r="I37" s="83"/>
    </row>
    <row r="38" spans="1:9">
      <c r="A38" s="79" t="s">
        <v>115</v>
      </c>
      <c r="B38" s="68" t="s">
        <v>116</v>
      </c>
      <c r="C38" s="15">
        <v>1.44</v>
      </c>
      <c r="D38" s="15">
        <v>91967.75</v>
      </c>
      <c r="E38" s="83"/>
      <c r="G38" s="15"/>
      <c r="H38" s="15"/>
      <c r="I38" s="83"/>
    </row>
    <row r="39" spans="1:9">
      <c r="A39" s="79" t="s">
        <v>105</v>
      </c>
      <c r="B39" s="68"/>
      <c r="C39" s="15"/>
      <c r="D39" s="15"/>
      <c r="E39" s="83"/>
      <c r="F39" s="75" t="s">
        <v>135</v>
      </c>
      <c r="G39" s="15">
        <v>6057</v>
      </c>
      <c r="H39" s="15">
        <v>527186.85</v>
      </c>
      <c r="I39" s="83"/>
    </row>
    <row r="40" spans="1:9">
      <c r="A40" s="79" t="s">
        <v>136</v>
      </c>
      <c r="B40" s="68"/>
      <c r="C40" s="15"/>
      <c r="D40" s="15"/>
      <c r="E40" s="83"/>
      <c r="F40" s="75" t="s">
        <v>101</v>
      </c>
      <c r="G40" s="15">
        <v>819.48</v>
      </c>
      <c r="H40" s="15">
        <v>521129.85</v>
      </c>
      <c r="I40" s="83"/>
    </row>
    <row r="41" spans="1:9">
      <c r="C41" s="15"/>
      <c r="D41" s="15"/>
      <c r="E41" s="83"/>
      <c r="G41" s="15"/>
      <c r="H41" s="15"/>
      <c r="I41" s="83"/>
    </row>
    <row r="42" spans="1:9">
      <c r="A42" s="79" t="s">
        <v>117</v>
      </c>
      <c r="B42" s="68" t="s">
        <v>137</v>
      </c>
      <c r="C42" s="15">
        <v>-8100</v>
      </c>
      <c r="D42" s="15">
        <v>91966.31</v>
      </c>
      <c r="E42" s="83"/>
      <c r="G42" s="15"/>
      <c r="H42" s="15"/>
      <c r="I42" s="83"/>
    </row>
    <row r="43" spans="1:9">
      <c r="A43" s="79" t="s">
        <v>119</v>
      </c>
      <c r="B43" s="68" t="s">
        <v>137</v>
      </c>
      <c r="C43" s="15">
        <v>-1000</v>
      </c>
      <c r="D43" s="15">
        <v>100066.31</v>
      </c>
      <c r="E43" s="83"/>
      <c r="G43" s="15"/>
      <c r="H43" s="15"/>
      <c r="I43" s="83"/>
    </row>
    <row r="44" spans="1:9">
      <c r="A44" s="79" t="s">
        <v>120</v>
      </c>
      <c r="B44" s="68" t="s">
        <v>138</v>
      </c>
      <c r="C44" s="15">
        <v>-8200</v>
      </c>
      <c r="D44" s="15">
        <v>101066.31</v>
      </c>
      <c r="E44" s="83"/>
      <c r="G44" s="15"/>
      <c r="H44" s="15"/>
      <c r="I44" s="83"/>
    </row>
    <row r="45" spans="1:9">
      <c r="C45" s="15">
        <v>-1</v>
      </c>
      <c r="D45" s="15">
        <v>109266.31</v>
      </c>
      <c r="E45" s="83"/>
      <c r="G45" s="15"/>
      <c r="H45" s="15"/>
      <c r="I45" s="83"/>
    </row>
    <row r="46" spans="1:9">
      <c r="A46" s="79" t="s">
        <v>107</v>
      </c>
      <c r="C46" s="15"/>
      <c r="D46" s="15"/>
      <c r="E46" s="83"/>
      <c r="F46" s="75" t="s">
        <v>108</v>
      </c>
      <c r="G46" s="71">
        <v>10600</v>
      </c>
      <c r="H46" s="15">
        <v>520310.37</v>
      </c>
      <c r="I46" s="83"/>
    </row>
    <row r="47" spans="1:9">
      <c r="A47" s="79" t="s">
        <v>121</v>
      </c>
      <c r="B47" s="68" t="s">
        <v>123</v>
      </c>
      <c r="C47" s="15">
        <v>-153.4</v>
      </c>
      <c r="D47" s="15">
        <v>109267.31</v>
      </c>
      <c r="E47" s="83"/>
      <c r="G47" s="15"/>
      <c r="H47" s="15"/>
      <c r="I47" s="83"/>
    </row>
    <row r="48" spans="1:9">
      <c r="A48" s="79" t="s">
        <v>109</v>
      </c>
      <c r="B48" s="68"/>
      <c r="C48" s="15"/>
      <c r="D48" s="15"/>
      <c r="E48" s="83"/>
      <c r="F48" s="75" t="s">
        <v>135</v>
      </c>
      <c r="G48" s="15">
        <v>6057</v>
      </c>
      <c r="H48" s="15">
        <v>509710.37</v>
      </c>
      <c r="I48" s="83"/>
    </row>
    <row r="49" spans="1:9">
      <c r="A49" s="79" t="s">
        <v>122</v>
      </c>
      <c r="B49" s="68" t="s">
        <v>123</v>
      </c>
      <c r="C49" s="15">
        <v>-15</v>
      </c>
      <c r="D49" s="15">
        <v>109420.71</v>
      </c>
      <c r="E49" s="83"/>
      <c r="G49" s="15"/>
      <c r="H49" s="15"/>
      <c r="I49" s="83"/>
    </row>
    <row r="50" spans="1:9">
      <c r="B50" s="68" t="s">
        <v>123</v>
      </c>
      <c r="C50" s="15">
        <v>-111.2</v>
      </c>
      <c r="D50" s="15">
        <v>109435.71</v>
      </c>
      <c r="E50" s="83"/>
      <c r="G50" s="15"/>
      <c r="H50" s="15"/>
      <c r="I50" s="83"/>
    </row>
    <row r="51" spans="1:9">
      <c r="A51" s="79" t="s">
        <v>124</v>
      </c>
      <c r="B51" s="68" t="s">
        <v>118</v>
      </c>
      <c r="C51" s="15">
        <v>12.34</v>
      </c>
      <c r="D51" s="15">
        <v>109546.91</v>
      </c>
      <c r="E51" s="83"/>
      <c r="G51" s="15"/>
      <c r="H51" s="15"/>
      <c r="I51" s="83"/>
    </row>
    <row r="52" spans="1:9">
      <c r="A52" s="79" t="s">
        <v>125</v>
      </c>
      <c r="B52" s="68" t="s">
        <v>123</v>
      </c>
      <c r="C52" s="15">
        <v>-131.1</v>
      </c>
      <c r="D52" s="15">
        <v>109534.57</v>
      </c>
      <c r="E52" s="83"/>
      <c r="G52" s="15"/>
      <c r="H52" s="15"/>
      <c r="I52" s="83"/>
    </row>
    <row r="53" spans="1:9">
      <c r="A53" s="79" t="s">
        <v>126</v>
      </c>
      <c r="B53" s="68" t="s">
        <v>123</v>
      </c>
      <c r="C53" s="15">
        <v>-51.6</v>
      </c>
      <c r="D53" s="15">
        <v>109665.67</v>
      </c>
      <c r="E53" s="83"/>
      <c r="G53" s="15"/>
      <c r="H53" s="15"/>
      <c r="I53" s="83"/>
    </row>
    <row r="54" spans="1:9">
      <c r="A54" s="79" t="s">
        <v>127</v>
      </c>
      <c r="B54" s="68" t="s">
        <v>123</v>
      </c>
      <c r="C54" s="15">
        <v>-15.2</v>
      </c>
      <c r="D54" s="15">
        <v>109717.27</v>
      </c>
      <c r="E54" s="83"/>
      <c r="G54" s="15"/>
      <c r="H54" s="15"/>
      <c r="I54" s="83"/>
    </row>
    <row r="55" spans="1:9">
      <c r="A55" s="79" t="s">
        <v>110</v>
      </c>
      <c r="B55" s="68"/>
      <c r="C55" s="15"/>
      <c r="D55" s="15"/>
      <c r="E55" s="83"/>
      <c r="F55" s="75" t="s">
        <v>108</v>
      </c>
      <c r="G55" s="71">
        <v>100296</v>
      </c>
      <c r="H55" s="15">
        <v>503653.37</v>
      </c>
      <c r="I55" s="83"/>
    </row>
    <row r="56" spans="1:9">
      <c r="A56" s="79" t="s">
        <v>128</v>
      </c>
      <c r="B56" s="68" t="s">
        <v>123</v>
      </c>
      <c r="C56" s="15">
        <v>-10</v>
      </c>
      <c r="D56" s="15">
        <v>109732.47</v>
      </c>
      <c r="E56" s="83"/>
      <c r="G56" s="15"/>
      <c r="H56" s="15"/>
      <c r="I56" s="83"/>
    </row>
    <row r="57" spans="1:9">
      <c r="A57" s="79" t="s">
        <v>129</v>
      </c>
      <c r="B57" s="68" t="s">
        <v>123</v>
      </c>
      <c r="C57" s="15">
        <v>-1</v>
      </c>
      <c r="D57" s="15">
        <v>109771.97</v>
      </c>
      <c r="E57" s="83"/>
      <c r="G57" s="15"/>
      <c r="H57" s="15"/>
      <c r="I57" s="83"/>
    </row>
    <row r="58" spans="1:9">
      <c r="A58" s="79" t="s">
        <v>130</v>
      </c>
      <c r="B58" s="68" t="s">
        <v>131</v>
      </c>
      <c r="C58" s="15">
        <v>-95</v>
      </c>
      <c r="D58" s="15">
        <v>109772.97</v>
      </c>
      <c r="E58" s="83"/>
      <c r="G58" s="15"/>
      <c r="H58" s="15"/>
      <c r="I58" s="83"/>
    </row>
    <row r="59" spans="1:9">
      <c r="A59" s="79" t="s">
        <v>132</v>
      </c>
      <c r="B59" s="68" t="s">
        <v>123</v>
      </c>
      <c r="C59" s="15">
        <v>-55</v>
      </c>
      <c r="D59" s="15">
        <v>109867.97</v>
      </c>
      <c r="E59" s="83"/>
      <c r="G59" s="15"/>
      <c r="H59" s="15"/>
      <c r="I59" s="83"/>
    </row>
    <row r="60" spans="1:9">
      <c r="C60" s="15"/>
      <c r="D60" s="15"/>
      <c r="E60" s="83"/>
      <c r="G60" s="15"/>
      <c r="H60" s="15"/>
      <c r="I60" s="83"/>
    </row>
    <row r="61" spans="1:9">
      <c r="A61" s="79" t="s">
        <v>111</v>
      </c>
      <c r="B61" s="68" t="s">
        <v>133</v>
      </c>
      <c r="C61" s="69">
        <v>109923.47</v>
      </c>
      <c r="D61" s="15">
        <v>109923.47</v>
      </c>
      <c r="E61" s="83"/>
      <c r="G61" s="15"/>
      <c r="H61" s="15"/>
      <c r="I61" s="83"/>
    </row>
    <row r="62" spans="1:9">
      <c r="C62" s="15"/>
      <c r="D62" s="15"/>
      <c r="E62" s="83"/>
      <c r="G62" s="15"/>
      <c r="H62" s="15"/>
      <c r="I62" s="83"/>
    </row>
    <row r="63" spans="1:9">
      <c r="C63" s="15"/>
      <c r="D63" s="15"/>
      <c r="E63" s="83"/>
      <c r="G63" s="15"/>
      <c r="H63" s="15"/>
      <c r="I63" s="83"/>
    </row>
    <row r="64" spans="1:9">
      <c r="C64" s="15"/>
      <c r="D64" s="15"/>
      <c r="E64" s="83"/>
      <c r="G64" s="15"/>
      <c r="H64" s="15"/>
      <c r="I64" s="83"/>
    </row>
    <row r="65" spans="3:9">
      <c r="C65" s="15"/>
      <c r="D65" s="15"/>
      <c r="E65" s="83"/>
      <c r="G65" s="15"/>
      <c r="H65" s="15"/>
      <c r="I65" s="83"/>
    </row>
    <row r="66" spans="3:9">
      <c r="C66" s="15"/>
      <c r="D66" s="15"/>
      <c r="E66" s="83"/>
      <c r="G66" s="15"/>
      <c r="H66" s="15"/>
      <c r="I66" s="83"/>
    </row>
    <row r="67" spans="3:9">
      <c r="C67" s="15"/>
      <c r="D67" s="15"/>
      <c r="E67" s="83"/>
      <c r="G67" s="15"/>
      <c r="H67" s="15"/>
      <c r="I67" s="83"/>
    </row>
    <row r="68" spans="3:9">
      <c r="C68" s="15"/>
      <c r="D68" s="15"/>
      <c r="E68" s="83"/>
      <c r="G68" s="15"/>
      <c r="H68" s="15"/>
      <c r="I68" s="83"/>
    </row>
    <row r="69" spans="3:9">
      <c r="C69" s="15"/>
      <c r="D69" s="15"/>
      <c r="E69" s="83"/>
    </row>
    <row r="70" spans="3:9">
      <c r="C70" s="15"/>
    </row>
    <row r="71" spans="3:9">
      <c r="C71" s="15"/>
    </row>
    <row r="72" spans="3:9">
      <c r="C72" s="15"/>
    </row>
    <row r="73" spans="3:9">
      <c r="C73" s="15"/>
    </row>
    <row r="74" spans="3:9">
      <c r="C74" s="15"/>
    </row>
    <row r="75" spans="3:9">
      <c r="C75" s="15"/>
    </row>
    <row r="76" spans="3:9">
      <c r="C76" s="15"/>
    </row>
    <row r="77" spans="3:9">
      <c r="C77" s="15"/>
    </row>
    <row r="78" spans="3:9">
      <c r="C78" s="15"/>
    </row>
    <row r="79" spans="3:9">
      <c r="C79" s="15"/>
    </row>
    <row r="80" spans="3:9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AAB3-7531-6B47-9507-BAF1F25871C4}">
  <dimension ref="A1:G36"/>
  <sheetViews>
    <sheetView workbookViewId="0">
      <selection activeCell="C12" sqref="C12"/>
    </sheetView>
  </sheetViews>
  <sheetFormatPr baseColWidth="10" defaultRowHeight="13"/>
  <cols>
    <col min="2" max="2" width="22.33203125" customWidth="1"/>
    <col min="3" max="3" width="12.6640625" bestFit="1" customWidth="1"/>
    <col min="4" max="4" width="14.83203125" customWidth="1"/>
    <col min="6" max="6" width="15" customWidth="1"/>
    <col min="7" max="7" width="13.33203125" customWidth="1"/>
  </cols>
  <sheetData>
    <row r="1" spans="1:7">
      <c r="F1" t="s">
        <v>62</v>
      </c>
      <c r="G1" t="s">
        <v>63</v>
      </c>
    </row>
    <row r="2" spans="1:7" s="49" customFormat="1">
      <c r="B2" s="50" t="s">
        <v>42</v>
      </c>
      <c r="C2" s="51">
        <f>SUM(C3:C62)</f>
        <v>2150073.79</v>
      </c>
      <c r="F2" s="51">
        <f>SUM(F3:F62)</f>
        <v>1722414.12</v>
      </c>
      <c r="G2" s="51">
        <f>SUM(G3:G62)</f>
        <v>2163760.84</v>
      </c>
    </row>
    <row r="3" spans="1:7">
      <c r="A3">
        <v>0</v>
      </c>
      <c r="B3" s="23" t="s">
        <v>61</v>
      </c>
      <c r="C3" s="15">
        <v>80000</v>
      </c>
      <c r="D3" s="15">
        <v>20000</v>
      </c>
      <c r="F3" s="15">
        <v>80000</v>
      </c>
      <c r="G3" s="15">
        <v>80000</v>
      </c>
    </row>
    <row r="4" spans="1:7">
      <c r="A4">
        <v>1</v>
      </c>
      <c r="B4" s="23" t="s">
        <v>188</v>
      </c>
      <c r="C4" s="41">
        <v>1243610.95</v>
      </c>
      <c r="D4" s="15"/>
      <c r="F4" s="41">
        <v>1642414.12</v>
      </c>
      <c r="G4" s="41">
        <v>2083760.84</v>
      </c>
    </row>
    <row r="5" spans="1:7">
      <c r="A5">
        <v>2</v>
      </c>
      <c r="B5" s="23" t="s">
        <v>185</v>
      </c>
      <c r="C5" s="15">
        <v>50000</v>
      </c>
      <c r="D5" s="15">
        <v>29000</v>
      </c>
    </row>
    <row r="6" spans="1:7">
      <c r="A6">
        <v>3</v>
      </c>
      <c r="B6" s="23" t="s">
        <v>186</v>
      </c>
      <c r="C6">
        <v>100</v>
      </c>
      <c r="D6" s="15">
        <v>500</v>
      </c>
    </row>
    <row r="7" spans="1:7">
      <c r="A7">
        <v>4</v>
      </c>
      <c r="B7" s="23" t="s">
        <v>187</v>
      </c>
      <c r="C7" s="15">
        <v>100</v>
      </c>
      <c r="D7" s="15">
        <v>100</v>
      </c>
      <c r="F7" s="15"/>
      <c r="G7" s="15"/>
    </row>
    <row r="8" spans="1:7">
      <c r="A8">
        <v>5</v>
      </c>
      <c r="B8" s="23" t="s">
        <v>184</v>
      </c>
      <c r="C8" s="15">
        <v>0</v>
      </c>
      <c r="D8" s="15"/>
      <c r="F8" s="15"/>
      <c r="G8" s="15"/>
    </row>
    <row r="9" spans="1:7">
      <c r="C9" s="44">
        <v>78762.84</v>
      </c>
      <c r="D9" s="15"/>
      <c r="F9" s="44">
        <v>0</v>
      </c>
      <c r="G9" s="44">
        <v>0</v>
      </c>
    </row>
    <row r="10" spans="1:7">
      <c r="C10" s="8">
        <v>320000</v>
      </c>
      <c r="D10" s="15"/>
      <c r="F10" s="8">
        <v>0</v>
      </c>
      <c r="G10" s="8">
        <v>0</v>
      </c>
    </row>
    <row r="11" spans="1:7">
      <c r="C11" s="8">
        <v>52000</v>
      </c>
      <c r="D11" s="15"/>
      <c r="F11" s="8">
        <v>0</v>
      </c>
      <c r="G11" s="8">
        <v>0</v>
      </c>
    </row>
    <row r="12" spans="1:7">
      <c r="C12" s="8">
        <v>325500</v>
      </c>
      <c r="D12" s="15"/>
      <c r="F12" s="8">
        <v>0</v>
      </c>
      <c r="G12" s="8">
        <v>0</v>
      </c>
    </row>
    <row r="13" spans="1:7">
      <c r="C13" s="15"/>
      <c r="D13" s="15"/>
      <c r="F13" s="15">
        <v>0</v>
      </c>
      <c r="G13" s="15">
        <v>0</v>
      </c>
    </row>
    <row r="14" spans="1:7">
      <c r="C14" s="15"/>
      <c r="D14" s="15"/>
      <c r="F14" s="15"/>
    </row>
    <row r="15" spans="1:7">
      <c r="C15" s="15"/>
      <c r="D15" s="15"/>
      <c r="F15" s="15"/>
    </row>
    <row r="16" spans="1:7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  <row r="26" spans="3:4">
      <c r="C26" s="15"/>
      <c r="D26" s="15"/>
    </row>
    <row r="27" spans="3:4">
      <c r="C27" s="15"/>
      <c r="D27" s="15"/>
    </row>
    <row r="28" spans="3:4">
      <c r="C28" s="15"/>
      <c r="D28" s="15"/>
    </row>
    <row r="29" spans="3:4">
      <c r="C29" s="15"/>
    </row>
    <row r="30" spans="3:4">
      <c r="C30" s="15"/>
    </row>
    <row r="31" spans="3:4">
      <c r="C31" s="15"/>
    </row>
    <row r="32" spans="3:4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I48"/>
  <sheetViews>
    <sheetView topLeftCell="A25" workbookViewId="0">
      <selection activeCell="I23" sqref="I23"/>
    </sheetView>
  </sheetViews>
  <sheetFormatPr baseColWidth="10" defaultRowHeight="13"/>
  <cols>
    <col min="3" max="3" width="11.1640625" bestFit="1" customWidth="1"/>
    <col min="4" max="4" width="9.83203125" customWidth="1"/>
    <col min="5" max="5" width="35.6640625" customWidth="1"/>
  </cols>
  <sheetData>
    <row r="1" spans="1:4" s="54" customFormat="1">
      <c r="A1" s="54" t="s">
        <v>6</v>
      </c>
      <c r="D1" s="55">
        <f>SUM(D2:D362)</f>
        <v>11738.74</v>
      </c>
    </row>
    <row r="2" spans="1:4">
      <c r="D2" s="15"/>
    </row>
    <row r="3" spans="1:4">
      <c r="D3" s="15"/>
    </row>
    <row r="4" spans="1:4">
      <c r="D4" s="15"/>
    </row>
    <row r="5" spans="1:4">
      <c r="D5" s="15"/>
    </row>
    <row r="6" spans="1:4">
      <c r="D6" s="15"/>
    </row>
    <row r="7" spans="1:4">
      <c r="D7" s="15"/>
    </row>
    <row r="8" spans="1:4">
      <c r="D8" s="15"/>
    </row>
    <row r="9" spans="1:4">
      <c r="D9" s="15"/>
    </row>
    <row r="10" spans="1:4">
      <c r="C10" s="15"/>
      <c r="D10" s="15"/>
    </row>
    <row r="11" spans="1:4">
      <c r="C11" s="15"/>
      <c r="D11" s="15"/>
    </row>
    <row r="12" spans="1:4">
      <c r="C12" s="15"/>
      <c r="D12" s="15"/>
    </row>
    <row r="13" spans="1:4">
      <c r="C13" s="15"/>
      <c r="D13" s="15"/>
    </row>
    <row r="14" spans="1:4">
      <c r="C14" s="15"/>
      <c r="D14" s="15"/>
    </row>
    <row r="15" spans="1:4">
      <c r="C15" s="15"/>
      <c r="D15" s="15"/>
    </row>
    <row r="16" spans="1:4">
      <c r="C16" s="15"/>
      <c r="D16" s="15"/>
    </row>
    <row r="17" spans="2:9">
      <c r="C17" s="15"/>
      <c r="D17" s="15"/>
    </row>
    <row r="18" spans="2:9">
      <c r="C18" s="15"/>
      <c r="D18" s="15"/>
    </row>
    <row r="19" spans="2:9">
      <c r="C19" s="15"/>
      <c r="D19" s="15"/>
    </row>
    <row r="20" spans="2:9">
      <c r="C20" s="15"/>
      <c r="D20" s="15"/>
    </row>
    <row r="21" spans="2:9">
      <c r="C21" s="15"/>
      <c r="D21" s="15"/>
    </row>
    <row r="22" spans="2:9">
      <c r="C22" s="15"/>
      <c r="D22" s="15"/>
    </row>
    <row r="23" spans="2:9">
      <c r="B23" s="23" t="s">
        <v>89</v>
      </c>
      <c r="C23" s="15"/>
      <c r="D23" s="15">
        <v>858.24</v>
      </c>
      <c r="E23" s="23" t="s">
        <v>90</v>
      </c>
      <c r="I23" s="23" t="s">
        <v>153</v>
      </c>
    </row>
    <row r="24" spans="2:9">
      <c r="B24" s="23" t="s">
        <v>91</v>
      </c>
      <c r="C24" s="15"/>
      <c r="D24" s="15">
        <v>98</v>
      </c>
      <c r="E24" s="23" t="s">
        <v>92</v>
      </c>
      <c r="F24" s="23" t="s">
        <v>93</v>
      </c>
    </row>
    <row r="25" spans="2:9">
      <c r="B25" s="23" t="s">
        <v>94</v>
      </c>
      <c r="C25" s="15"/>
      <c r="D25" s="15">
        <v>100</v>
      </c>
      <c r="E25" s="23" t="s">
        <v>95</v>
      </c>
      <c r="F25" s="23"/>
    </row>
    <row r="26" spans="2:9">
      <c r="B26" s="23" t="s">
        <v>82</v>
      </c>
      <c r="C26" s="15"/>
      <c r="D26" s="15">
        <v>58</v>
      </c>
      <c r="E26" t="s">
        <v>80</v>
      </c>
      <c r="F26" s="23" t="s">
        <v>83</v>
      </c>
    </row>
    <row r="27" spans="2:9">
      <c r="B27" t="s">
        <v>78</v>
      </c>
      <c r="D27" s="15">
        <v>1200</v>
      </c>
      <c r="E27" t="s">
        <v>79</v>
      </c>
      <c r="F27" s="23" t="s">
        <v>83</v>
      </c>
    </row>
    <row r="28" spans="2:9">
      <c r="B28" t="s">
        <v>75</v>
      </c>
      <c r="D28" s="15">
        <v>140</v>
      </c>
      <c r="E28" t="s">
        <v>77</v>
      </c>
      <c r="F28" s="23" t="s">
        <v>83</v>
      </c>
    </row>
    <row r="29" spans="2:9">
      <c r="B29" t="s">
        <v>74</v>
      </c>
      <c r="D29" s="15">
        <v>437</v>
      </c>
      <c r="E29" t="s">
        <v>81</v>
      </c>
      <c r="F29" s="23" t="s">
        <v>83</v>
      </c>
    </row>
    <row r="30" spans="2:9">
      <c r="B30" t="s">
        <v>72</v>
      </c>
      <c r="D30" s="15">
        <v>296</v>
      </c>
      <c r="E30" t="s">
        <v>73</v>
      </c>
      <c r="F30" s="23" t="s">
        <v>83</v>
      </c>
    </row>
    <row r="31" spans="2:9">
      <c r="B31" s="53" t="s">
        <v>69</v>
      </c>
      <c r="D31" s="15">
        <v>380</v>
      </c>
      <c r="E31" t="s">
        <v>76</v>
      </c>
      <c r="F31" s="23" t="s">
        <v>83</v>
      </c>
    </row>
    <row r="32" spans="2:9">
      <c r="B32" s="56" t="s">
        <v>96</v>
      </c>
      <c r="D32" s="15">
        <v>872</v>
      </c>
      <c r="E32" s="23" t="s">
        <v>88</v>
      </c>
      <c r="F32" s="23" t="s">
        <v>83</v>
      </c>
    </row>
    <row r="33" spans="2:6">
      <c r="B33" s="56" t="s">
        <v>96</v>
      </c>
      <c r="D33" s="15">
        <v>1536</v>
      </c>
      <c r="E33" s="23" t="s">
        <v>88</v>
      </c>
      <c r="F33" s="23" t="s">
        <v>83</v>
      </c>
    </row>
    <row r="34" spans="2:6">
      <c r="B34" s="56" t="s">
        <v>71</v>
      </c>
      <c r="D34" s="15">
        <v>380</v>
      </c>
      <c r="E34" s="23" t="s">
        <v>79</v>
      </c>
      <c r="F34" s="23" t="s">
        <v>83</v>
      </c>
    </row>
    <row r="35" spans="2:6">
      <c r="B35" s="53" t="s">
        <v>71</v>
      </c>
      <c r="D35" s="15">
        <v>40</v>
      </c>
      <c r="E35" t="s">
        <v>70</v>
      </c>
      <c r="F35" s="23" t="s">
        <v>83</v>
      </c>
    </row>
    <row r="36" spans="2:6">
      <c r="B36" s="56" t="s">
        <v>97</v>
      </c>
      <c r="D36" s="15">
        <v>190</v>
      </c>
      <c r="E36" s="23" t="s">
        <v>98</v>
      </c>
      <c r="F36" s="23" t="s">
        <v>83</v>
      </c>
    </row>
    <row r="37" spans="2:6">
      <c r="B37" s="56" t="s">
        <v>65</v>
      </c>
      <c r="D37" s="15">
        <v>100</v>
      </c>
      <c r="E37" s="23" t="s">
        <v>99</v>
      </c>
      <c r="F37" s="23"/>
    </row>
    <row r="38" spans="2:6">
      <c r="B38" s="53" t="s">
        <v>65</v>
      </c>
      <c r="C38" s="15">
        <v>400000</v>
      </c>
      <c r="D38" s="15"/>
      <c r="E38" t="s">
        <v>67</v>
      </c>
      <c r="F38" s="23" t="s">
        <v>86</v>
      </c>
    </row>
    <row r="39" spans="2:6">
      <c r="B39" s="53" t="s">
        <v>65</v>
      </c>
      <c r="C39" s="15">
        <v>50000</v>
      </c>
      <c r="D39" s="15"/>
      <c r="E39" t="s">
        <v>66</v>
      </c>
      <c r="F39" s="23" t="s">
        <v>86</v>
      </c>
    </row>
    <row r="40" spans="2:6">
      <c r="B40" s="56" t="s">
        <v>87</v>
      </c>
      <c r="C40" s="15"/>
      <c r="D40" s="15">
        <v>968</v>
      </c>
      <c r="E40" s="23" t="s">
        <v>88</v>
      </c>
      <c r="F40" s="23"/>
    </row>
    <row r="41" spans="2:6">
      <c r="B41" s="56" t="s">
        <v>87</v>
      </c>
      <c r="C41" s="15"/>
      <c r="D41" s="15">
        <v>344</v>
      </c>
      <c r="E41" s="23" t="s">
        <v>88</v>
      </c>
      <c r="F41" s="23"/>
    </row>
    <row r="42" spans="2:6">
      <c r="B42" s="56" t="s">
        <v>87</v>
      </c>
      <c r="C42" s="15"/>
      <c r="D42" s="15">
        <v>772</v>
      </c>
      <c r="E42" s="23" t="s">
        <v>88</v>
      </c>
      <c r="F42" s="23"/>
    </row>
    <row r="43" spans="2:6">
      <c r="B43" s="56" t="s">
        <v>87</v>
      </c>
      <c r="C43" s="15"/>
      <c r="D43" s="15">
        <v>2746</v>
      </c>
      <c r="E43" s="23" t="s">
        <v>88</v>
      </c>
      <c r="F43" s="23"/>
    </row>
    <row r="44" spans="2:6">
      <c r="B44" s="23" t="s">
        <v>85</v>
      </c>
      <c r="C44" s="15"/>
      <c r="D44" s="15">
        <v>223.5</v>
      </c>
      <c r="E44" s="23" t="s">
        <v>84</v>
      </c>
      <c r="F44" s="23" t="s">
        <v>83</v>
      </c>
    </row>
    <row r="45" spans="2:6">
      <c r="C45" s="15"/>
      <c r="D45" s="15"/>
    </row>
    <row r="46" spans="2:6">
      <c r="C46" s="15"/>
      <c r="D46" s="15"/>
    </row>
    <row r="47" spans="2:6">
      <c r="C47" s="15"/>
      <c r="D47" s="15"/>
    </row>
    <row r="48" spans="2:6">
      <c r="C48" s="15"/>
      <c r="D4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56AD-358B-5F41-8594-EEFEF177CE0B}">
  <dimension ref="A4:K22"/>
  <sheetViews>
    <sheetView workbookViewId="0">
      <selection activeCell="E18" sqref="E18"/>
    </sheetView>
  </sheetViews>
  <sheetFormatPr baseColWidth="10" defaultRowHeight="13"/>
  <cols>
    <col min="2" max="2" width="20" customWidth="1"/>
    <col min="3" max="3" width="15.6640625" customWidth="1"/>
    <col min="4" max="4" width="13.83203125" customWidth="1"/>
    <col min="5" max="5" width="15.1640625" customWidth="1"/>
    <col min="6" max="8" width="11.1640625" customWidth="1"/>
    <col min="9" max="9" width="12.6640625" bestFit="1" customWidth="1"/>
    <col min="10" max="10" width="14.83203125" customWidth="1"/>
  </cols>
  <sheetData>
    <row r="4" spans="1:11" s="114" customFormat="1" ht="39" customHeight="1">
      <c r="B4" s="114" t="s">
        <v>146</v>
      </c>
      <c r="C4" s="114" t="s">
        <v>148</v>
      </c>
      <c r="D4" s="114" t="s">
        <v>153</v>
      </c>
      <c r="E4" s="114" t="s">
        <v>170</v>
      </c>
      <c r="F4" s="114" t="s">
        <v>158</v>
      </c>
      <c r="G4" s="114" t="s">
        <v>159</v>
      </c>
      <c r="H4" s="114" t="s">
        <v>160</v>
      </c>
      <c r="I4" s="114" t="s">
        <v>157</v>
      </c>
      <c r="J4" s="114" t="s">
        <v>154</v>
      </c>
      <c r="K4" s="114" t="s">
        <v>112</v>
      </c>
    </row>
    <row r="5" spans="1:11">
      <c r="A5" s="23"/>
      <c r="B5" s="15"/>
      <c r="C5" s="15"/>
      <c r="D5" s="15"/>
      <c r="E5" s="15"/>
      <c r="F5" s="15"/>
      <c r="G5" s="15"/>
      <c r="H5" s="15"/>
      <c r="I5" s="15"/>
      <c r="J5" s="18"/>
      <c r="K5" s="23"/>
    </row>
    <row r="6" spans="1:11">
      <c r="A6" s="23"/>
      <c r="B6" s="15"/>
      <c r="C6" s="15"/>
      <c r="D6" s="15"/>
      <c r="F6" s="15"/>
      <c r="G6" s="15"/>
      <c r="H6" s="15"/>
      <c r="I6" s="15"/>
    </row>
    <row r="7" spans="1:11">
      <c r="A7" s="23"/>
      <c r="B7" s="15"/>
      <c r="C7" s="15"/>
      <c r="D7" s="15"/>
      <c r="I7" s="15"/>
    </row>
    <row r="8" spans="1:11">
      <c r="A8" s="23"/>
      <c r="B8" s="15"/>
      <c r="C8" s="15"/>
      <c r="D8" s="15"/>
      <c r="I8" s="15"/>
    </row>
    <row r="9" spans="1:11">
      <c r="A9" s="23"/>
      <c r="B9" s="15"/>
      <c r="C9" s="15"/>
      <c r="D9" s="15"/>
      <c r="I9" s="15"/>
    </row>
    <row r="10" spans="1:11" s="45" customFormat="1">
      <c r="A10" s="120" t="s">
        <v>169</v>
      </c>
      <c r="B10" s="44">
        <f>B18</f>
        <v>59381.13</v>
      </c>
      <c r="C10" s="121">
        <f>C18</f>
        <v>60052.19</v>
      </c>
      <c r="D10" s="44">
        <v>583903.63</v>
      </c>
      <c r="E10" s="121">
        <f>SUM(E11:E14)</f>
        <v>1400000</v>
      </c>
      <c r="I10" s="121">
        <f>I18</f>
        <v>60000</v>
      </c>
      <c r="J10" s="121">
        <f>SUM(B10:I10)</f>
        <v>2163336.9500000002</v>
      </c>
      <c r="K10" s="120" t="s">
        <v>166</v>
      </c>
    </row>
    <row r="11" spans="1:11">
      <c r="A11" s="23" t="s">
        <v>68</v>
      </c>
      <c r="D11" s="15"/>
      <c r="E11" s="15">
        <v>200000</v>
      </c>
      <c r="K11" s="23" t="s">
        <v>166</v>
      </c>
    </row>
    <row r="12" spans="1:11">
      <c r="D12" s="15"/>
      <c r="E12" s="15">
        <v>400000</v>
      </c>
      <c r="K12" s="23" t="s">
        <v>165</v>
      </c>
    </row>
    <row r="13" spans="1:11">
      <c r="D13" s="15"/>
      <c r="E13" s="15">
        <v>400000</v>
      </c>
      <c r="K13" s="23" t="s">
        <v>144</v>
      </c>
    </row>
    <row r="14" spans="1:11">
      <c r="D14" s="15"/>
      <c r="E14" s="15">
        <v>400000</v>
      </c>
      <c r="K14" s="23" t="s">
        <v>85</v>
      </c>
    </row>
    <row r="18" spans="1:11" s="45" customFormat="1">
      <c r="A18" s="120" t="s">
        <v>147</v>
      </c>
      <c r="B18" s="44">
        <f>SUM(B19:B20)</f>
        <v>59381.13</v>
      </c>
      <c r="C18" s="44">
        <f>SUM(C19:C20)</f>
        <v>60052.19</v>
      </c>
      <c r="D18" s="44">
        <f>SUM(D19:D20)</f>
        <v>1185403.6299999999</v>
      </c>
      <c r="E18" s="44">
        <v>800000</v>
      </c>
      <c r="F18" s="44"/>
      <c r="G18" s="44"/>
      <c r="H18" s="44"/>
      <c r="I18" s="44">
        <v>60000</v>
      </c>
      <c r="J18" s="121">
        <f>SUM(B18:I18)</f>
        <v>2164836.9500000002</v>
      </c>
      <c r="K18" s="120" t="s">
        <v>144</v>
      </c>
    </row>
    <row r="19" spans="1:11">
      <c r="A19" s="23" t="s">
        <v>149</v>
      </c>
      <c r="B19" s="15">
        <v>9324.35</v>
      </c>
      <c r="C19" s="15">
        <v>10014.39</v>
      </c>
      <c r="D19" s="15">
        <v>1085403.6299999999</v>
      </c>
      <c r="F19" s="15">
        <v>100</v>
      </c>
      <c r="G19" s="15">
        <v>500</v>
      </c>
      <c r="H19" s="15">
        <v>0</v>
      </c>
      <c r="I19" s="15"/>
    </row>
    <row r="20" spans="1:11">
      <c r="A20" s="23" t="s">
        <v>150</v>
      </c>
      <c r="B20" s="15">
        <v>50056.78</v>
      </c>
      <c r="C20" s="15">
        <v>50037.8</v>
      </c>
      <c r="D20" s="15">
        <v>100000</v>
      </c>
      <c r="I20" s="15"/>
    </row>
    <row r="21" spans="1:11">
      <c r="A21" s="23"/>
      <c r="B21" s="15"/>
      <c r="C21" s="15"/>
      <c r="D21" s="15"/>
      <c r="I21" s="15"/>
    </row>
    <row r="22" spans="1:11">
      <c r="A22" s="23"/>
      <c r="B22" s="15"/>
      <c r="C22" s="15"/>
      <c r="D22" s="15"/>
      <c r="I2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5EF9-DCB4-D24B-B2D6-F8579CF99F26}">
  <dimension ref="C1:H33"/>
  <sheetViews>
    <sheetView workbookViewId="0">
      <selection activeCell="E14" sqref="E14"/>
    </sheetView>
  </sheetViews>
  <sheetFormatPr baseColWidth="10" defaultRowHeight="13"/>
  <cols>
    <col min="3" max="3" width="8.83203125" customWidth="1"/>
    <col min="4" max="4" width="14.33203125" customWidth="1"/>
    <col min="7" max="7" width="13.83203125" customWidth="1"/>
    <col min="8" max="8" width="11.1640625" bestFit="1" customWidth="1"/>
  </cols>
  <sheetData>
    <row r="1" spans="3:8">
      <c r="D1" s="32" t="s">
        <v>58</v>
      </c>
      <c r="E1" s="19" t="s">
        <v>44</v>
      </c>
      <c r="G1" s="32" t="s">
        <v>59</v>
      </c>
    </row>
    <row r="2" spans="3:8" s="16" customFormat="1">
      <c r="C2" s="16" t="s">
        <v>42</v>
      </c>
      <c r="E2" s="17">
        <f>SUM(E3:E242)</f>
        <v>468499.56</v>
      </c>
    </row>
    <row r="3" spans="3:8">
      <c r="C3" s="23"/>
      <c r="D3" s="23" t="s">
        <v>55</v>
      </c>
      <c r="E3" s="14">
        <v>300000</v>
      </c>
      <c r="G3" s="23" t="s">
        <v>54</v>
      </c>
    </row>
    <row r="4" spans="3:8">
      <c r="C4" s="23"/>
      <c r="D4" s="23" t="s">
        <v>55</v>
      </c>
      <c r="E4" s="15">
        <v>93792.56</v>
      </c>
      <c r="G4" s="23" t="s">
        <v>53</v>
      </c>
      <c r="H4" s="18">
        <f>SUM(E4:E6)</f>
        <v>145792.56</v>
      </c>
    </row>
    <row r="5" spans="3:8">
      <c r="D5" t="s">
        <v>43</v>
      </c>
      <c r="E5" s="15">
        <v>2000</v>
      </c>
      <c r="G5" s="23" t="s">
        <v>53</v>
      </c>
    </row>
    <row r="6" spans="3:8">
      <c r="D6" t="s">
        <v>43</v>
      </c>
      <c r="E6" s="15">
        <v>50000</v>
      </c>
      <c r="G6" s="23" t="s">
        <v>53</v>
      </c>
    </row>
    <row r="7" spans="3:8">
      <c r="C7" s="23"/>
      <c r="D7" s="23" t="s">
        <v>43</v>
      </c>
      <c r="E7" s="15">
        <v>1000</v>
      </c>
      <c r="G7" s="23" t="s">
        <v>56</v>
      </c>
    </row>
    <row r="8" spans="3:8">
      <c r="D8" s="23" t="s">
        <v>43</v>
      </c>
      <c r="E8" s="15">
        <v>5000</v>
      </c>
      <c r="G8" s="23" t="s">
        <v>56</v>
      </c>
    </row>
    <row r="9" spans="3:8">
      <c r="D9" s="23" t="s">
        <v>43</v>
      </c>
      <c r="E9" s="15">
        <v>3000</v>
      </c>
      <c r="G9" s="23" t="s">
        <v>57</v>
      </c>
    </row>
    <row r="10" spans="3:8">
      <c r="D10" s="23" t="s">
        <v>43</v>
      </c>
      <c r="E10" s="15">
        <v>5000</v>
      </c>
      <c r="G10" s="23" t="s">
        <v>56</v>
      </c>
    </row>
    <row r="11" spans="3:8">
      <c r="D11" s="23" t="s">
        <v>53</v>
      </c>
      <c r="E11" s="15">
        <v>0</v>
      </c>
    </row>
    <row r="12" spans="3:8">
      <c r="D12" s="23" t="s">
        <v>54</v>
      </c>
      <c r="E12" s="15">
        <v>8000</v>
      </c>
    </row>
    <row r="13" spans="3:8">
      <c r="D13" s="23" t="s">
        <v>56</v>
      </c>
      <c r="E13" s="15">
        <v>700</v>
      </c>
    </row>
    <row r="14" spans="3:8">
      <c r="D14" s="23" t="s">
        <v>57</v>
      </c>
      <c r="E14" s="15">
        <v>7</v>
      </c>
    </row>
    <row r="28" spans="3:3" ht="22">
      <c r="C28" s="20"/>
    </row>
    <row r="29" spans="3:3" ht="22">
      <c r="C29" s="20"/>
    </row>
    <row r="30" spans="3:3" ht="22">
      <c r="C30" s="20"/>
    </row>
    <row r="31" spans="3:3" ht="22">
      <c r="C31" s="20"/>
    </row>
    <row r="32" spans="3:3" ht="22">
      <c r="C32" s="20"/>
    </row>
    <row r="33" spans="3:3" ht="22">
      <c r="C33" s="2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NC-Init</vt:lpstr>
      <vt:lpstr>NC-SUM</vt:lpstr>
      <vt:lpstr>JX-banks</vt:lpstr>
      <vt:lpstr>JX-flow</vt:lpstr>
      <vt:lpstr>DW-Tot</vt:lpstr>
      <vt:lpstr>wd-op-log</vt:lpstr>
      <vt:lpstr>NCBank-Alloc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2022-08-26T05:49:44Z</dcterms:modified>
</cp:coreProperties>
</file>