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codeName="ThisWorkbook" defaultThemeVersion="166925"/>
  <mc:AlternateContent xmlns:mc="http://schemas.openxmlformats.org/markup-compatibility/2006">
    <mc:Choice Requires="x15">
      <x15ac:absPath xmlns:x15ac="http://schemas.microsoft.com/office/spreadsheetml/2010/11/ac" url="/Users/wjd/genomics/genomics_gpu/tools/"/>
    </mc:Choice>
  </mc:AlternateContent>
  <xr:revisionPtr revIDLastSave="0" documentId="13_ncr:1_{1F5BE628-F812-FD4D-B74D-02EF0EEA1A09}" xr6:coauthVersionLast="47" xr6:coauthVersionMax="47" xr10:uidLastSave="{00000000-0000-0000-0000-000000000000}"/>
  <bookViews>
    <workbookView xWindow="13220" yWindow="7020" windowWidth="36840" windowHeight="26280" xr2:uid="{FA80413B-B473-9946-BFAA-BCC79B485766}"/>
  </bookViews>
  <sheets>
    <sheet name="CoMet_Settings_Tool" sheetId="6" r:id="rId1"/>
    <sheet name="testing- Frontier" sheetId="8"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8" i="6" l="1"/>
  <c r="G24" i="6"/>
  <c r="F24" i="6"/>
  <c r="F26" i="6"/>
  <c r="F25" i="6"/>
  <c r="F30" i="6"/>
  <c r="F29" i="6"/>
  <c r="AA34" i="8" l="1"/>
  <c r="AA30" i="8"/>
  <c r="Z34" i="8"/>
  <c r="Z30" i="8"/>
  <c r="Y34" i="8"/>
  <c r="Y30" i="8"/>
  <c r="X30" i="8"/>
  <c r="X34" i="8"/>
  <c r="W34" i="8"/>
  <c r="W30" i="8"/>
  <c r="V34" i="8"/>
  <c r="V30" i="8"/>
  <c r="U34" i="8"/>
  <c r="U30" i="8"/>
  <c r="T34" i="8"/>
  <c r="T30" i="8"/>
  <c r="C30" i="8"/>
  <c r="D30" i="8"/>
  <c r="E30" i="8"/>
  <c r="F30" i="8"/>
  <c r="G30" i="8"/>
  <c r="H30" i="8"/>
  <c r="I30" i="8"/>
  <c r="J30" i="8"/>
  <c r="K30" i="8"/>
  <c r="L30" i="8"/>
  <c r="M30" i="8"/>
  <c r="N30" i="8"/>
  <c r="O30" i="8"/>
  <c r="P30" i="8"/>
  <c r="Q30" i="8"/>
  <c r="R30" i="8"/>
  <c r="S30" i="8"/>
  <c r="B30" i="8"/>
  <c r="S34" i="8"/>
  <c r="R34" i="8"/>
  <c r="Q34" i="8"/>
  <c r="P34" i="8"/>
  <c r="O34" i="8"/>
  <c r="N34" i="8"/>
  <c r="M34" i="8"/>
  <c r="L34" i="8"/>
  <c r="O42" i="6"/>
  <c r="C33" i="6" s="1"/>
  <c r="K34" i="8"/>
  <c r="J34" i="8"/>
  <c r="B4" i="6"/>
  <c r="C34" i="8"/>
  <c r="D34" i="8"/>
  <c r="E34" i="8"/>
  <c r="F34" i="8"/>
  <c r="G34" i="8"/>
  <c r="H34" i="8"/>
  <c r="I34" i="8"/>
  <c r="B34" i="8"/>
  <c r="O43" i="6"/>
  <c r="C79" i="6"/>
  <c r="F10" i="6"/>
  <c r="F12" i="6"/>
  <c r="H15" i="6"/>
  <c r="G15" i="6"/>
  <c r="F15" i="6"/>
  <c r="I15" i="6" s="1"/>
  <c r="O55" i="6" s="1"/>
  <c r="F20" i="6"/>
  <c r="F16" i="6"/>
  <c r="C2" i="6"/>
  <c r="Q7" i="6"/>
  <c r="O16" i="6"/>
  <c r="I14" i="6" l="1"/>
  <c r="O46" i="6" s="1"/>
  <c r="Q8" i="6"/>
  <c r="Q9" i="6" s="1"/>
  <c r="Q10" i="6" s="1"/>
  <c r="Q11" i="6" s="1"/>
  <c r="Q12" i="6" s="1"/>
  <c r="Q13" i="6" s="1"/>
  <c r="Q14" i="6" s="1"/>
  <c r="Q15" i="6" s="1"/>
  <c r="Q16" i="6" s="1"/>
  <c r="Q17" i="6" s="1"/>
  <c r="Q18" i="6" s="1"/>
  <c r="Q19" i="6" s="1"/>
  <c r="Q20" i="6" s="1"/>
  <c r="Q21" i="6" s="1"/>
  <c r="Q22" i="6" s="1"/>
  <c r="Q23" i="6" s="1"/>
  <c r="Q24" i="6" s="1"/>
  <c r="Q25" i="6" s="1"/>
  <c r="Q26" i="6" s="1"/>
  <c r="Q27" i="6" s="1"/>
  <c r="Q28" i="6" s="1"/>
  <c r="Q29" i="6" s="1"/>
  <c r="Q30" i="6" s="1"/>
  <c r="Q31" i="6" s="1"/>
  <c r="Q32" i="6" s="1"/>
  <c r="Q33" i="6" s="1"/>
  <c r="Q34" i="6" s="1"/>
  <c r="Q35" i="6" s="1"/>
  <c r="Q36" i="6" s="1"/>
  <c r="Q37" i="6" s="1"/>
  <c r="Q38" i="6" s="1"/>
  <c r="Q39" i="6" s="1"/>
  <c r="Q40" i="6" s="1"/>
  <c r="Q41" i="6" s="1"/>
  <c r="Q42" i="6" s="1"/>
  <c r="Q43" i="6" s="1"/>
  <c r="Q44" i="6" s="1"/>
  <c r="Q45" i="6" s="1"/>
  <c r="Q46" i="6" s="1"/>
  <c r="Q47" i="6" s="1"/>
  <c r="Q48" i="6" s="1"/>
  <c r="Q49" i="6" s="1"/>
  <c r="Q50" i="6" s="1"/>
  <c r="Q51" i="6" s="1"/>
  <c r="Q52" i="6" s="1"/>
  <c r="Q53" i="6" s="1"/>
  <c r="Q54" i="6" s="1"/>
  <c r="Q55" i="6" s="1"/>
  <c r="Q56" i="6" s="1"/>
  <c r="Q57" i="6" s="1"/>
  <c r="Q58" i="6" s="1"/>
  <c r="Q59" i="6" s="1"/>
  <c r="Q60" i="6" s="1"/>
  <c r="Q61" i="6" s="1"/>
  <c r="Q62" i="6" s="1"/>
  <c r="Q63" i="6" s="1"/>
  <c r="Q64" i="6" s="1"/>
  <c r="Q65" i="6" s="1"/>
  <c r="Q66" i="6" s="1"/>
  <c r="Q67" i="6" s="1"/>
  <c r="Q68" i="6" s="1"/>
  <c r="Q69" i="6" s="1"/>
  <c r="Q70" i="6" s="1"/>
  <c r="Q71" i="6" s="1"/>
  <c r="Q72" i="6" s="1"/>
  <c r="Q73" i="6" s="1"/>
  <c r="Q74" i="6" s="1"/>
  <c r="Q75" i="6" s="1"/>
  <c r="Q76" i="6" s="1"/>
  <c r="Q77" i="6" s="1"/>
  <c r="Q78" i="6" s="1"/>
  <c r="Q79" i="6" s="1"/>
  <c r="Q80" i="6" s="1"/>
  <c r="Q81" i="6" s="1"/>
  <c r="Q82" i="6" s="1"/>
  <c r="Q83" i="6" s="1"/>
  <c r="Q84" i="6" s="1"/>
  <c r="Q85" i="6" s="1"/>
  <c r="Q86" i="6" s="1"/>
  <c r="Q87" i="6" s="1"/>
  <c r="Q88" i="6" s="1"/>
  <c r="Q89" i="6" s="1"/>
  <c r="Q90" i="6" s="1"/>
  <c r="G28" i="6"/>
  <c r="I25" i="6"/>
  <c r="I30" i="6" l="1"/>
  <c r="O32" i="6" l="1"/>
  <c r="G107" i="6" s="1"/>
  <c r="O22" i="6"/>
  <c r="O23" i="6" s="1"/>
  <c r="O34" i="6"/>
  <c r="O36" i="6"/>
  <c r="O35" i="6"/>
  <c r="H12" i="6"/>
  <c r="I12" i="6" s="1"/>
  <c r="H10" i="6"/>
  <c r="I10" i="6" s="1"/>
  <c r="G10" i="6"/>
  <c r="H16" i="6"/>
  <c r="I16" i="6" s="1"/>
  <c r="G16" i="6"/>
  <c r="O63" i="6"/>
  <c r="C29" i="6" s="1"/>
  <c r="C30" i="6" s="1"/>
  <c r="O61" i="6"/>
  <c r="O38" i="6"/>
  <c r="O39" i="6"/>
  <c r="C66" i="6" s="1"/>
  <c r="O26" i="6"/>
  <c r="O27" i="6" s="1"/>
  <c r="O33" i="6"/>
  <c r="I13" i="6"/>
  <c r="I20" i="6"/>
  <c r="C54" i="6"/>
  <c r="I11" i="6"/>
  <c r="O9" i="6"/>
  <c r="O41" i="6"/>
  <c r="B6" i="6" s="1"/>
  <c r="I28" i="6"/>
  <c r="O25" i="6"/>
  <c r="I24" i="6"/>
  <c r="O10" i="6"/>
  <c r="G102" i="6" l="1"/>
  <c r="O37" i="6"/>
  <c r="O47" i="6" s="1"/>
  <c r="O56" i="6" s="1"/>
  <c r="O44" i="6"/>
  <c r="F23" i="6"/>
  <c r="C77" i="6"/>
  <c r="C84" i="6" s="1"/>
  <c r="F18" i="6"/>
  <c r="F17" i="6"/>
  <c r="O45" i="6"/>
  <c r="G18" i="6"/>
  <c r="I18" i="6"/>
  <c r="G29" i="6"/>
  <c r="F27" i="6"/>
  <c r="F22" i="6" s="1"/>
  <c r="G17" i="6"/>
  <c r="O54" i="6"/>
  <c r="O51" i="6"/>
  <c r="C81" i="6" s="1"/>
  <c r="H17" i="6"/>
  <c r="H18" i="6"/>
  <c r="C65" i="6"/>
  <c r="C34" i="6"/>
  <c r="C35" i="6" s="1"/>
  <c r="C36" i="6"/>
  <c r="C37" i="6" s="1"/>
  <c r="C38" i="6"/>
  <c r="C39" i="6" s="1"/>
  <c r="C69" i="6"/>
  <c r="C55" i="6"/>
  <c r="H27" i="6"/>
  <c r="H23" i="6"/>
  <c r="I29" i="6"/>
  <c r="O40" i="6"/>
  <c r="C83" i="6" l="1"/>
  <c r="O57" i="6"/>
  <c r="N104" i="6" s="1"/>
  <c r="C82" i="6"/>
  <c r="C86" i="6"/>
  <c r="H107" i="6" s="1"/>
  <c r="C78" i="6"/>
  <c r="H102" i="6" s="1"/>
  <c r="O52" i="6"/>
  <c r="C97" i="6"/>
  <c r="I17" i="6"/>
  <c r="G30" i="6"/>
  <c r="G27" i="6" s="1"/>
  <c r="C56" i="6"/>
  <c r="B3" i="6" s="1"/>
  <c r="H22" i="6"/>
  <c r="C60" i="6"/>
  <c r="G25" i="6"/>
  <c r="G26" i="6"/>
  <c r="I26" i="6" s="1"/>
  <c r="O30" i="6"/>
  <c r="O29" i="6"/>
  <c r="C31" i="6"/>
  <c r="C32" i="6" s="1"/>
  <c r="C42" i="6"/>
  <c r="I27" i="6"/>
  <c r="C61" i="6"/>
  <c r="I107" i="6" l="1"/>
  <c r="K107" i="6"/>
  <c r="H105" i="6"/>
  <c r="I105" i="6" s="1"/>
  <c r="L105" i="6" s="1"/>
  <c r="O53" i="6"/>
  <c r="O58" i="6" s="1"/>
  <c r="O66" i="6" s="1"/>
  <c r="O65" i="6"/>
  <c r="O67" i="6" s="1"/>
  <c r="H103" i="6"/>
  <c r="I103" i="6" s="1"/>
  <c r="L103" i="6" s="1"/>
  <c r="I102" i="6"/>
  <c r="L102" i="6" s="1"/>
  <c r="C91" i="6"/>
  <c r="C90" i="6"/>
  <c r="H101" i="6"/>
  <c r="K101" i="6" s="1"/>
  <c r="L107" i="6"/>
  <c r="C87" i="6"/>
  <c r="L106" i="6"/>
  <c r="C57" i="6"/>
  <c r="C58" i="6" s="1"/>
  <c r="B5" i="6"/>
  <c r="I104" i="6"/>
  <c r="L104" i="6" s="1"/>
  <c r="G23" i="6"/>
  <c r="K102" i="6"/>
  <c r="C67" i="6"/>
  <c r="K104" i="6"/>
  <c r="C40" i="6"/>
  <c r="C62" i="6"/>
  <c r="C63" i="6"/>
  <c r="K105" i="6" l="1"/>
  <c r="C92" i="6"/>
  <c r="C93" i="6" s="1"/>
  <c r="C94" i="6" s="1"/>
  <c r="H106" i="6" s="1"/>
  <c r="K106" i="6" s="1"/>
  <c r="K103" i="6"/>
  <c r="N105" i="6"/>
  <c r="I101" i="6"/>
  <c r="L101" i="6" s="1"/>
  <c r="L109" i="6" s="1"/>
  <c r="C85" i="6"/>
  <c r="C88" i="6" s="1"/>
  <c r="C89" i="6" s="1"/>
  <c r="G22" i="6"/>
  <c r="I22" i="6" s="1"/>
  <c r="C70" i="6" s="1"/>
  <c r="I23" i="6"/>
  <c r="N103" i="6" l="1"/>
  <c r="C44" i="6"/>
  <c r="C43" i="6"/>
  <c r="C95" i="6"/>
  <c r="C45" i="6" l="1"/>
  <c r="C46" i="6" s="1"/>
  <c r="K109" i="6"/>
  <c r="C49" i="6" s="1"/>
  <c r="C47" i="6" l="1"/>
  <c r="C71" i="6" s="1"/>
  <c r="C72" i="6" s="1"/>
  <c r="C73" i="6" s="1"/>
  <c r="C74" i="6" s="1"/>
  <c r="C50" i="6"/>
  <c r="C51" i="6" s="1"/>
  <c r="C52"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Wayne Joubert</author>
    <author>Microsoft Office User</author>
  </authors>
  <commentList>
    <comment ref="C13" authorId="0" shapeId="0" xr:uid="{C2CF4F24-EBA8-6B40-8DA6-541450943AA1}">
      <text>
        <r>
          <rPr>
            <sz val="10"/>
            <color rgb="FF000000"/>
            <rFont val="Tahoma"/>
            <family val="2"/>
          </rPr>
          <t xml:space="preserve">increasing this (by itself) increases CPU/GPU memory usage </t>
        </r>
        <r>
          <rPr>
            <u/>
            <sz val="10"/>
            <color rgb="FF000000"/>
            <rFont val="Tahoma"/>
            <family val="2"/>
          </rPr>
          <t>quadratically</t>
        </r>
        <r>
          <rPr>
            <sz val="10"/>
            <color rgb="FF000000"/>
            <rFont val="Tahoma"/>
            <family val="2"/>
          </rPr>
          <t xml:space="preserve"> (2-way) or </t>
        </r>
        <r>
          <rPr>
            <u/>
            <sz val="10"/>
            <color rgb="FF000000"/>
            <rFont val="Tahoma"/>
            <family val="2"/>
          </rPr>
          <t>cubically</t>
        </r>
        <r>
          <rPr>
            <sz val="10"/>
            <color rgb="FF000000"/>
            <rFont val="Tahoma"/>
            <family val="2"/>
          </rPr>
          <t xml:space="preserve"> (3-way)</t>
        </r>
      </text>
    </comment>
    <comment ref="C14" authorId="0" shapeId="0" xr:uid="{6A59E228-570C-1F44-8F42-AB84CB42D1AF}">
      <text>
        <r>
          <rPr>
            <sz val="10"/>
            <color rgb="FF000000"/>
            <rFont val="Tahoma"/>
            <family val="2"/>
          </rPr>
          <t xml:space="preserve">increasing this (by itself) increaes CPU/GPU memory usage </t>
        </r>
        <r>
          <rPr>
            <u/>
            <sz val="10"/>
            <color rgb="FF000000"/>
            <rFont val="Tahoma"/>
            <family val="2"/>
          </rPr>
          <t>linearly</t>
        </r>
      </text>
    </comment>
    <comment ref="C17" authorId="1" shapeId="0" xr:uid="{B3EFB713-F6A3-0146-90F5-D9B1AEE84520}">
      <text>
        <r>
          <rPr>
            <sz val="10"/>
            <color rgb="FF000000"/>
            <rFont val="Tahoma"/>
            <family val="2"/>
          </rPr>
          <t>certain features like "shrink" require single</t>
        </r>
      </text>
    </comment>
    <comment ref="C18" authorId="0" shapeId="0" xr:uid="{F2D080E3-752F-5049-B509-44CBE8618CE3}">
      <text>
        <r>
          <rPr>
            <sz val="10"/>
            <color rgb="FF000000"/>
            <rFont val="Tahoma"/>
            <family val="2"/>
          </rPr>
          <t>this spreadsheet is only designed to work for GPU case</t>
        </r>
      </text>
    </comment>
    <comment ref="C19" authorId="0" shapeId="0" xr:uid="{787FFD50-8144-154D-85F8-DF0B40A14D1F}">
      <text>
        <r>
          <rPr>
            <sz val="10"/>
            <color rgb="FF000000"/>
            <rFont val="Tahoma"/>
            <family val="2"/>
          </rPr>
          <t>decomposition of vectors across ranks, the most commonly used axis of parallel decomposition.</t>
        </r>
      </text>
    </comment>
    <comment ref="C20" authorId="0" shapeId="0" xr:uid="{CC190E2C-002A-7143-9744-7BD812592D34}">
      <text>
        <r>
          <rPr>
            <sz val="10"/>
            <color rgb="FF000000"/>
            <rFont val="Tahoma"/>
            <family val="2"/>
          </rPr>
          <t>not a commonly used setting because increases memory use and allreduce cost. suggest on Summit setting to 1 (preferred), 2, 3 or 6 to keep allreduces on-node</t>
        </r>
      </text>
    </comment>
    <comment ref="C21" authorId="0" shapeId="0" xr:uid="{01C60B98-3928-7241-8E6B-170427CD7BF3}">
      <text>
        <r>
          <rPr>
            <sz val="10"/>
            <color rgb="FF000000"/>
            <rFont val="Tahoma"/>
            <family val="2"/>
          </rPr>
          <t xml:space="preserve">increasing this reduces wallclock time but increases total system memory needed for vectors </t>
        </r>
        <r>
          <rPr>
            <u/>
            <sz val="10"/>
            <color rgb="FF000000"/>
            <rFont val="Tahoma"/>
            <family val="2"/>
          </rPr>
          <t>linearly</t>
        </r>
        <r>
          <rPr>
            <sz val="10"/>
            <color rgb="FF000000"/>
            <rFont val="Tahoma"/>
            <family val="2"/>
          </rPr>
          <t xml:space="preserve"> and may introduce load imbalance (see below)
</t>
        </r>
        <r>
          <rPr>
            <sz val="10"/>
            <color rgb="FF000000"/>
            <rFont val="Tahoma"/>
            <family val="2"/>
          </rPr>
          <t>NOTE: num_phase and num_proc_repl both reduce the computational work and memory per rank: num_phase divides it into multiple serial steps, num_proc_repl replicates it to multiple ranks.</t>
        </r>
      </text>
    </comment>
    <comment ref="C22" authorId="0" shapeId="0" xr:uid="{49AE98A0-300D-3740-AFD9-08E376714429}">
      <text>
        <r>
          <rPr>
            <sz val="10"/>
            <color rgb="FF000000"/>
            <rFont val="Tahoma"/>
            <family val="2"/>
          </rPr>
          <t xml:space="preserve">use of tensor cores (tc = 1) can significantly increase performance for CCC
</t>
        </r>
        <r>
          <rPr>
            <sz val="10"/>
            <color rgb="FF000000"/>
            <rFont val="Tahoma"/>
            <family val="2"/>
          </rPr>
          <t>NOTE on Volta, tc=2 does not run on the tensor cores so is not the fastest choice.</t>
        </r>
      </text>
    </comment>
    <comment ref="C23" authorId="0" shapeId="0" xr:uid="{82426B42-E746-4D49-B980-EE86DC76BB45}">
      <text>
        <r>
          <rPr>
            <sz val="10"/>
            <color rgb="FF000000"/>
            <rFont val="Tahoma"/>
            <family val="2"/>
          </rPr>
          <t xml:space="preserve">more tensor core steps reduces memory usage </t>
        </r>
        <r>
          <rPr>
            <u/>
            <sz val="10"/>
            <color rgb="FF000000"/>
            <rFont val="Tahoma"/>
            <family val="2"/>
          </rPr>
          <t>linearly</t>
        </r>
        <r>
          <rPr>
            <sz val="10"/>
            <color rgb="FF000000"/>
            <rFont val="Tahoma"/>
            <family val="2"/>
          </rPr>
          <t xml:space="preserve"> but may reduce GEMM performance</t>
        </r>
      </text>
    </comment>
    <comment ref="C24" authorId="0" shapeId="0" xr:uid="{9AC4F027-F2E3-0D45-8B4D-A768BF470D58}">
      <text>
        <r>
          <rPr>
            <sz val="10"/>
            <color rgb="FF000000"/>
            <rFont val="Tahoma"/>
            <family val="2"/>
          </rPr>
          <t xml:space="preserve">increasing this reduces CPU memory usage </t>
        </r>
        <r>
          <rPr>
            <u/>
            <sz val="10"/>
            <color rgb="FF000000"/>
            <rFont val="Tahoma"/>
            <family val="2"/>
          </rPr>
          <t>linearly</t>
        </r>
        <r>
          <rPr>
            <sz val="10"/>
            <color rgb="FF000000"/>
            <rFont val="Tahoma"/>
            <family val="2"/>
          </rPr>
          <t xml:space="preserve"> but can reduce pipeline efficiency
</t>
        </r>
        <r>
          <rPr>
            <sz val="10"/>
            <color rgb="FF000000"/>
            <rFont val="Tahoma"/>
            <family val="2"/>
          </rPr>
          <t>NOTE: num_phase and num_proc_repl both reduce the computational work and memory per rank: num_phase divides it into multiple serial steps, num_proc_repl replicates it to multiple ranks.</t>
        </r>
      </text>
    </comment>
    <comment ref="C25" authorId="0" shapeId="0" xr:uid="{6784DC77-4394-1E4F-A976-2D58CFB0A933}">
      <text>
        <r>
          <rPr>
            <sz val="10"/>
            <color rgb="FF000000"/>
            <rFont val="Tahoma"/>
            <family val="2"/>
          </rPr>
          <t xml:space="preserve">for 3-way methods. increasing this reduces CPU mem usage </t>
        </r>
        <r>
          <rPr>
            <u/>
            <sz val="10"/>
            <color rgb="FF000000"/>
            <rFont val="Tahoma"/>
            <family val="2"/>
          </rPr>
          <t>linearly</t>
        </r>
        <r>
          <rPr>
            <sz val="10"/>
            <color rgb="FF000000"/>
            <rFont val="Tahoma"/>
            <family val="2"/>
          </rPr>
          <t xml:space="preserve"> but decreases gpu pipeline efficiency</t>
        </r>
      </text>
    </comment>
    <comment ref="C27" authorId="1" shapeId="0" xr:uid="{197AE888-2D62-3349-8B31-CDD300760488}">
      <text>
        <r>
          <rPr>
            <sz val="10"/>
            <color rgb="FF000000"/>
            <rFont val="Tahoma"/>
            <family val="2"/>
          </rPr>
          <t xml:space="preserve">leave this blank if not thresholding
</t>
        </r>
      </text>
    </comment>
    <comment ref="C28" authorId="0" shapeId="0" xr:uid="{F10ED0DF-DDE8-CE40-BC21-6A5B9C8FE659}">
      <text>
        <r>
          <rPr>
            <sz val="10"/>
            <color rgb="FF000000"/>
            <rFont val="Tahoma"/>
            <family val="2"/>
          </rPr>
          <t>for example, if this value is 10%, then require that the reported value by CoMet for a metric result must differ from the actual value that would be calculated in exact precision by no more than 10%</t>
        </r>
      </text>
    </comment>
    <comment ref="C31" authorId="0" shapeId="0" xr:uid="{6D6FC77A-85D2-6547-AD55-B344261C062E}">
      <text>
        <r>
          <rPr>
            <sz val="10"/>
            <color rgb="FF000000"/>
            <rFont val="Tahoma"/>
            <family val="2"/>
          </rPr>
          <t>Current code limitation, may be improvable</t>
        </r>
      </text>
    </comment>
    <comment ref="C33" authorId="0" shapeId="0" xr:uid="{ED506729-3795-C745-95AB-0AEAC70FE358}">
      <text>
        <r>
          <rPr>
            <sz val="10"/>
            <color rgb="FF000000"/>
            <rFont val="Tahoma"/>
            <family val="2"/>
          </rPr>
          <t>tensor cores only available on some systems</t>
        </r>
      </text>
    </comment>
    <comment ref="C34" authorId="0" shapeId="0" xr:uid="{56367034-E0EA-7C42-B15B-785625633B1D}">
      <text>
        <r>
          <rPr>
            <sz val="10"/>
            <color rgb="FF000000"/>
            <rFont val="Tahoma"/>
            <family val="2"/>
          </rPr>
          <t>limited by number of blocks in block row or slab</t>
        </r>
      </text>
    </comment>
    <comment ref="C36" authorId="0" shapeId="0" xr:uid="{89A09225-5646-6F4C-B5A8-57724FF1992C}">
      <text>
        <r>
          <rPr>
            <sz val="10"/>
            <color rgb="FF000000"/>
            <rFont val="Tahoma"/>
            <family val="2"/>
          </rPr>
          <t>can be &gt; 1 only if 3-way</t>
        </r>
      </text>
    </comment>
    <comment ref="C38" authorId="0" shapeId="0" xr:uid="{A43A2A89-B6CA-B341-97F3-A65248710DFD}">
      <text>
        <r>
          <rPr>
            <sz val="10"/>
            <color rgb="FF000000"/>
            <rFont val="Tahoma"/>
            <family val="2"/>
          </rPr>
          <t>this should be only slightly less than a whole number, for good load balance - see next cell</t>
        </r>
      </text>
    </comment>
    <comment ref="C40" authorId="0" shapeId="0" xr:uid="{F54BBA61-C6E4-B947-8FC4-DEAA11666DA4}">
      <text>
        <r>
          <rPr>
            <sz val="10"/>
            <color rgb="FF000000"/>
            <rFont val="Tahoma"/>
            <family val="2"/>
          </rPr>
          <t>similar to gpu pipeline len 3-way below</t>
        </r>
      </text>
    </comment>
    <comment ref="C45" authorId="0" shapeId="0" xr:uid="{A7C87AB7-9A8A-C847-B94A-628E7D078BA2}">
      <text>
        <r>
          <rPr>
            <sz val="10"/>
            <color rgb="FF000000"/>
            <rFont val="Tahoma"/>
            <family val="2"/>
          </rPr>
          <t>available memory limit on GPU may be ragged, may need to leave headroom</t>
        </r>
      </text>
    </comment>
    <comment ref="C46" authorId="0" shapeId="0" xr:uid="{ED64E219-E63C-D942-B4BB-BB76CB8D08C0}">
      <text>
        <r>
          <rPr>
            <sz val="10"/>
            <color rgb="FF000000"/>
            <rFont val="Tahoma"/>
            <family val="2"/>
          </rPr>
          <t>percent used of available</t>
        </r>
      </text>
    </comment>
    <comment ref="C47" authorId="0" shapeId="0" xr:uid="{5EE7F4FA-CEB5-EC4B-98C6-CB339FD6A81D}">
      <text>
        <r>
          <rPr>
            <sz val="10"/>
            <color rgb="FF000000"/>
            <rFont val="Tahoma"/>
            <family val="2"/>
          </rPr>
          <t xml:space="preserve">(crude) estimate of percent of max achievable peak perfomance for given method/system. this should be made AS LARGE AS POSSIBLE to maximize performance
</t>
        </r>
      </text>
    </comment>
    <comment ref="C51" authorId="0" shapeId="0" xr:uid="{3F0B7F9F-DFE6-114E-BF98-67DAAAC276D7}">
      <text>
        <r>
          <rPr>
            <sz val="10"/>
            <color rgb="FF000000"/>
            <rFont val="Tahoma"/>
            <family val="2"/>
          </rPr>
          <t>available memory limit on node may be ragged, may need to leave headroom</t>
        </r>
      </text>
    </comment>
    <comment ref="C52" authorId="0" shapeId="0" xr:uid="{0E6E5FB0-AA0A-2640-9C05-2B98230D3DA5}">
      <text>
        <r>
          <rPr>
            <sz val="10"/>
            <color rgb="FF000000"/>
            <rFont val="Tahoma"/>
            <family val="2"/>
          </rPr>
          <t>percent used of available</t>
        </r>
      </text>
    </comment>
    <comment ref="C55" authorId="0" shapeId="0" xr:uid="{9D68014A-D00F-394E-9808-8B8C39D5F02B}">
      <text>
        <r>
          <rPr>
            <sz val="10"/>
            <color rgb="FF000000"/>
            <rFont val="Tahoma"/>
            <family val="2"/>
          </rPr>
          <t>rounded up for divisibility</t>
        </r>
      </text>
    </comment>
    <comment ref="C62" authorId="0" shapeId="0" xr:uid="{2C1B4B88-7981-A74A-89A9-A7037DBB6656}">
      <text>
        <r>
          <rPr>
            <sz val="10"/>
            <color rgb="FF000000"/>
            <rFont val="Tahoma"/>
            <family val="2"/>
          </rPr>
          <t>a number much greater than 1 MAY be an indicator of low gemm performance</t>
        </r>
      </text>
    </comment>
    <comment ref="C63" authorId="0" shapeId="0" xr:uid="{44BC358F-FDD0-B942-85F1-218E53C613B3}">
      <text>
        <r>
          <rPr>
            <sz val="10"/>
            <color rgb="FF000000"/>
            <rFont val="Tahoma"/>
            <family val="2"/>
          </rPr>
          <t>roughly speaking, this should be a large fraction of GPU memory to maximize performance</t>
        </r>
      </text>
    </comment>
    <comment ref="C65" authorId="0" shapeId="0" xr:uid="{D3AB9A34-C0D1-C746-8520-94CAB011A1F0}">
      <text>
        <r>
          <rPr>
            <sz val="10"/>
            <color rgb="FF000000"/>
            <rFont val="Tahoma"/>
            <family val="2"/>
          </rPr>
          <t xml:space="preserve">higher values amortize pipeline fill/drain overhead </t>
        </r>
        <r>
          <rPr>
            <u/>
            <sz val="10"/>
            <color rgb="FF000000"/>
            <rFont val="Tahoma"/>
            <family val="2"/>
          </rPr>
          <t>linearly</t>
        </r>
        <r>
          <rPr>
            <sz val="10"/>
            <color rgb="FF000000"/>
            <rFont val="Tahoma"/>
            <family val="2"/>
          </rPr>
          <t>, thus improving performance</t>
        </r>
      </text>
    </comment>
    <comment ref="C66" authorId="0" shapeId="0" xr:uid="{61D26C27-6EDA-FD48-A1F5-BCF57F6CFCE9}">
      <text>
        <r>
          <rPr>
            <sz val="10"/>
            <color rgb="FF000000"/>
            <rFont val="Tahoma"/>
            <family val="2"/>
          </rPr>
          <t xml:space="preserve">higher values amortize pipeline fill/drain overheads </t>
        </r>
        <r>
          <rPr>
            <u/>
            <sz val="10"/>
            <color rgb="FF000000"/>
            <rFont val="Tahoma"/>
            <family val="2"/>
          </rPr>
          <t>linearly</t>
        </r>
        <r>
          <rPr>
            <sz val="10"/>
            <color rgb="FF000000"/>
            <rFont val="Tahoma"/>
            <family val="2"/>
          </rPr>
          <t>, improving performance. suggest setting &gt; 1 if possible</t>
        </r>
      </text>
    </comment>
    <comment ref="C67" authorId="0" shapeId="0" xr:uid="{C19F36C0-780B-D34F-AFC0-17B17002334F}">
      <text>
        <r>
          <rPr>
            <sz val="10"/>
            <color rgb="FF000000"/>
            <rFont val="Tahoma"/>
            <family val="2"/>
          </rPr>
          <t xml:space="preserve">higher values amortize pipeline fill/drain overhead </t>
        </r>
        <r>
          <rPr>
            <u/>
            <sz val="10"/>
            <color rgb="FF000000"/>
            <rFont val="Tahoma"/>
            <family val="2"/>
          </rPr>
          <t>linearly</t>
        </r>
        <r>
          <rPr>
            <sz val="10"/>
            <color rgb="FF000000"/>
            <rFont val="Tahoma"/>
            <family val="2"/>
          </rPr>
          <t>, thus imprving performance</t>
        </r>
      </text>
    </comment>
    <comment ref="C69" authorId="0" shapeId="0" xr:uid="{2487F8E9-BE74-134D-92A4-3FC5FC35E35B}">
      <text>
        <r>
          <rPr>
            <sz val="10"/>
            <color rgb="FF000000"/>
            <rFont val="Tahoma"/>
            <family val="2"/>
          </rPr>
          <t>total vector element comparisons for all phases, stages</t>
        </r>
      </text>
    </comment>
    <comment ref="C70" authorId="0" shapeId="0" xr:uid="{10F1ADAC-D64A-CE40-A638-5C30C7DEBDD4}">
      <text>
        <r>
          <rPr>
            <sz val="10"/>
            <color rgb="FF000000"/>
            <rFont val="Tahoma"/>
            <family val="2"/>
          </rPr>
          <t>limit, based on previous runs for extremely large problems</t>
        </r>
      </text>
    </comment>
    <comment ref="C71" authorId="0" shapeId="0" xr:uid="{76F522D1-1B6E-3A4B-BD9E-61519BE2A480}">
      <text>
        <r>
          <rPr>
            <sz val="10"/>
            <color rgb="FF000000"/>
            <rFont val="Tahoma"/>
            <family val="2"/>
          </rPr>
          <t>NOTE: this entry should be set manually based on empirical timing data</t>
        </r>
      </text>
    </comment>
    <comment ref="C74" authorId="0" shapeId="0" xr:uid="{D7956CF0-C904-DD44-8481-38B4D6DE3083}">
      <text>
        <r>
          <rPr>
            <sz val="10"/>
            <color rgb="FF000000"/>
            <rFont val="Tahoma"/>
            <family val="2"/>
          </rPr>
          <t>fraction based on extremely rough ballpark figure of typical INCITE project allocations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Wayne Joubert</author>
    <author>Microsoft Office User</author>
  </authors>
  <commentList>
    <comment ref="B8" authorId="0" shapeId="0" xr:uid="{C4A69FC4-E6CA-2540-9869-34A7E9DC20EB}">
      <text>
        <r>
          <rPr>
            <sz val="10"/>
            <color rgb="FF000000"/>
            <rFont val="Tahoma"/>
            <family val="2"/>
          </rPr>
          <t xml:space="preserve">increasing this (by itself) increases CPU/GPU memory usage </t>
        </r>
        <r>
          <rPr>
            <u/>
            <sz val="10"/>
            <color rgb="FF000000"/>
            <rFont val="Tahoma"/>
            <family val="2"/>
          </rPr>
          <t>quadratically</t>
        </r>
        <r>
          <rPr>
            <sz val="10"/>
            <color rgb="FF000000"/>
            <rFont val="Tahoma"/>
            <family val="2"/>
          </rPr>
          <t xml:space="preserve"> (2-way) or </t>
        </r>
        <r>
          <rPr>
            <u/>
            <sz val="10"/>
            <color rgb="FF000000"/>
            <rFont val="Tahoma"/>
            <family val="2"/>
          </rPr>
          <t>cubically</t>
        </r>
        <r>
          <rPr>
            <sz val="10"/>
            <color rgb="FF000000"/>
            <rFont val="Tahoma"/>
            <family val="2"/>
          </rPr>
          <t xml:space="preserve"> (3-way)</t>
        </r>
      </text>
    </comment>
    <comment ref="C8" authorId="0" shapeId="0" xr:uid="{76EBD66A-13A1-C44A-AE86-23846918BD51}">
      <text>
        <r>
          <rPr>
            <sz val="10"/>
            <color rgb="FF000000"/>
            <rFont val="Tahoma"/>
            <family val="2"/>
          </rPr>
          <t xml:space="preserve">increasing this (by itself) increases CPU/GPU memory usage </t>
        </r>
        <r>
          <rPr>
            <u/>
            <sz val="10"/>
            <color rgb="FF000000"/>
            <rFont val="Tahoma"/>
            <family val="2"/>
          </rPr>
          <t>quadratically</t>
        </r>
        <r>
          <rPr>
            <sz val="10"/>
            <color rgb="FF000000"/>
            <rFont val="Tahoma"/>
            <family val="2"/>
          </rPr>
          <t xml:space="preserve"> (2-way) or </t>
        </r>
        <r>
          <rPr>
            <u/>
            <sz val="10"/>
            <color rgb="FF000000"/>
            <rFont val="Tahoma"/>
            <family val="2"/>
          </rPr>
          <t>cubically</t>
        </r>
        <r>
          <rPr>
            <sz val="10"/>
            <color rgb="FF000000"/>
            <rFont val="Tahoma"/>
            <family val="2"/>
          </rPr>
          <t xml:space="preserve"> (3-way)</t>
        </r>
      </text>
    </comment>
    <comment ref="D8" authorId="0" shapeId="0" xr:uid="{2A99917C-6CFD-7F4F-8CC5-7B2F10878768}">
      <text>
        <r>
          <rPr>
            <sz val="10"/>
            <color rgb="FF000000"/>
            <rFont val="Tahoma"/>
            <family val="2"/>
          </rPr>
          <t xml:space="preserve">increasing this (by itself) increases CPU/GPU memory usage </t>
        </r>
        <r>
          <rPr>
            <u/>
            <sz val="10"/>
            <color rgb="FF000000"/>
            <rFont val="Tahoma"/>
            <family val="2"/>
          </rPr>
          <t>quadratically</t>
        </r>
        <r>
          <rPr>
            <sz val="10"/>
            <color rgb="FF000000"/>
            <rFont val="Tahoma"/>
            <family val="2"/>
          </rPr>
          <t xml:space="preserve"> (2-way) or </t>
        </r>
        <r>
          <rPr>
            <u/>
            <sz val="10"/>
            <color rgb="FF000000"/>
            <rFont val="Tahoma"/>
            <family val="2"/>
          </rPr>
          <t>cubically</t>
        </r>
        <r>
          <rPr>
            <sz val="10"/>
            <color rgb="FF000000"/>
            <rFont val="Tahoma"/>
            <family val="2"/>
          </rPr>
          <t xml:space="preserve"> (3-way)</t>
        </r>
      </text>
    </comment>
    <comment ref="E8" authorId="0" shapeId="0" xr:uid="{5A5A369B-0CA8-124A-A654-6C910814D1E2}">
      <text>
        <r>
          <rPr>
            <sz val="10"/>
            <color rgb="FF000000"/>
            <rFont val="Tahoma"/>
            <family val="2"/>
          </rPr>
          <t xml:space="preserve">increasing this (by itself) increases CPU/GPU memory usage </t>
        </r>
        <r>
          <rPr>
            <u/>
            <sz val="10"/>
            <color rgb="FF000000"/>
            <rFont val="Tahoma"/>
            <family val="2"/>
          </rPr>
          <t>quadratically</t>
        </r>
        <r>
          <rPr>
            <sz val="10"/>
            <color rgb="FF000000"/>
            <rFont val="Tahoma"/>
            <family val="2"/>
          </rPr>
          <t xml:space="preserve"> (2-way) or </t>
        </r>
        <r>
          <rPr>
            <u/>
            <sz val="10"/>
            <color rgb="FF000000"/>
            <rFont val="Tahoma"/>
            <family val="2"/>
          </rPr>
          <t>cubically</t>
        </r>
        <r>
          <rPr>
            <sz val="10"/>
            <color rgb="FF000000"/>
            <rFont val="Tahoma"/>
            <family val="2"/>
          </rPr>
          <t xml:space="preserve"> (3-way)</t>
        </r>
      </text>
    </comment>
    <comment ref="F8" authorId="0" shapeId="0" xr:uid="{F393A756-6873-F045-A83E-00747F438459}">
      <text>
        <r>
          <rPr>
            <sz val="10"/>
            <color rgb="FF000000"/>
            <rFont val="Tahoma"/>
            <family val="2"/>
          </rPr>
          <t xml:space="preserve">increasing this (by itself) increases CPU/GPU memory usage </t>
        </r>
        <r>
          <rPr>
            <u/>
            <sz val="10"/>
            <color rgb="FF000000"/>
            <rFont val="Tahoma"/>
            <family val="2"/>
          </rPr>
          <t>quadratically</t>
        </r>
        <r>
          <rPr>
            <sz val="10"/>
            <color rgb="FF000000"/>
            <rFont val="Tahoma"/>
            <family val="2"/>
          </rPr>
          <t xml:space="preserve"> (2-way) or </t>
        </r>
        <r>
          <rPr>
            <u/>
            <sz val="10"/>
            <color rgb="FF000000"/>
            <rFont val="Tahoma"/>
            <family val="2"/>
          </rPr>
          <t>cubically</t>
        </r>
        <r>
          <rPr>
            <sz val="10"/>
            <color rgb="FF000000"/>
            <rFont val="Tahoma"/>
            <family val="2"/>
          </rPr>
          <t xml:space="preserve"> (3-way)</t>
        </r>
      </text>
    </comment>
    <comment ref="G8" authorId="0" shapeId="0" xr:uid="{AE6AEE16-39D5-604E-9A14-256193ACF313}">
      <text>
        <r>
          <rPr>
            <sz val="10"/>
            <color rgb="FF000000"/>
            <rFont val="Tahoma"/>
            <family val="2"/>
          </rPr>
          <t xml:space="preserve">increasing this (by itself) increases CPU/GPU memory usage </t>
        </r>
        <r>
          <rPr>
            <u/>
            <sz val="10"/>
            <color rgb="FF000000"/>
            <rFont val="Tahoma"/>
            <family val="2"/>
          </rPr>
          <t>quadratically</t>
        </r>
        <r>
          <rPr>
            <sz val="10"/>
            <color rgb="FF000000"/>
            <rFont val="Tahoma"/>
            <family val="2"/>
          </rPr>
          <t xml:space="preserve"> (2-way) or </t>
        </r>
        <r>
          <rPr>
            <u/>
            <sz val="10"/>
            <color rgb="FF000000"/>
            <rFont val="Tahoma"/>
            <family val="2"/>
          </rPr>
          <t>cubically</t>
        </r>
        <r>
          <rPr>
            <sz val="10"/>
            <color rgb="FF000000"/>
            <rFont val="Tahoma"/>
            <family val="2"/>
          </rPr>
          <t xml:space="preserve"> (3-way)</t>
        </r>
      </text>
    </comment>
    <comment ref="H8" authorId="0" shapeId="0" xr:uid="{C3B4E63D-47AD-A046-A05A-63988CC52869}">
      <text>
        <r>
          <rPr>
            <sz val="10"/>
            <color rgb="FF000000"/>
            <rFont val="Tahoma"/>
            <family val="2"/>
          </rPr>
          <t xml:space="preserve">increasing this (by itself) increases CPU/GPU memory usage </t>
        </r>
        <r>
          <rPr>
            <u/>
            <sz val="10"/>
            <color rgb="FF000000"/>
            <rFont val="Tahoma"/>
            <family val="2"/>
          </rPr>
          <t>quadratically</t>
        </r>
        <r>
          <rPr>
            <sz val="10"/>
            <color rgb="FF000000"/>
            <rFont val="Tahoma"/>
            <family val="2"/>
          </rPr>
          <t xml:space="preserve"> (2-way) or </t>
        </r>
        <r>
          <rPr>
            <u/>
            <sz val="10"/>
            <color rgb="FF000000"/>
            <rFont val="Tahoma"/>
            <family val="2"/>
          </rPr>
          <t>cubically</t>
        </r>
        <r>
          <rPr>
            <sz val="10"/>
            <color rgb="FF000000"/>
            <rFont val="Tahoma"/>
            <family val="2"/>
          </rPr>
          <t xml:space="preserve"> (3-way)</t>
        </r>
      </text>
    </comment>
    <comment ref="I8" authorId="0" shapeId="0" xr:uid="{041DDCE7-2877-D547-BAE1-33B7346DE9F2}">
      <text>
        <r>
          <rPr>
            <sz val="10"/>
            <color rgb="FF000000"/>
            <rFont val="Tahoma"/>
            <family val="2"/>
          </rPr>
          <t xml:space="preserve">increasing this (by itself) increases CPU/GPU memory usage </t>
        </r>
        <r>
          <rPr>
            <u/>
            <sz val="10"/>
            <color rgb="FF000000"/>
            <rFont val="Tahoma"/>
            <family val="2"/>
          </rPr>
          <t>quadratically</t>
        </r>
        <r>
          <rPr>
            <sz val="10"/>
            <color rgb="FF000000"/>
            <rFont val="Tahoma"/>
            <family val="2"/>
          </rPr>
          <t xml:space="preserve"> (2-way) or </t>
        </r>
        <r>
          <rPr>
            <u/>
            <sz val="10"/>
            <color rgb="FF000000"/>
            <rFont val="Tahoma"/>
            <family val="2"/>
          </rPr>
          <t>cubically</t>
        </r>
        <r>
          <rPr>
            <sz val="10"/>
            <color rgb="FF000000"/>
            <rFont val="Tahoma"/>
            <family val="2"/>
          </rPr>
          <t xml:space="preserve"> (3-way)</t>
        </r>
      </text>
    </comment>
    <comment ref="J8" authorId="0" shapeId="0" xr:uid="{E7042725-FCD6-2246-9F7C-78754818EF28}">
      <text>
        <r>
          <rPr>
            <sz val="10"/>
            <color rgb="FF000000"/>
            <rFont val="Tahoma"/>
            <family val="2"/>
          </rPr>
          <t xml:space="preserve">increasing this (by itself) increases CPU/GPU memory usage </t>
        </r>
        <r>
          <rPr>
            <u/>
            <sz val="10"/>
            <color rgb="FF000000"/>
            <rFont val="Tahoma"/>
            <family val="2"/>
          </rPr>
          <t>quadratically</t>
        </r>
        <r>
          <rPr>
            <sz val="10"/>
            <color rgb="FF000000"/>
            <rFont val="Tahoma"/>
            <family val="2"/>
          </rPr>
          <t xml:space="preserve"> (2-way) or </t>
        </r>
        <r>
          <rPr>
            <u/>
            <sz val="10"/>
            <color rgb="FF000000"/>
            <rFont val="Tahoma"/>
            <family val="2"/>
          </rPr>
          <t>cubically</t>
        </r>
        <r>
          <rPr>
            <sz val="10"/>
            <color rgb="FF000000"/>
            <rFont val="Tahoma"/>
            <family val="2"/>
          </rPr>
          <t xml:space="preserve"> (3-way)</t>
        </r>
      </text>
    </comment>
    <comment ref="K8" authorId="0" shapeId="0" xr:uid="{0A104A69-9E66-6B47-8C7C-2409721CD3CA}">
      <text>
        <r>
          <rPr>
            <sz val="10"/>
            <color rgb="FF000000"/>
            <rFont val="Tahoma"/>
            <family val="2"/>
          </rPr>
          <t xml:space="preserve">increasing this (by itself) increases CPU/GPU memory usage </t>
        </r>
        <r>
          <rPr>
            <u/>
            <sz val="10"/>
            <color rgb="FF000000"/>
            <rFont val="Tahoma"/>
            <family val="2"/>
          </rPr>
          <t>quadratically</t>
        </r>
        <r>
          <rPr>
            <sz val="10"/>
            <color rgb="FF000000"/>
            <rFont val="Tahoma"/>
            <family val="2"/>
          </rPr>
          <t xml:space="preserve"> (2-way) or </t>
        </r>
        <r>
          <rPr>
            <u/>
            <sz val="10"/>
            <color rgb="FF000000"/>
            <rFont val="Tahoma"/>
            <family val="2"/>
          </rPr>
          <t>cubically</t>
        </r>
        <r>
          <rPr>
            <sz val="10"/>
            <color rgb="FF000000"/>
            <rFont val="Tahoma"/>
            <family val="2"/>
          </rPr>
          <t xml:space="preserve"> (3-way)</t>
        </r>
      </text>
    </comment>
    <comment ref="L8" authorId="0" shapeId="0" xr:uid="{5B454435-D915-E149-9547-3A6DDA861704}">
      <text>
        <r>
          <rPr>
            <sz val="10"/>
            <color rgb="FF000000"/>
            <rFont val="Tahoma"/>
            <family val="2"/>
          </rPr>
          <t xml:space="preserve">increasing this (by itself) increases CPU/GPU memory usage </t>
        </r>
        <r>
          <rPr>
            <u/>
            <sz val="10"/>
            <color rgb="FF000000"/>
            <rFont val="Tahoma"/>
            <family val="2"/>
          </rPr>
          <t>quadratically</t>
        </r>
        <r>
          <rPr>
            <sz val="10"/>
            <color rgb="FF000000"/>
            <rFont val="Tahoma"/>
            <family val="2"/>
          </rPr>
          <t xml:space="preserve"> (2-way) or </t>
        </r>
        <r>
          <rPr>
            <u/>
            <sz val="10"/>
            <color rgb="FF000000"/>
            <rFont val="Tahoma"/>
            <family val="2"/>
          </rPr>
          <t>cubically</t>
        </r>
        <r>
          <rPr>
            <sz val="10"/>
            <color rgb="FF000000"/>
            <rFont val="Tahoma"/>
            <family val="2"/>
          </rPr>
          <t xml:space="preserve"> (3-way)</t>
        </r>
      </text>
    </comment>
    <comment ref="M8" authorId="0" shapeId="0" xr:uid="{4D579C83-8E43-0347-AE10-AE12653C7030}">
      <text>
        <r>
          <rPr>
            <sz val="10"/>
            <color rgb="FF000000"/>
            <rFont val="Tahoma"/>
            <family val="2"/>
          </rPr>
          <t xml:space="preserve">increasing this (by itself) increases CPU/GPU memory usage </t>
        </r>
        <r>
          <rPr>
            <u/>
            <sz val="10"/>
            <color rgb="FF000000"/>
            <rFont val="Tahoma"/>
            <family val="2"/>
          </rPr>
          <t>quadratically</t>
        </r>
        <r>
          <rPr>
            <sz val="10"/>
            <color rgb="FF000000"/>
            <rFont val="Tahoma"/>
            <family val="2"/>
          </rPr>
          <t xml:space="preserve"> (2-way) or </t>
        </r>
        <r>
          <rPr>
            <u/>
            <sz val="10"/>
            <color rgb="FF000000"/>
            <rFont val="Tahoma"/>
            <family val="2"/>
          </rPr>
          <t>cubically</t>
        </r>
        <r>
          <rPr>
            <sz val="10"/>
            <color rgb="FF000000"/>
            <rFont val="Tahoma"/>
            <family val="2"/>
          </rPr>
          <t xml:space="preserve"> (3-way)</t>
        </r>
      </text>
    </comment>
    <comment ref="N8" authorId="0" shapeId="0" xr:uid="{75DA127C-4D22-1344-AD85-B0DECEE7227B}">
      <text>
        <r>
          <rPr>
            <sz val="10"/>
            <color rgb="FF000000"/>
            <rFont val="Tahoma"/>
            <family val="2"/>
          </rPr>
          <t xml:space="preserve">increasing this (by itself) increases CPU/GPU memory usage </t>
        </r>
        <r>
          <rPr>
            <u/>
            <sz val="10"/>
            <color rgb="FF000000"/>
            <rFont val="Tahoma"/>
            <family val="2"/>
          </rPr>
          <t>quadratically</t>
        </r>
        <r>
          <rPr>
            <sz val="10"/>
            <color rgb="FF000000"/>
            <rFont val="Tahoma"/>
            <family val="2"/>
          </rPr>
          <t xml:space="preserve"> (2-way) or </t>
        </r>
        <r>
          <rPr>
            <u/>
            <sz val="10"/>
            <color rgb="FF000000"/>
            <rFont val="Tahoma"/>
            <family val="2"/>
          </rPr>
          <t>cubically</t>
        </r>
        <r>
          <rPr>
            <sz val="10"/>
            <color rgb="FF000000"/>
            <rFont val="Tahoma"/>
            <family val="2"/>
          </rPr>
          <t xml:space="preserve"> (3-way)</t>
        </r>
      </text>
    </comment>
    <comment ref="O8" authorId="0" shapeId="0" xr:uid="{1073BAF9-6EF4-D44F-B01E-9979BE64C8EE}">
      <text>
        <r>
          <rPr>
            <sz val="10"/>
            <color rgb="FF000000"/>
            <rFont val="Tahoma"/>
            <family val="2"/>
          </rPr>
          <t xml:space="preserve">increasing this (by itself) increases CPU/GPU memory usage </t>
        </r>
        <r>
          <rPr>
            <u/>
            <sz val="10"/>
            <color rgb="FF000000"/>
            <rFont val="Tahoma"/>
            <family val="2"/>
          </rPr>
          <t>quadratically</t>
        </r>
        <r>
          <rPr>
            <sz val="10"/>
            <color rgb="FF000000"/>
            <rFont val="Tahoma"/>
            <family val="2"/>
          </rPr>
          <t xml:space="preserve"> (2-way) or </t>
        </r>
        <r>
          <rPr>
            <u/>
            <sz val="10"/>
            <color rgb="FF000000"/>
            <rFont val="Tahoma"/>
            <family val="2"/>
          </rPr>
          <t>cubically</t>
        </r>
        <r>
          <rPr>
            <sz val="10"/>
            <color rgb="FF000000"/>
            <rFont val="Tahoma"/>
            <family val="2"/>
          </rPr>
          <t xml:space="preserve"> (3-way)</t>
        </r>
      </text>
    </comment>
    <comment ref="P8" authorId="0" shapeId="0" xr:uid="{ABBD94C7-F0CD-F144-960D-2281DBB78050}">
      <text>
        <r>
          <rPr>
            <sz val="10"/>
            <color rgb="FF000000"/>
            <rFont val="Tahoma"/>
            <family val="2"/>
          </rPr>
          <t xml:space="preserve">increasing this (by itself) increases CPU/GPU memory usage </t>
        </r>
        <r>
          <rPr>
            <u/>
            <sz val="10"/>
            <color rgb="FF000000"/>
            <rFont val="Tahoma"/>
            <family val="2"/>
          </rPr>
          <t>quadratically</t>
        </r>
        <r>
          <rPr>
            <sz val="10"/>
            <color rgb="FF000000"/>
            <rFont val="Tahoma"/>
            <family val="2"/>
          </rPr>
          <t xml:space="preserve"> (2-way) or </t>
        </r>
        <r>
          <rPr>
            <u/>
            <sz val="10"/>
            <color rgb="FF000000"/>
            <rFont val="Tahoma"/>
            <family val="2"/>
          </rPr>
          <t>cubically</t>
        </r>
        <r>
          <rPr>
            <sz val="10"/>
            <color rgb="FF000000"/>
            <rFont val="Tahoma"/>
            <family val="2"/>
          </rPr>
          <t xml:space="preserve"> (3-way)</t>
        </r>
      </text>
    </comment>
    <comment ref="Q8" authorId="0" shapeId="0" xr:uid="{47AB453A-DBC6-7942-8CBD-65D2776EF661}">
      <text>
        <r>
          <rPr>
            <sz val="10"/>
            <color rgb="FF000000"/>
            <rFont val="Tahoma"/>
            <family val="2"/>
          </rPr>
          <t xml:space="preserve">increasing this (by itself) increases CPU/GPU memory usage </t>
        </r>
        <r>
          <rPr>
            <u/>
            <sz val="10"/>
            <color rgb="FF000000"/>
            <rFont val="Tahoma"/>
            <family val="2"/>
          </rPr>
          <t>quadratically</t>
        </r>
        <r>
          <rPr>
            <sz val="10"/>
            <color rgb="FF000000"/>
            <rFont val="Tahoma"/>
            <family val="2"/>
          </rPr>
          <t xml:space="preserve"> (2-way) or </t>
        </r>
        <r>
          <rPr>
            <u/>
            <sz val="10"/>
            <color rgb="FF000000"/>
            <rFont val="Tahoma"/>
            <family val="2"/>
          </rPr>
          <t>cubically</t>
        </r>
        <r>
          <rPr>
            <sz val="10"/>
            <color rgb="FF000000"/>
            <rFont val="Tahoma"/>
            <family val="2"/>
          </rPr>
          <t xml:space="preserve"> (3-way)</t>
        </r>
      </text>
    </comment>
    <comment ref="R8" authorId="0" shapeId="0" xr:uid="{76D56DFC-B43E-2B43-9EC7-ECCFEBD2AF6A}">
      <text>
        <r>
          <rPr>
            <sz val="10"/>
            <color rgb="FF000000"/>
            <rFont val="Tahoma"/>
            <family val="2"/>
          </rPr>
          <t xml:space="preserve">increasing this (by itself) increases CPU/GPU memory usage </t>
        </r>
        <r>
          <rPr>
            <u/>
            <sz val="10"/>
            <color rgb="FF000000"/>
            <rFont val="Tahoma"/>
            <family val="2"/>
          </rPr>
          <t>quadratically</t>
        </r>
        <r>
          <rPr>
            <sz val="10"/>
            <color rgb="FF000000"/>
            <rFont val="Tahoma"/>
            <family val="2"/>
          </rPr>
          <t xml:space="preserve"> (2-way) or </t>
        </r>
        <r>
          <rPr>
            <u/>
            <sz val="10"/>
            <color rgb="FF000000"/>
            <rFont val="Tahoma"/>
            <family val="2"/>
          </rPr>
          <t>cubically</t>
        </r>
        <r>
          <rPr>
            <sz val="10"/>
            <color rgb="FF000000"/>
            <rFont val="Tahoma"/>
            <family val="2"/>
          </rPr>
          <t xml:space="preserve"> (3-way)</t>
        </r>
      </text>
    </comment>
    <comment ref="S8" authorId="0" shapeId="0" xr:uid="{1F7AB890-57DE-5D45-A152-BA7B5155C10E}">
      <text>
        <r>
          <rPr>
            <sz val="10"/>
            <color rgb="FF000000"/>
            <rFont val="Tahoma"/>
            <family val="2"/>
          </rPr>
          <t xml:space="preserve">increasing this (by itself) increases CPU/GPU memory usage </t>
        </r>
        <r>
          <rPr>
            <u/>
            <sz val="10"/>
            <color rgb="FF000000"/>
            <rFont val="Tahoma"/>
            <family val="2"/>
          </rPr>
          <t>quadratically</t>
        </r>
        <r>
          <rPr>
            <sz val="10"/>
            <color rgb="FF000000"/>
            <rFont val="Tahoma"/>
            <family val="2"/>
          </rPr>
          <t xml:space="preserve"> (2-way) or </t>
        </r>
        <r>
          <rPr>
            <u/>
            <sz val="10"/>
            <color rgb="FF000000"/>
            <rFont val="Tahoma"/>
            <family val="2"/>
          </rPr>
          <t>cubically</t>
        </r>
        <r>
          <rPr>
            <sz val="10"/>
            <color rgb="FF000000"/>
            <rFont val="Tahoma"/>
            <family val="2"/>
          </rPr>
          <t xml:space="preserve"> (3-way)</t>
        </r>
      </text>
    </comment>
    <comment ref="T8" authorId="0" shapeId="0" xr:uid="{E8BCDE50-00BA-594C-AD7F-83E4E2FB8550}">
      <text>
        <r>
          <rPr>
            <sz val="10"/>
            <color rgb="FF000000"/>
            <rFont val="Tahoma"/>
            <family val="2"/>
          </rPr>
          <t xml:space="preserve">increasing this (by itself) increases CPU/GPU memory usage </t>
        </r>
        <r>
          <rPr>
            <u/>
            <sz val="10"/>
            <color rgb="FF000000"/>
            <rFont val="Tahoma"/>
            <family val="2"/>
          </rPr>
          <t>quadratically</t>
        </r>
        <r>
          <rPr>
            <sz val="10"/>
            <color rgb="FF000000"/>
            <rFont val="Tahoma"/>
            <family val="2"/>
          </rPr>
          <t xml:space="preserve"> (2-way) or </t>
        </r>
        <r>
          <rPr>
            <u/>
            <sz val="10"/>
            <color rgb="FF000000"/>
            <rFont val="Tahoma"/>
            <family val="2"/>
          </rPr>
          <t>cubically</t>
        </r>
        <r>
          <rPr>
            <sz val="10"/>
            <color rgb="FF000000"/>
            <rFont val="Tahoma"/>
            <family val="2"/>
          </rPr>
          <t xml:space="preserve"> (3-way)</t>
        </r>
      </text>
    </comment>
    <comment ref="U8" authorId="0" shapeId="0" xr:uid="{F5C84330-B80B-8E49-A6BE-02F98ED623D6}">
      <text>
        <r>
          <rPr>
            <sz val="10"/>
            <color rgb="FF000000"/>
            <rFont val="Tahoma"/>
            <family val="2"/>
          </rPr>
          <t xml:space="preserve">increasing this (by itself) increases CPU/GPU memory usage </t>
        </r>
        <r>
          <rPr>
            <u/>
            <sz val="10"/>
            <color rgb="FF000000"/>
            <rFont val="Tahoma"/>
            <family val="2"/>
          </rPr>
          <t>quadratically</t>
        </r>
        <r>
          <rPr>
            <sz val="10"/>
            <color rgb="FF000000"/>
            <rFont val="Tahoma"/>
            <family val="2"/>
          </rPr>
          <t xml:space="preserve"> (2-way) or </t>
        </r>
        <r>
          <rPr>
            <u/>
            <sz val="10"/>
            <color rgb="FF000000"/>
            <rFont val="Tahoma"/>
            <family val="2"/>
          </rPr>
          <t>cubically</t>
        </r>
        <r>
          <rPr>
            <sz val="10"/>
            <color rgb="FF000000"/>
            <rFont val="Tahoma"/>
            <family val="2"/>
          </rPr>
          <t xml:space="preserve"> (3-way)</t>
        </r>
      </text>
    </comment>
    <comment ref="V8" authorId="0" shapeId="0" xr:uid="{86D7D1DA-E0B5-6C47-BF3B-5A4D748BD4B7}">
      <text>
        <r>
          <rPr>
            <sz val="10"/>
            <color rgb="FF000000"/>
            <rFont val="Tahoma"/>
            <family val="2"/>
          </rPr>
          <t xml:space="preserve">increasing this (by itself) increases CPU/GPU memory usage </t>
        </r>
        <r>
          <rPr>
            <u/>
            <sz val="10"/>
            <color rgb="FF000000"/>
            <rFont val="Tahoma"/>
            <family val="2"/>
          </rPr>
          <t>quadratically</t>
        </r>
        <r>
          <rPr>
            <sz val="10"/>
            <color rgb="FF000000"/>
            <rFont val="Tahoma"/>
            <family val="2"/>
          </rPr>
          <t xml:space="preserve"> (2-way) or </t>
        </r>
        <r>
          <rPr>
            <u/>
            <sz val="10"/>
            <color rgb="FF000000"/>
            <rFont val="Tahoma"/>
            <family val="2"/>
          </rPr>
          <t>cubically</t>
        </r>
        <r>
          <rPr>
            <sz val="10"/>
            <color rgb="FF000000"/>
            <rFont val="Tahoma"/>
            <family val="2"/>
          </rPr>
          <t xml:space="preserve"> (3-way)</t>
        </r>
      </text>
    </comment>
    <comment ref="W8" authorId="0" shapeId="0" xr:uid="{B1B89048-31EB-044A-958E-AB033DB9217B}">
      <text>
        <r>
          <rPr>
            <sz val="10"/>
            <color rgb="FF000000"/>
            <rFont val="Tahoma"/>
            <family val="2"/>
          </rPr>
          <t xml:space="preserve">increasing this (by itself) increases CPU/GPU memory usage </t>
        </r>
        <r>
          <rPr>
            <u/>
            <sz val="10"/>
            <color rgb="FF000000"/>
            <rFont val="Tahoma"/>
            <family val="2"/>
          </rPr>
          <t>quadratically</t>
        </r>
        <r>
          <rPr>
            <sz val="10"/>
            <color rgb="FF000000"/>
            <rFont val="Tahoma"/>
            <family val="2"/>
          </rPr>
          <t xml:space="preserve"> (2-way) or </t>
        </r>
        <r>
          <rPr>
            <u/>
            <sz val="10"/>
            <color rgb="FF000000"/>
            <rFont val="Tahoma"/>
            <family val="2"/>
          </rPr>
          <t>cubically</t>
        </r>
        <r>
          <rPr>
            <sz val="10"/>
            <color rgb="FF000000"/>
            <rFont val="Tahoma"/>
            <family val="2"/>
          </rPr>
          <t xml:space="preserve"> (3-way)</t>
        </r>
      </text>
    </comment>
    <comment ref="X8" authorId="0" shapeId="0" xr:uid="{F958688F-8835-E04A-BEEE-3870D9C18499}">
      <text>
        <r>
          <rPr>
            <sz val="10"/>
            <color rgb="FF000000"/>
            <rFont val="Tahoma"/>
            <family val="2"/>
          </rPr>
          <t xml:space="preserve">increasing this (by itself) increases CPU/GPU memory usage </t>
        </r>
        <r>
          <rPr>
            <u/>
            <sz val="10"/>
            <color rgb="FF000000"/>
            <rFont val="Tahoma"/>
            <family val="2"/>
          </rPr>
          <t>quadratically</t>
        </r>
        <r>
          <rPr>
            <sz val="10"/>
            <color rgb="FF000000"/>
            <rFont val="Tahoma"/>
            <family val="2"/>
          </rPr>
          <t xml:space="preserve"> (2-way) or </t>
        </r>
        <r>
          <rPr>
            <u/>
            <sz val="10"/>
            <color rgb="FF000000"/>
            <rFont val="Tahoma"/>
            <family val="2"/>
          </rPr>
          <t>cubically</t>
        </r>
        <r>
          <rPr>
            <sz val="10"/>
            <color rgb="FF000000"/>
            <rFont val="Tahoma"/>
            <family val="2"/>
          </rPr>
          <t xml:space="preserve"> (3-way)</t>
        </r>
      </text>
    </comment>
    <comment ref="Y8" authorId="0" shapeId="0" xr:uid="{6C358322-BE74-3D4F-8B70-159969CBE620}">
      <text>
        <r>
          <rPr>
            <sz val="10"/>
            <color rgb="FF000000"/>
            <rFont val="Tahoma"/>
            <family val="2"/>
          </rPr>
          <t xml:space="preserve">increasing this (by itself) increases CPU/GPU memory usage </t>
        </r>
        <r>
          <rPr>
            <u/>
            <sz val="10"/>
            <color rgb="FF000000"/>
            <rFont val="Tahoma"/>
            <family val="2"/>
          </rPr>
          <t>quadratically</t>
        </r>
        <r>
          <rPr>
            <sz val="10"/>
            <color rgb="FF000000"/>
            <rFont val="Tahoma"/>
            <family val="2"/>
          </rPr>
          <t xml:space="preserve"> (2-way) or </t>
        </r>
        <r>
          <rPr>
            <u/>
            <sz val="10"/>
            <color rgb="FF000000"/>
            <rFont val="Tahoma"/>
            <family val="2"/>
          </rPr>
          <t>cubically</t>
        </r>
        <r>
          <rPr>
            <sz val="10"/>
            <color rgb="FF000000"/>
            <rFont val="Tahoma"/>
            <family val="2"/>
          </rPr>
          <t xml:space="preserve"> (3-way)</t>
        </r>
      </text>
    </comment>
    <comment ref="Z8" authorId="0" shapeId="0" xr:uid="{139AEE72-D621-0045-98F5-E27DFB01D78B}">
      <text>
        <r>
          <rPr>
            <sz val="10"/>
            <color rgb="FF000000"/>
            <rFont val="Tahoma"/>
            <family val="2"/>
          </rPr>
          <t xml:space="preserve">increasing this (by itself) increases CPU/GPU memory usage </t>
        </r>
        <r>
          <rPr>
            <u/>
            <sz val="10"/>
            <color rgb="FF000000"/>
            <rFont val="Tahoma"/>
            <family val="2"/>
          </rPr>
          <t>quadratically</t>
        </r>
        <r>
          <rPr>
            <sz val="10"/>
            <color rgb="FF000000"/>
            <rFont val="Tahoma"/>
            <family val="2"/>
          </rPr>
          <t xml:space="preserve"> (2-way) or </t>
        </r>
        <r>
          <rPr>
            <u/>
            <sz val="10"/>
            <color rgb="FF000000"/>
            <rFont val="Tahoma"/>
            <family val="2"/>
          </rPr>
          <t>cubically</t>
        </r>
        <r>
          <rPr>
            <sz val="10"/>
            <color rgb="FF000000"/>
            <rFont val="Tahoma"/>
            <family val="2"/>
          </rPr>
          <t xml:space="preserve"> (3-way)</t>
        </r>
      </text>
    </comment>
    <comment ref="AA8" authorId="0" shapeId="0" xr:uid="{07608739-E461-9746-B9F7-88F7546663E8}">
      <text>
        <r>
          <rPr>
            <sz val="10"/>
            <color rgb="FF000000"/>
            <rFont val="Tahoma"/>
            <family val="2"/>
          </rPr>
          <t xml:space="preserve">increasing this (by itself) increases CPU/GPU memory usage </t>
        </r>
        <r>
          <rPr>
            <u/>
            <sz val="10"/>
            <color rgb="FF000000"/>
            <rFont val="Tahoma"/>
            <family val="2"/>
          </rPr>
          <t>quadratically</t>
        </r>
        <r>
          <rPr>
            <sz val="10"/>
            <color rgb="FF000000"/>
            <rFont val="Tahoma"/>
            <family val="2"/>
          </rPr>
          <t xml:space="preserve"> (2-way) or </t>
        </r>
        <r>
          <rPr>
            <u/>
            <sz val="10"/>
            <color rgb="FF000000"/>
            <rFont val="Tahoma"/>
            <family val="2"/>
          </rPr>
          <t>cubically</t>
        </r>
        <r>
          <rPr>
            <sz val="10"/>
            <color rgb="FF000000"/>
            <rFont val="Tahoma"/>
            <family val="2"/>
          </rPr>
          <t xml:space="preserve"> (3-way)</t>
        </r>
      </text>
    </comment>
    <comment ref="B9" authorId="0" shapeId="0" xr:uid="{F33020FA-30F5-274F-AB23-A4DAE9D8F58B}">
      <text>
        <r>
          <rPr>
            <sz val="10"/>
            <color rgb="FF000000"/>
            <rFont val="Tahoma"/>
            <family val="2"/>
          </rPr>
          <t xml:space="preserve">increasing this (by itself) increaes CPU/GPU memory usage </t>
        </r>
        <r>
          <rPr>
            <u/>
            <sz val="10"/>
            <color rgb="FF000000"/>
            <rFont val="Tahoma"/>
            <family val="2"/>
          </rPr>
          <t>linearly</t>
        </r>
      </text>
    </comment>
    <comment ref="C9" authorId="0" shapeId="0" xr:uid="{E91C7C99-1BEC-6143-AD48-4B18F3D7FE69}">
      <text>
        <r>
          <rPr>
            <sz val="10"/>
            <color rgb="FF000000"/>
            <rFont val="Tahoma"/>
            <family val="2"/>
          </rPr>
          <t xml:space="preserve">increasing this (by itself) increaes CPU/GPU memory usage </t>
        </r>
        <r>
          <rPr>
            <u/>
            <sz val="10"/>
            <color rgb="FF000000"/>
            <rFont val="Tahoma"/>
            <family val="2"/>
          </rPr>
          <t>linearly</t>
        </r>
      </text>
    </comment>
    <comment ref="D9" authorId="0" shapeId="0" xr:uid="{63D69A26-7256-BF48-87CE-DC15FD6CCEFC}">
      <text>
        <r>
          <rPr>
            <sz val="10"/>
            <color rgb="FF000000"/>
            <rFont val="Tahoma"/>
            <family val="2"/>
          </rPr>
          <t xml:space="preserve">increasing this (by itself) increaes CPU/GPU memory usage </t>
        </r>
        <r>
          <rPr>
            <u/>
            <sz val="10"/>
            <color rgb="FF000000"/>
            <rFont val="Tahoma"/>
            <family val="2"/>
          </rPr>
          <t>linearly</t>
        </r>
      </text>
    </comment>
    <comment ref="E9" authorId="0" shapeId="0" xr:uid="{3C01B3E5-0501-864B-8586-C728C68AA6C3}">
      <text>
        <r>
          <rPr>
            <sz val="10"/>
            <color rgb="FF000000"/>
            <rFont val="Tahoma"/>
            <family val="2"/>
          </rPr>
          <t xml:space="preserve">increasing this (by itself) increaes CPU/GPU memory usage </t>
        </r>
        <r>
          <rPr>
            <u/>
            <sz val="10"/>
            <color rgb="FF000000"/>
            <rFont val="Tahoma"/>
            <family val="2"/>
          </rPr>
          <t>linearly</t>
        </r>
      </text>
    </comment>
    <comment ref="F9" authorId="0" shapeId="0" xr:uid="{C5DC7727-9B69-1A46-8C7D-FCB685001DCC}">
      <text>
        <r>
          <rPr>
            <sz val="10"/>
            <color rgb="FF000000"/>
            <rFont val="Tahoma"/>
            <family val="2"/>
          </rPr>
          <t xml:space="preserve">increasing this (by itself) increaes CPU/GPU memory usage </t>
        </r>
        <r>
          <rPr>
            <u/>
            <sz val="10"/>
            <color rgb="FF000000"/>
            <rFont val="Tahoma"/>
            <family val="2"/>
          </rPr>
          <t>linearly</t>
        </r>
      </text>
    </comment>
    <comment ref="G9" authorId="0" shapeId="0" xr:uid="{C610E03E-6DEB-5C44-87D4-D8A4FF4F7D84}">
      <text>
        <r>
          <rPr>
            <sz val="10"/>
            <color rgb="FF000000"/>
            <rFont val="Tahoma"/>
            <family val="2"/>
          </rPr>
          <t xml:space="preserve">increasing this (by itself) increaes CPU/GPU memory usage </t>
        </r>
        <r>
          <rPr>
            <u/>
            <sz val="10"/>
            <color rgb="FF000000"/>
            <rFont val="Tahoma"/>
            <family val="2"/>
          </rPr>
          <t>linearly</t>
        </r>
      </text>
    </comment>
    <comment ref="H9" authorId="0" shapeId="0" xr:uid="{2C3C6C86-91D1-FD45-BB98-34F20A6ECDA7}">
      <text>
        <r>
          <rPr>
            <sz val="10"/>
            <color rgb="FF000000"/>
            <rFont val="Tahoma"/>
            <family val="2"/>
          </rPr>
          <t xml:space="preserve">increasing this (by itself) increaes CPU/GPU memory usage </t>
        </r>
        <r>
          <rPr>
            <u/>
            <sz val="10"/>
            <color rgb="FF000000"/>
            <rFont val="Tahoma"/>
            <family val="2"/>
          </rPr>
          <t>linearly</t>
        </r>
      </text>
    </comment>
    <comment ref="I9" authorId="0" shapeId="0" xr:uid="{F5E987E6-B738-C446-B6DA-ACE6BEB46472}">
      <text>
        <r>
          <rPr>
            <sz val="10"/>
            <color rgb="FF000000"/>
            <rFont val="Tahoma"/>
            <family val="2"/>
          </rPr>
          <t xml:space="preserve">increasing this (by itself) increaes CPU/GPU memory usage </t>
        </r>
        <r>
          <rPr>
            <u/>
            <sz val="10"/>
            <color rgb="FF000000"/>
            <rFont val="Tahoma"/>
            <family val="2"/>
          </rPr>
          <t>linearly</t>
        </r>
      </text>
    </comment>
    <comment ref="J9" authorId="0" shapeId="0" xr:uid="{133933C6-AAAA-C440-B81F-53F6EE38CB28}">
      <text>
        <r>
          <rPr>
            <sz val="10"/>
            <color rgb="FF000000"/>
            <rFont val="Tahoma"/>
            <family val="2"/>
          </rPr>
          <t xml:space="preserve">increasing this (by itself) increaes CPU/GPU memory usage </t>
        </r>
        <r>
          <rPr>
            <u/>
            <sz val="10"/>
            <color rgb="FF000000"/>
            <rFont val="Tahoma"/>
            <family val="2"/>
          </rPr>
          <t>linearly</t>
        </r>
      </text>
    </comment>
    <comment ref="K9" authorId="0" shapeId="0" xr:uid="{C953551F-8310-8943-AF51-726A3AF20813}">
      <text>
        <r>
          <rPr>
            <sz val="10"/>
            <color rgb="FF000000"/>
            <rFont val="Tahoma"/>
            <family val="2"/>
          </rPr>
          <t xml:space="preserve">increasing this (by itself) increaes CPU/GPU memory usage </t>
        </r>
        <r>
          <rPr>
            <u/>
            <sz val="10"/>
            <color rgb="FF000000"/>
            <rFont val="Tahoma"/>
            <family val="2"/>
          </rPr>
          <t>linearly</t>
        </r>
      </text>
    </comment>
    <comment ref="L9" authorId="0" shapeId="0" xr:uid="{92446606-4C3B-1649-B782-915C2E15A9FE}">
      <text>
        <r>
          <rPr>
            <sz val="10"/>
            <color rgb="FF000000"/>
            <rFont val="Tahoma"/>
            <family val="2"/>
          </rPr>
          <t xml:space="preserve">increasing this (by itself) increaes CPU/GPU memory usage </t>
        </r>
        <r>
          <rPr>
            <u/>
            <sz val="10"/>
            <color rgb="FF000000"/>
            <rFont val="Tahoma"/>
            <family val="2"/>
          </rPr>
          <t>linearly</t>
        </r>
      </text>
    </comment>
    <comment ref="M9" authorId="0" shapeId="0" xr:uid="{40E9B143-D400-EA48-BDC6-EE107DD61EB9}">
      <text>
        <r>
          <rPr>
            <sz val="10"/>
            <color rgb="FF000000"/>
            <rFont val="Tahoma"/>
            <family val="2"/>
          </rPr>
          <t xml:space="preserve">increasing this (by itself) increaes CPU/GPU memory usage </t>
        </r>
        <r>
          <rPr>
            <u/>
            <sz val="10"/>
            <color rgb="FF000000"/>
            <rFont val="Tahoma"/>
            <family val="2"/>
          </rPr>
          <t>linearly</t>
        </r>
      </text>
    </comment>
    <comment ref="N9" authorId="0" shapeId="0" xr:uid="{FDC1553C-E154-6445-AB7C-F2D5239C3FAE}">
      <text>
        <r>
          <rPr>
            <sz val="10"/>
            <color rgb="FF000000"/>
            <rFont val="Tahoma"/>
            <family val="2"/>
          </rPr>
          <t xml:space="preserve">increasing this (by itself) increaes CPU/GPU memory usage </t>
        </r>
        <r>
          <rPr>
            <u/>
            <sz val="10"/>
            <color rgb="FF000000"/>
            <rFont val="Tahoma"/>
            <family val="2"/>
          </rPr>
          <t>linearly</t>
        </r>
      </text>
    </comment>
    <comment ref="O9" authorId="0" shapeId="0" xr:uid="{0537F300-EF79-AB43-9662-9A1B424E4685}">
      <text>
        <r>
          <rPr>
            <sz val="10"/>
            <color rgb="FF000000"/>
            <rFont val="Tahoma"/>
            <family val="2"/>
          </rPr>
          <t xml:space="preserve">increasing this (by itself) increaes CPU/GPU memory usage </t>
        </r>
        <r>
          <rPr>
            <u/>
            <sz val="10"/>
            <color rgb="FF000000"/>
            <rFont val="Tahoma"/>
            <family val="2"/>
          </rPr>
          <t>linearly</t>
        </r>
      </text>
    </comment>
    <comment ref="P9" authorId="0" shapeId="0" xr:uid="{A8B08FB4-BED1-1D48-B5BF-F29BE6898772}">
      <text>
        <r>
          <rPr>
            <sz val="10"/>
            <color rgb="FF000000"/>
            <rFont val="Tahoma"/>
            <family val="2"/>
          </rPr>
          <t xml:space="preserve">increasing this (by itself) increaes CPU/GPU memory usage </t>
        </r>
        <r>
          <rPr>
            <u/>
            <sz val="10"/>
            <color rgb="FF000000"/>
            <rFont val="Tahoma"/>
            <family val="2"/>
          </rPr>
          <t>linearly</t>
        </r>
      </text>
    </comment>
    <comment ref="Q9" authorId="0" shapeId="0" xr:uid="{C2AF43EE-0353-A741-9517-66B5CC877734}">
      <text>
        <r>
          <rPr>
            <sz val="10"/>
            <color rgb="FF000000"/>
            <rFont val="Tahoma"/>
            <family val="2"/>
          </rPr>
          <t xml:space="preserve">increasing this (by itself) increaes CPU/GPU memory usage </t>
        </r>
        <r>
          <rPr>
            <u/>
            <sz val="10"/>
            <color rgb="FF000000"/>
            <rFont val="Tahoma"/>
            <family val="2"/>
          </rPr>
          <t>linearly</t>
        </r>
      </text>
    </comment>
    <comment ref="R9" authorId="0" shapeId="0" xr:uid="{1BBA99C4-97EC-4045-8AF3-756702DA4291}">
      <text>
        <r>
          <rPr>
            <sz val="10"/>
            <color rgb="FF000000"/>
            <rFont val="Tahoma"/>
            <family val="2"/>
          </rPr>
          <t xml:space="preserve">increasing this (by itself) increaes CPU/GPU memory usage </t>
        </r>
        <r>
          <rPr>
            <u/>
            <sz val="10"/>
            <color rgb="FF000000"/>
            <rFont val="Tahoma"/>
            <family val="2"/>
          </rPr>
          <t>linearly</t>
        </r>
      </text>
    </comment>
    <comment ref="S9" authorId="0" shapeId="0" xr:uid="{8D6316D1-AD25-9B4A-B5D6-59387419085A}">
      <text>
        <r>
          <rPr>
            <sz val="10"/>
            <color rgb="FF000000"/>
            <rFont val="Tahoma"/>
            <family val="2"/>
          </rPr>
          <t xml:space="preserve">increasing this (by itself) increaes CPU/GPU memory usage </t>
        </r>
        <r>
          <rPr>
            <u/>
            <sz val="10"/>
            <color rgb="FF000000"/>
            <rFont val="Tahoma"/>
            <family val="2"/>
          </rPr>
          <t>linearly</t>
        </r>
      </text>
    </comment>
    <comment ref="T9" authorId="0" shapeId="0" xr:uid="{D171FF08-9744-4A48-9F20-2696B22E9E88}">
      <text>
        <r>
          <rPr>
            <sz val="10"/>
            <color rgb="FF000000"/>
            <rFont val="Tahoma"/>
            <family val="2"/>
          </rPr>
          <t xml:space="preserve">increasing this (by itself) increaes CPU/GPU memory usage </t>
        </r>
        <r>
          <rPr>
            <u/>
            <sz val="10"/>
            <color rgb="FF000000"/>
            <rFont val="Tahoma"/>
            <family val="2"/>
          </rPr>
          <t>linearly</t>
        </r>
      </text>
    </comment>
    <comment ref="U9" authorId="0" shapeId="0" xr:uid="{7EF44E78-D248-1941-90B2-66DABA64FB51}">
      <text>
        <r>
          <rPr>
            <sz val="10"/>
            <color rgb="FF000000"/>
            <rFont val="Tahoma"/>
            <family val="2"/>
          </rPr>
          <t xml:space="preserve">increasing this (by itself) increaes CPU/GPU memory usage </t>
        </r>
        <r>
          <rPr>
            <u/>
            <sz val="10"/>
            <color rgb="FF000000"/>
            <rFont val="Tahoma"/>
            <family val="2"/>
          </rPr>
          <t>linearly</t>
        </r>
      </text>
    </comment>
    <comment ref="V9" authorId="0" shapeId="0" xr:uid="{949D66D0-B277-E249-A883-4B275985C0E0}">
      <text>
        <r>
          <rPr>
            <sz val="10"/>
            <color rgb="FF000000"/>
            <rFont val="Tahoma"/>
            <family val="2"/>
          </rPr>
          <t xml:space="preserve">increasing this (by itself) increaes CPU/GPU memory usage </t>
        </r>
        <r>
          <rPr>
            <u/>
            <sz val="10"/>
            <color rgb="FF000000"/>
            <rFont val="Tahoma"/>
            <family val="2"/>
          </rPr>
          <t>linearly</t>
        </r>
      </text>
    </comment>
    <comment ref="W9" authorId="0" shapeId="0" xr:uid="{39717BBA-23CA-F245-928E-E20BF25F8EC7}">
      <text>
        <r>
          <rPr>
            <sz val="10"/>
            <color rgb="FF000000"/>
            <rFont val="Tahoma"/>
            <family val="2"/>
          </rPr>
          <t xml:space="preserve">increasing this (by itself) increaes CPU/GPU memory usage </t>
        </r>
        <r>
          <rPr>
            <u/>
            <sz val="10"/>
            <color rgb="FF000000"/>
            <rFont val="Tahoma"/>
            <family val="2"/>
          </rPr>
          <t>linearly</t>
        </r>
      </text>
    </comment>
    <comment ref="X9" authorId="0" shapeId="0" xr:uid="{3D02C4CF-952F-B143-9906-5670F773B298}">
      <text>
        <r>
          <rPr>
            <sz val="10"/>
            <color rgb="FF000000"/>
            <rFont val="Tahoma"/>
            <family val="2"/>
          </rPr>
          <t xml:space="preserve">increasing this (by itself) increaes CPU/GPU memory usage </t>
        </r>
        <r>
          <rPr>
            <u/>
            <sz val="10"/>
            <color rgb="FF000000"/>
            <rFont val="Tahoma"/>
            <family val="2"/>
          </rPr>
          <t>linearly</t>
        </r>
      </text>
    </comment>
    <comment ref="Y9" authorId="0" shapeId="0" xr:uid="{AA114656-45B1-424C-9BE8-65F3EE4C4A6F}">
      <text>
        <r>
          <rPr>
            <sz val="10"/>
            <color rgb="FF000000"/>
            <rFont val="Tahoma"/>
            <family val="2"/>
          </rPr>
          <t xml:space="preserve">increasing this (by itself) increaes CPU/GPU memory usage </t>
        </r>
        <r>
          <rPr>
            <u/>
            <sz val="10"/>
            <color rgb="FF000000"/>
            <rFont val="Tahoma"/>
            <family val="2"/>
          </rPr>
          <t>linearly</t>
        </r>
      </text>
    </comment>
    <comment ref="Z9" authorId="0" shapeId="0" xr:uid="{25EC832C-EA0C-9A43-9E5D-50A73AF2BF95}">
      <text>
        <r>
          <rPr>
            <sz val="10"/>
            <color rgb="FF000000"/>
            <rFont val="Tahoma"/>
            <family val="2"/>
          </rPr>
          <t xml:space="preserve">increasing this (by itself) increaes CPU/GPU memory usage </t>
        </r>
        <r>
          <rPr>
            <u/>
            <sz val="10"/>
            <color rgb="FF000000"/>
            <rFont val="Tahoma"/>
            <family val="2"/>
          </rPr>
          <t>linearly</t>
        </r>
      </text>
    </comment>
    <comment ref="AA9" authorId="0" shapeId="0" xr:uid="{BB562B22-55CB-EE4B-9A34-520E9B6CF34F}">
      <text>
        <r>
          <rPr>
            <sz val="10"/>
            <color rgb="FF000000"/>
            <rFont val="Tahoma"/>
            <family val="2"/>
          </rPr>
          <t xml:space="preserve">increasing this (by itself) increaes CPU/GPU memory usage </t>
        </r>
        <r>
          <rPr>
            <u/>
            <sz val="10"/>
            <color rgb="FF000000"/>
            <rFont val="Tahoma"/>
            <family val="2"/>
          </rPr>
          <t>linearly</t>
        </r>
      </text>
    </comment>
    <comment ref="B12" authorId="1" shapeId="0" xr:uid="{38B89A4B-D602-F543-A4C5-F0B05C407696}">
      <text>
        <r>
          <rPr>
            <sz val="10"/>
            <color rgb="FF000000"/>
            <rFont val="Tahoma"/>
            <family val="2"/>
          </rPr>
          <t>certain features like "shrink" require single</t>
        </r>
      </text>
    </comment>
    <comment ref="C12" authorId="1" shapeId="0" xr:uid="{2523A341-5A2C-FF4F-BDF8-675DCB3ED2ED}">
      <text>
        <r>
          <rPr>
            <sz val="10"/>
            <color rgb="FF000000"/>
            <rFont val="Tahoma"/>
            <family val="2"/>
          </rPr>
          <t>certain features like "shrink" require single</t>
        </r>
      </text>
    </comment>
    <comment ref="D12" authorId="1" shapeId="0" xr:uid="{9C257F85-13A4-9F4F-903B-A2DD590E2AB7}">
      <text>
        <r>
          <rPr>
            <sz val="10"/>
            <color rgb="FF000000"/>
            <rFont val="Tahoma"/>
            <family val="2"/>
          </rPr>
          <t>certain features like "shrink" require single</t>
        </r>
      </text>
    </comment>
    <comment ref="E12" authorId="1" shapeId="0" xr:uid="{970848E7-492F-774C-98CA-EF210D8AB7DF}">
      <text>
        <r>
          <rPr>
            <sz val="10"/>
            <color rgb="FF000000"/>
            <rFont val="Tahoma"/>
            <family val="2"/>
          </rPr>
          <t>certain features like "shrink" require single</t>
        </r>
      </text>
    </comment>
    <comment ref="F12" authorId="1" shapeId="0" xr:uid="{68802DB6-1FEF-3B41-B307-1281DE3242F8}">
      <text>
        <r>
          <rPr>
            <sz val="10"/>
            <color rgb="FF000000"/>
            <rFont val="Tahoma"/>
            <family val="2"/>
          </rPr>
          <t>certain features like "shrink" require single</t>
        </r>
      </text>
    </comment>
    <comment ref="G12" authorId="1" shapeId="0" xr:uid="{B6E643FE-CFB7-E34C-9A5F-8DB3284D0109}">
      <text>
        <r>
          <rPr>
            <sz val="10"/>
            <color rgb="FF000000"/>
            <rFont val="Tahoma"/>
            <family val="2"/>
          </rPr>
          <t>certain features like "shrink" require single</t>
        </r>
      </text>
    </comment>
    <comment ref="H12" authorId="1" shapeId="0" xr:uid="{FF2284F1-9BA3-1E42-A9C4-125B9D593441}">
      <text>
        <r>
          <rPr>
            <sz val="10"/>
            <color rgb="FF000000"/>
            <rFont val="Tahoma"/>
            <family val="2"/>
          </rPr>
          <t>certain features like "shrink" require single</t>
        </r>
      </text>
    </comment>
    <comment ref="I12" authorId="1" shapeId="0" xr:uid="{F5F1ABE6-C7F1-8241-BF54-3FB9311C083D}">
      <text>
        <r>
          <rPr>
            <sz val="10"/>
            <color rgb="FF000000"/>
            <rFont val="Tahoma"/>
            <family val="2"/>
          </rPr>
          <t>certain features like "shrink" require single</t>
        </r>
      </text>
    </comment>
    <comment ref="J12" authorId="1" shapeId="0" xr:uid="{A70BF764-5E3B-5B44-A777-B3F641C32389}">
      <text>
        <r>
          <rPr>
            <sz val="10"/>
            <color rgb="FF000000"/>
            <rFont val="Tahoma"/>
            <family val="2"/>
          </rPr>
          <t>certain features like "shrink" require single</t>
        </r>
      </text>
    </comment>
    <comment ref="K12" authorId="1" shapeId="0" xr:uid="{CF38E005-4D47-F04B-995D-F6A29921BC47}">
      <text>
        <r>
          <rPr>
            <sz val="10"/>
            <color rgb="FF000000"/>
            <rFont val="Tahoma"/>
            <family val="2"/>
          </rPr>
          <t>certain features like "shrink" require single</t>
        </r>
      </text>
    </comment>
    <comment ref="L12" authorId="1" shapeId="0" xr:uid="{632AF0DF-EC6E-6B49-AB0B-8E4F4B8DB918}">
      <text>
        <r>
          <rPr>
            <sz val="10"/>
            <color rgb="FF000000"/>
            <rFont val="Tahoma"/>
            <family val="2"/>
          </rPr>
          <t>certain features like "shrink" require single</t>
        </r>
      </text>
    </comment>
    <comment ref="M12" authorId="1" shapeId="0" xr:uid="{77543551-1E3E-324D-8D80-00E82AC7BFE2}">
      <text>
        <r>
          <rPr>
            <sz val="10"/>
            <color rgb="FF000000"/>
            <rFont val="Tahoma"/>
            <family val="2"/>
          </rPr>
          <t>certain features like "shrink" require single</t>
        </r>
      </text>
    </comment>
    <comment ref="N12" authorId="1" shapeId="0" xr:uid="{40A2CD10-2BE4-2C46-8CCE-FE46E7E80958}">
      <text>
        <r>
          <rPr>
            <sz val="10"/>
            <color rgb="FF000000"/>
            <rFont val="Tahoma"/>
            <family val="2"/>
          </rPr>
          <t>certain features like "shrink" require single</t>
        </r>
      </text>
    </comment>
    <comment ref="O12" authorId="1" shapeId="0" xr:uid="{C9F7DEF7-5A2F-B94D-B81D-0D57C98A5C9D}">
      <text>
        <r>
          <rPr>
            <sz val="10"/>
            <color rgb="FF000000"/>
            <rFont val="Tahoma"/>
            <family val="2"/>
          </rPr>
          <t>certain features like "shrink" require single</t>
        </r>
      </text>
    </comment>
    <comment ref="P12" authorId="1" shapeId="0" xr:uid="{0F8AA1F3-48A2-534A-BA92-B8B13B3F4C40}">
      <text>
        <r>
          <rPr>
            <sz val="10"/>
            <color rgb="FF000000"/>
            <rFont val="Tahoma"/>
            <family val="2"/>
          </rPr>
          <t>certain features like "shrink" require single</t>
        </r>
      </text>
    </comment>
    <comment ref="Q12" authorId="1" shapeId="0" xr:uid="{EBD46F5D-4E44-154C-95FE-642D38DFFF6C}">
      <text>
        <r>
          <rPr>
            <sz val="10"/>
            <color rgb="FF000000"/>
            <rFont val="Tahoma"/>
            <family val="2"/>
          </rPr>
          <t>certain features like "shrink" require single</t>
        </r>
      </text>
    </comment>
    <comment ref="R12" authorId="1" shapeId="0" xr:uid="{F52E29E3-3A66-3C4E-AFBA-C305FE24ED0E}">
      <text>
        <r>
          <rPr>
            <sz val="10"/>
            <color rgb="FF000000"/>
            <rFont val="Tahoma"/>
            <family val="2"/>
          </rPr>
          <t>certain features like "shrink" require single</t>
        </r>
      </text>
    </comment>
    <comment ref="S12" authorId="1" shapeId="0" xr:uid="{E141D582-608B-8D49-90A5-1542AB1F716A}">
      <text>
        <r>
          <rPr>
            <sz val="10"/>
            <color rgb="FF000000"/>
            <rFont val="Tahoma"/>
            <family val="2"/>
          </rPr>
          <t>certain features like "shrink" require single</t>
        </r>
      </text>
    </comment>
    <comment ref="T12" authorId="1" shapeId="0" xr:uid="{3875F707-464B-1B45-ACB2-08FD4184F44E}">
      <text>
        <r>
          <rPr>
            <sz val="10"/>
            <color rgb="FF000000"/>
            <rFont val="Tahoma"/>
            <family val="2"/>
          </rPr>
          <t>certain features like "shrink" require single</t>
        </r>
      </text>
    </comment>
    <comment ref="U12" authorId="1" shapeId="0" xr:uid="{C28BFE00-757E-4A44-BC6C-E68C8563BD54}">
      <text>
        <r>
          <rPr>
            <sz val="10"/>
            <color rgb="FF000000"/>
            <rFont val="Tahoma"/>
            <family val="2"/>
          </rPr>
          <t>certain features like "shrink" require single</t>
        </r>
      </text>
    </comment>
    <comment ref="V12" authorId="1" shapeId="0" xr:uid="{8BF1F8F1-2BCE-0F4A-9FFF-9C297C4E91C9}">
      <text>
        <r>
          <rPr>
            <sz val="10"/>
            <color rgb="FF000000"/>
            <rFont val="Tahoma"/>
            <family val="2"/>
          </rPr>
          <t>certain features like "shrink" require single</t>
        </r>
      </text>
    </comment>
    <comment ref="W12" authorId="1" shapeId="0" xr:uid="{7D9BA29A-8033-884E-8EE0-4991599BDFAB}">
      <text>
        <r>
          <rPr>
            <sz val="10"/>
            <color rgb="FF000000"/>
            <rFont val="Tahoma"/>
            <family val="2"/>
          </rPr>
          <t>certain features like "shrink" require single</t>
        </r>
      </text>
    </comment>
    <comment ref="X12" authorId="1" shapeId="0" xr:uid="{77096094-5A98-8240-AAFD-71056CF7641C}">
      <text>
        <r>
          <rPr>
            <sz val="10"/>
            <color rgb="FF000000"/>
            <rFont val="Tahoma"/>
            <family val="2"/>
          </rPr>
          <t>certain features like "shrink" require single</t>
        </r>
      </text>
    </comment>
    <comment ref="Y12" authorId="1" shapeId="0" xr:uid="{36011B19-2B45-204D-BB49-29D958C0E11D}">
      <text>
        <r>
          <rPr>
            <sz val="10"/>
            <color rgb="FF000000"/>
            <rFont val="Tahoma"/>
            <family val="2"/>
          </rPr>
          <t>certain features like "shrink" require single</t>
        </r>
      </text>
    </comment>
    <comment ref="Z12" authorId="1" shapeId="0" xr:uid="{664C765D-6464-7E43-83AF-C219AD80A487}">
      <text>
        <r>
          <rPr>
            <sz val="10"/>
            <color rgb="FF000000"/>
            <rFont val="Tahoma"/>
            <family val="2"/>
          </rPr>
          <t>certain features like "shrink" require single</t>
        </r>
      </text>
    </comment>
    <comment ref="AA12" authorId="1" shapeId="0" xr:uid="{40209291-E011-F44E-9374-437B81610F96}">
      <text>
        <r>
          <rPr>
            <sz val="10"/>
            <color rgb="FF000000"/>
            <rFont val="Tahoma"/>
            <family val="2"/>
          </rPr>
          <t>certain features like "shrink" require single</t>
        </r>
      </text>
    </comment>
    <comment ref="B13" authorId="0" shapeId="0" xr:uid="{4299A37B-F99A-2344-AE11-55A0ABF7C8D1}">
      <text>
        <r>
          <rPr>
            <sz val="10"/>
            <color rgb="FF000000"/>
            <rFont val="Tahoma"/>
            <family val="2"/>
          </rPr>
          <t>this spreadsheet is only designed to work for GPU case</t>
        </r>
      </text>
    </comment>
    <comment ref="C13" authorId="0" shapeId="0" xr:uid="{EA6A0CDF-18BA-7248-BC61-DC433BCC619A}">
      <text>
        <r>
          <rPr>
            <sz val="10"/>
            <color rgb="FF000000"/>
            <rFont val="Tahoma"/>
            <family val="2"/>
          </rPr>
          <t>this spreadsheet is only designed to work for GPU case</t>
        </r>
      </text>
    </comment>
    <comment ref="D13" authorId="0" shapeId="0" xr:uid="{F7FD7498-6913-8640-9DDB-168F857EA7B3}">
      <text>
        <r>
          <rPr>
            <sz val="10"/>
            <color rgb="FF000000"/>
            <rFont val="Tahoma"/>
            <family val="2"/>
          </rPr>
          <t>this spreadsheet is only designed to work for GPU case</t>
        </r>
      </text>
    </comment>
    <comment ref="E13" authorId="0" shapeId="0" xr:uid="{5B3EC442-5878-9549-B14B-BF1647BF5260}">
      <text>
        <r>
          <rPr>
            <sz val="10"/>
            <color rgb="FF000000"/>
            <rFont val="Tahoma"/>
            <family val="2"/>
          </rPr>
          <t>this spreadsheet is only designed to work for GPU case</t>
        </r>
      </text>
    </comment>
    <comment ref="F13" authorId="0" shapeId="0" xr:uid="{E778D1CE-883E-594F-A924-7629354424EF}">
      <text>
        <r>
          <rPr>
            <sz val="10"/>
            <color rgb="FF000000"/>
            <rFont val="Tahoma"/>
            <family val="2"/>
          </rPr>
          <t>this spreadsheet is only designed to work for GPU case</t>
        </r>
      </text>
    </comment>
    <comment ref="G13" authorId="0" shapeId="0" xr:uid="{69D8FCC3-C70C-1245-A729-1D0282692B7D}">
      <text>
        <r>
          <rPr>
            <sz val="10"/>
            <color rgb="FF000000"/>
            <rFont val="Tahoma"/>
            <family val="2"/>
          </rPr>
          <t>this spreadsheet is only designed to work for GPU case</t>
        </r>
      </text>
    </comment>
    <comment ref="H13" authorId="0" shapeId="0" xr:uid="{0B642EE4-C4F7-9746-976B-D2743EE02DCE}">
      <text>
        <r>
          <rPr>
            <sz val="10"/>
            <color rgb="FF000000"/>
            <rFont val="Tahoma"/>
            <family val="2"/>
          </rPr>
          <t>this spreadsheet is only designed to work for GPU case</t>
        </r>
      </text>
    </comment>
    <comment ref="I13" authorId="0" shapeId="0" xr:uid="{C2B16880-9AF9-624F-8DA0-03FD2ED314C4}">
      <text>
        <r>
          <rPr>
            <sz val="10"/>
            <color rgb="FF000000"/>
            <rFont val="Tahoma"/>
            <family val="2"/>
          </rPr>
          <t>this spreadsheet is only designed to work for GPU case</t>
        </r>
      </text>
    </comment>
    <comment ref="J13" authorId="0" shapeId="0" xr:uid="{C115AF40-561B-8B4C-9079-A8A1B4DA39BA}">
      <text>
        <r>
          <rPr>
            <sz val="10"/>
            <color rgb="FF000000"/>
            <rFont val="Tahoma"/>
            <family val="2"/>
          </rPr>
          <t>this spreadsheet is only designed to work for GPU case</t>
        </r>
      </text>
    </comment>
    <comment ref="K13" authorId="0" shapeId="0" xr:uid="{53FA89CC-7DA8-FA45-9377-FA570492BB3A}">
      <text>
        <r>
          <rPr>
            <sz val="10"/>
            <color rgb="FF000000"/>
            <rFont val="Tahoma"/>
            <family val="2"/>
          </rPr>
          <t>this spreadsheet is only designed to work for GPU case</t>
        </r>
      </text>
    </comment>
    <comment ref="L13" authorId="0" shapeId="0" xr:uid="{97DDA45A-45FD-4646-84E2-AF9622CF2962}">
      <text>
        <r>
          <rPr>
            <sz val="10"/>
            <color rgb="FF000000"/>
            <rFont val="Tahoma"/>
            <family val="2"/>
          </rPr>
          <t>this spreadsheet is only designed to work for GPU case</t>
        </r>
      </text>
    </comment>
    <comment ref="M13" authorId="0" shapeId="0" xr:uid="{946A5CE8-0347-A94A-B92E-DF75CC25B8D7}">
      <text>
        <r>
          <rPr>
            <sz val="10"/>
            <color rgb="FF000000"/>
            <rFont val="Tahoma"/>
            <family val="2"/>
          </rPr>
          <t>this spreadsheet is only designed to work for GPU case</t>
        </r>
      </text>
    </comment>
    <comment ref="N13" authorId="0" shapeId="0" xr:uid="{50320A24-3B56-D94A-A63C-9E6762214963}">
      <text>
        <r>
          <rPr>
            <sz val="10"/>
            <color rgb="FF000000"/>
            <rFont val="Tahoma"/>
            <family val="2"/>
          </rPr>
          <t>this spreadsheet is only designed to work for GPU case</t>
        </r>
      </text>
    </comment>
    <comment ref="O13" authorId="0" shapeId="0" xr:uid="{2B3AD1BD-2103-B149-84CE-847924E1FBEA}">
      <text>
        <r>
          <rPr>
            <sz val="10"/>
            <color rgb="FF000000"/>
            <rFont val="Tahoma"/>
            <family val="2"/>
          </rPr>
          <t>this spreadsheet is only designed to work for GPU case</t>
        </r>
      </text>
    </comment>
    <comment ref="P13" authorId="0" shapeId="0" xr:uid="{A7F6186E-F4F3-314D-90E5-9E27C448454C}">
      <text>
        <r>
          <rPr>
            <sz val="10"/>
            <color rgb="FF000000"/>
            <rFont val="Tahoma"/>
            <family val="2"/>
          </rPr>
          <t>this spreadsheet is only designed to work for GPU case</t>
        </r>
      </text>
    </comment>
    <comment ref="Q13" authorId="0" shapeId="0" xr:uid="{D6250169-A0A4-104B-8285-7432568CED58}">
      <text>
        <r>
          <rPr>
            <sz val="10"/>
            <color rgb="FF000000"/>
            <rFont val="Tahoma"/>
            <family val="2"/>
          </rPr>
          <t>this spreadsheet is only designed to work for GPU case</t>
        </r>
      </text>
    </comment>
    <comment ref="R13" authorId="0" shapeId="0" xr:uid="{A05EEF64-3286-D447-B0F9-B73088BA3CE2}">
      <text>
        <r>
          <rPr>
            <sz val="10"/>
            <color rgb="FF000000"/>
            <rFont val="Tahoma"/>
            <family val="2"/>
          </rPr>
          <t>this spreadsheet is only designed to work for GPU case</t>
        </r>
      </text>
    </comment>
    <comment ref="S13" authorId="0" shapeId="0" xr:uid="{16BEA797-33F1-7F4C-A6C2-7C06FEADB124}">
      <text>
        <r>
          <rPr>
            <sz val="10"/>
            <color rgb="FF000000"/>
            <rFont val="Tahoma"/>
            <family val="2"/>
          </rPr>
          <t>this spreadsheet is only designed to work for GPU case</t>
        </r>
      </text>
    </comment>
    <comment ref="T13" authorId="0" shapeId="0" xr:uid="{C4C4AEEF-BDDD-F54E-B21B-7210FF8E3FFD}">
      <text>
        <r>
          <rPr>
            <sz val="10"/>
            <color rgb="FF000000"/>
            <rFont val="Tahoma"/>
            <family val="2"/>
          </rPr>
          <t>this spreadsheet is only designed to work for GPU case</t>
        </r>
      </text>
    </comment>
    <comment ref="U13" authorId="0" shapeId="0" xr:uid="{96508775-6532-5240-B510-2809AADB232F}">
      <text>
        <r>
          <rPr>
            <sz val="10"/>
            <color rgb="FF000000"/>
            <rFont val="Tahoma"/>
            <family val="2"/>
          </rPr>
          <t>this spreadsheet is only designed to work for GPU case</t>
        </r>
      </text>
    </comment>
    <comment ref="V13" authorId="0" shapeId="0" xr:uid="{D921793D-1334-3D4C-AC68-8A45F3E6F8CC}">
      <text>
        <r>
          <rPr>
            <sz val="10"/>
            <color rgb="FF000000"/>
            <rFont val="Tahoma"/>
            <family val="2"/>
          </rPr>
          <t>this spreadsheet is only designed to work for GPU case</t>
        </r>
      </text>
    </comment>
    <comment ref="W13" authorId="0" shapeId="0" xr:uid="{F2DCFC9E-0A43-EB4B-BDED-79825A9DE99C}">
      <text>
        <r>
          <rPr>
            <sz val="10"/>
            <color rgb="FF000000"/>
            <rFont val="Tahoma"/>
            <family val="2"/>
          </rPr>
          <t>this spreadsheet is only designed to work for GPU case</t>
        </r>
      </text>
    </comment>
    <comment ref="X13" authorId="0" shapeId="0" xr:uid="{1ACDF886-6216-2047-B747-D4098478CD4D}">
      <text>
        <r>
          <rPr>
            <sz val="10"/>
            <color rgb="FF000000"/>
            <rFont val="Tahoma"/>
            <family val="2"/>
          </rPr>
          <t>this spreadsheet is only designed to work for GPU case</t>
        </r>
      </text>
    </comment>
    <comment ref="Y13" authorId="0" shapeId="0" xr:uid="{35156EA0-964F-7644-BC15-3C63696F6065}">
      <text>
        <r>
          <rPr>
            <sz val="10"/>
            <color rgb="FF000000"/>
            <rFont val="Tahoma"/>
            <family val="2"/>
          </rPr>
          <t>this spreadsheet is only designed to work for GPU case</t>
        </r>
      </text>
    </comment>
    <comment ref="Z13" authorId="0" shapeId="0" xr:uid="{B288F402-0EC7-1346-98DA-4B37B8D81925}">
      <text>
        <r>
          <rPr>
            <sz val="10"/>
            <color rgb="FF000000"/>
            <rFont val="Tahoma"/>
            <family val="2"/>
          </rPr>
          <t>this spreadsheet is only designed to work for GPU case</t>
        </r>
      </text>
    </comment>
    <comment ref="AA13" authorId="0" shapeId="0" xr:uid="{23BFE2DC-B4C9-8E48-B22C-CC5250574524}">
      <text>
        <r>
          <rPr>
            <sz val="10"/>
            <color rgb="FF000000"/>
            <rFont val="Tahoma"/>
            <family val="2"/>
          </rPr>
          <t>this spreadsheet is only designed to work for GPU case</t>
        </r>
      </text>
    </comment>
    <comment ref="B14" authorId="0" shapeId="0" xr:uid="{30C35460-EF27-DC49-BB94-2F3BDF35E1D7}">
      <text>
        <r>
          <rPr>
            <sz val="10"/>
            <color rgb="FF000000"/>
            <rFont val="Tahoma"/>
            <family val="2"/>
          </rPr>
          <t>decomposition of vectors across ranks, the most commonly used axis of parallel decomposition.</t>
        </r>
      </text>
    </comment>
    <comment ref="C14" authorId="0" shapeId="0" xr:uid="{221277F7-6A00-5B42-A186-CB278FBBCC31}">
      <text>
        <r>
          <rPr>
            <sz val="10"/>
            <color rgb="FF000000"/>
            <rFont val="Tahoma"/>
            <family val="2"/>
          </rPr>
          <t>decomposition of vectors across ranks, the most commonly used axis of parallel decomposition.</t>
        </r>
      </text>
    </comment>
    <comment ref="D14" authorId="0" shapeId="0" xr:uid="{31F23268-2390-C545-8024-93B19282AAA0}">
      <text>
        <r>
          <rPr>
            <sz val="10"/>
            <color rgb="FF000000"/>
            <rFont val="Tahoma"/>
            <family val="2"/>
          </rPr>
          <t>decomposition of vectors across ranks, the most commonly used axis of parallel decomposition.</t>
        </r>
      </text>
    </comment>
    <comment ref="E14" authorId="0" shapeId="0" xr:uid="{8215FF4B-4ED2-3D49-B103-65C0405E7E15}">
      <text>
        <r>
          <rPr>
            <sz val="10"/>
            <color rgb="FF000000"/>
            <rFont val="Tahoma"/>
            <family val="2"/>
          </rPr>
          <t>decomposition of vectors across ranks, the most commonly used axis of parallel decomposition.</t>
        </r>
      </text>
    </comment>
    <comment ref="F14" authorId="0" shapeId="0" xr:uid="{ADDF29EB-3C21-B747-8403-587FA26B6E64}">
      <text>
        <r>
          <rPr>
            <sz val="10"/>
            <color rgb="FF000000"/>
            <rFont val="Tahoma"/>
            <family val="2"/>
          </rPr>
          <t>decomposition of vectors across ranks, the most commonly used axis of parallel decomposition.</t>
        </r>
      </text>
    </comment>
    <comment ref="G14" authorId="0" shapeId="0" xr:uid="{1AE40EBD-1F25-2341-B1B3-8542ED539889}">
      <text>
        <r>
          <rPr>
            <sz val="10"/>
            <color rgb="FF000000"/>
            <rFont val="Tahoma"/>
            <family val="2"/>
          </rPr>
          <t>decomposition of vectors across ranks, the most commonly used axis of parallel decomposition.</t>
        </r>
      </text>
    </comment>
    <comment ref="H14" authorId="0" shapeId="0" xr:uid="{4241B0CC-7624-F242-8741-482EFF2AB19B}">
      <text>
        <r>
          <rPr>
            <sz val="10"/>
            <color rgb="FF000000"/>
            <rFont val="Tahoma"/>
            <family val="2"/>
          </rPr>
          <t>decomposition of vectors across ranks, the most commonly used axis of parallel decomposition.</t>
        </r>
      </text>
    </comment>
    <comment ref="I14" authorId="0" shapeId="0" xr:uid="{6ACCF7CA-A232-6B46-AFE4-4F8F2B6C6B6E}">
      <text>
        <r>
          <rPr>
            <sz val="10"/>
            <color rgb="FF000000"/>
            <rFont val="Tahoma"/>
            <family val="2"/>
          </rPr>
          <t>decomposition of vectors across ranks, the most commonly used axis of parallel decomposition.</t>
        </r>
      </text>
    </comment>
    <comment ref="J14" authorId="0" shapeId="0" xr:uid="{47AE30B7-33E9-AC42-B417-28CDA3228DFC}">
      <text>
        <r>
          <rPr>
            <sz val="10"/>
            <color rgb="FF000000"/>
            <rFont val="Tahoma"/>
            <family val="2"/>
          </rPr>
          <t>decomposition of vectors across ranks, the most commonly used axis of parallel decomposition.</t>
        </r>
      </text>
    </comment>
    <comment ref="K14" authorId="0" shapeId="0" xr:uid="{2935609B-C8B4-E34B-A92C-B6AB91C8A538}">
      <text>
        <r>
          <rPr>
            <sz val="10"/>
            <color rgb="FF000000"/>
            <rFont val="Tahoma"/>
            <family val="2"/>
          </rPr>
          <t>decomposition of vectors across ranks, the most commonly used axis of parallel decomposition.</t>
        </r>
      </text>
    </comment>
    <comment ref="L14" authorId="0" shapeId="0" xr:uid="{1F2E7244-5864-544A-85B3-49DF58EB342D}">
      <text>
        <r>
          <rPr>
            <sz val="10"/>
            <color rgb="FF000000"/>
            <rFont val="Tahoma"/>
            <family val="2"/>
          </rPr>
          <t>decomposition of vectors across ranks, the most commonly used axis of parallel decomposition.</t>
        </r>
      </text>
    </comment>
    <comment ref="M14" authorId="0" shapeId="0" xr:uid="{DC2ED6A2-2C25-2B40-9F52-17BD0F08A2E7}">
      <text>
        <r>
          <rPr>
            <sz val="10"/>
            <color rgb="FF000000"/>
            <rFont val="Tahoma"/>
            <family val="2"/>
          </rPr>
          <t>decomposition of vectors across ranks, the most commonly used axis of parallel decomposition.</t>
        </r>
      </text>
    </comment>
    <comment ref="N14" authorId="0" shapeId="0" xr:uid="{B2BB9583-4DAD-6C4C-B1CC-CDCAC13C83E6}">
      <text>
        <r>
          <rPr>
            <sz val="10"/>
            <color rgb="FF000000"/>
            <rFont val="Tahoma"/>
            <family val="2"/>
          </rPr>
          <t>decomposition of vectors across ranks, the most commonly used axis of parallel decomposition.</t>
        </r>
      </text>
    </comment>
    <comment ref="O14" authorId="0" shapeId="0" xr:uid="{DC7A2162-587A-4545-9D2C-1923EC9C21FA}">
      <text>
        <r>
          <rPr>
            <sz val="10"/>
            <color rgb="FF000000"/>
            <rFont val="Tahoma"/>
            <family val="2"/>
          </rPr>
          <t>decomposition of vectors across ranks, the most commonly used axis of parallel decomposition.</t>
        </r>
      </text>
    </comment>
    <comment ref="P14" authorId="0" shapeId="0" xr:uid="{068D1326-97EF-F648-9F31-0955C8983826}">
      <text>
        <r>
          <rPr>
            <sz val="10"/>
            <color rgb="FF000000"/>
            <rFont val="Tahoma"/>
            <family val="2"/>
          </rPr>
          <t>decomposition of vectors across ranks, the most commonly used axis of parallel decomposition.</t>
        </r>
      </text>
    </comment>
    <comment ref="Q14" authorId="0" shapeId="0" xr:uid="{B8EA0643-43E9-7B4F-BFF3-79B2EFE0319F}">
      <text>
        <r>
          <rPr>
            <sz val="10"/>
            <color rgb="FF000000"/>
            <rFont val="Tahoma"/>
            <family val="2"/>
          </rPr>
          <t>decomposition of vectors across ranks, the most commonly used axis of parallel decomposition.</t>
        </r>
      </text>
    </comment>
    <comment ref="R14" authorId="0" shapeId="0" xr:uid="{72225451-16D6-4B4A-81C1-E43EBBBBB94C}">
      <text>
        <r>
          <rPr>
            <sz val="10"/>
            <color rgb="FF000000"/>
            <rFont val="Tahoma"/>
            <family val="2"/>
          </rPr>
          <t>decomposition of vectors across ranks, the most commonly used axis of parallel decomposition.</t>
        </r>
      </text>
    </comment>
    <comment ref="S14" authorId="0" shapeId="0" xr:uid="{BC4026E0-5693-C143-9925-7702892F3248}">
      <text>
        <r>
          <rPr>
            <sz val="10"/>
            <color rgb="FF000000"/>
            <rFont val="Tahoma"/>
            <family val="2"/>
          </rPr>
          <t>decomposition of vectors across ranks, the most commonly used axis of parallel decomposition.</t>
        </r>
      </text>
    </comment>
    <comment ref="T14" authorId="0" shapeId="0" xr:uid="{11BA64EB-3062-0D45-8E3B-159C3BA012AC}">
      <text>
        <r>
          <rPr>
            <sz val="10"/>
            <color rgb="FF000000"/>
            <rFont val="Tahoma"/>
            <family val="2"/>
          </rPr>
          <t>decomposition of vectors across ranks, the most commonly used axis of parallel decomposition.</t>
        </r>
      </text>
    </comment>
    <comment ref="U14" authorId="0" shapeId="0" xr:uid="{EB91202B-6B3F-8E4C-84D0-83D9DFB6BBC2}">
      <text>
        <r>
          <rPr>
            <sz val="10"/>
            <color rgb="FF000000"/>
            <rFont val="Tahoma"/>
            <family val="2"/>
          </rPr>
          <t>decomposition of vectors across ranks, the most commonly used axis of parallel decomposition.</t>
        </r>
      </text>
    </comment>
    <comment ref="V14" authorId="0" shapeId="0" xr:uid="{56EB1963-C73A-774A-8613-17FDE14B666A}">
      <text>
        <r>
          <rPr>
            <sz val="10"/>
            <color rgb="FF000000"/>
            <rFont val="Tahoma"/>
            <family val="2"/>
          </rPr>
          <t>decomposition of vectors across ranks, the most commonly used axis of parallel decomposition.</t>
        </r>
      </text>
    </comment>
    <comment ref="W14" authorId="0" shapeId="0" xr:uid="{7BDBCCE4-ED21-E946-B5D5-429C9C8D9C1A}">
      <text>
        <r>
          <rPr>
            <sz val="10"/>
            <color rgb="FF000000"/>
            <rFont val="Tahoma"/>
            <family val="2"/>
          </rPr>
          <t>decomposition of vectors across ranks, the most commonly used axis of parallel decomposition.</t>
        </r>
      </text>
    </comment>
    <comment ref="X14" authorId="0" shapeId="0" xr:uid="{7E3087C8-913F-1348-AE07-0A552C3F3EBC}">
      <text>
        <r>
          <rPr>
            <sz val="10"/>
            <color rgb="FF000000"/>
            <rFont val="Tahoma"/>
            <family val="2"/>
          </rPr>
          <t>decomposition of vectors across ranks, the most commonly used axis of parallel decomposition.</t>
        </r>
      </text>
    </comment>
    <comment ref="Y14" authorId="0" shapeId="0" xr:uid="{FA1AAF1D-5266-7443-8FE8-D2F44FEFE623}">
      <text>
        <r>
          <rPr>
            <sz val="10"/>
            <color rgb="FF000000"/>
            <rFont val="Tahoma"/>
            <family val="2"/>
          </rPr>
          <t>decomposition of vectors across ranks, the most commonly used axis of parallel decomposition.</t>
        </r>
      </text>
    </comment>
    <comment ref="Z14" authorId="0" shapeId="0" xr:uid="{04D14459-66C1-6143-8F4E-4FC28FA813D6}">
      <text>
        <r>
          <rPr>
            <sz val="10"/>
            <color rgb="FF000000"/>
            <rFont val="Tahoma"/>
            <family val="2"/>
          </rPr>
          <t>decomposition of vectors across ranks, the most commonly used axis of parallel decomposition.</t>
        </r>
      </text>
    </comment>
    <comment ref="AA14" authorId="0" shapeId="0" xr:uid="{59D59C59-2102-A946-8F43-AD1141BCDEDB}">
      <text>
        <r>
          <rPr>
            <sz val="10"/>
            <color rgb="FF000000"/>
            <rFont val="Tahoma"/>
            <family val="2"/>
          </rPr>
          <t>decomposition of vectors across ranks, the most commonly used axis of parallel decomposition.</t>
        </r>
      </text>
    </comment>
    <comment ref="B15" authorId="0" shapeId="0" xr:uid="{289EAE44-FC0A-D24B-B5D4-DB9A829D74C1}">
      <text>
        <r>
          <rPr>
            <sz val="10"/>
            <color rgb="FF000000"/>
            <rFont val="Tahoma"/>
            <family val="2"/>
          </rPr>
          <t>not a commonly used setting because increases memory use and allreduce cost. suggest on Summit setting to 1 (preferred), 2, 3 or 6 to keep allreduces on-node</t>
        </r>
      </text>
    </comment>
    <comment ref="C15" authorId="0" shapeId="0" xr:uid="{AC475D13-D8EE-8C46-B932-AE83D66E567F}">
      <text>
        <r>
          <rPr>
            <sz val="10"/>
            <color rgb="FF000000"/>
            <rFont val="Tahoma"/>
            <family val="2"/>
          </rPr>
          <t>not a commonly used setting because increases memory use and allreduce cost. suggest on Summit setting to 1 (preferred), 2, 3 or 6 to keep allreduces on-node</t>
        </r>
      </text>
    </comment>
    <comment ref="D15" authorId="0" shapeId="0" xr:uid="{2EA4DB81-A8AA-6B44-BB28-00C2200B1FC2}">
      <text>
        <r>
          <rPr>
            <sz val="10"/>
            <color rgb="FF000000"/>
            <rFont val="Tahoma"/>
            <family val="2"/>
          </rPr>
          <t>not a commonly used setting because increases memory use and allreduce cost. suggest on Summit setting to 1 (preferred), 2, 3 or 6 to keep allreduces on-node</t>
        </r>
      </text>
    </comment>
    <comment ref="E15" authorId="0" shapeId="0" xr:uid="{F7B0DE62-C214-2741-9A8A-8F3A4A012472}">
      <text>
        <r>
          <rPr>
            <sz val="10"/>
            <color rgb="FF000000"/>
            <rFont val="Tahoma"/>
            <family val="2"/>
          </rPr>
          <t>not a commonly used setting because increases memory use and allreduce cost. suggest on Summit setting to 1 (preferred), 2, 3 or 6 to keep allreduces on-node</t>
        </r>
      </text>
    </comment>
    <comment ref="F15" authorId="0" shapeId="0" xr:uid="{3903D940-7442-C64F-BF92-DF145F35E412}">
      <text>
        <r>
          <rPr>
            <sz val="10"/>
            <color rgb="FF000000"/>
            <rFont val="Tahoma"/>
            <family val="2"/>
          </rPr>
          <t>not a commonly used setting because increases memory use and allreduce cost. suggest on Summit setting to 1 (preferred), 2, 3 or 6 to keep allreduces on-node</t>
        </r>
      </text>
    </comment>
    <comment ref="G15" authorId="0" shapeId="0" xr:uid="{252C86B0-56D0-BC45-A14D-BA28BEF2575D}">
      <text>
        <r>
          <rPr>
            <sz val="10"/>
            <color rgb="FF000000"/>
            <rFont val="Tahoma"/>
            <family val="2"/>
          </rPr>
          <t>not a commonly used setting because increases memory use and allreduce cost. suggest on Summit setting to 1 (preferred), 2, 3 or 6 to keep allreduces on-node</t>
        </r>
      </text>
    </comment>
    <comment ref="H15" authorId="0" shapeId="0" xr:uid="{5BB126A4-F7FD-E94D-AEC4-6FC1056248F4}">
      <text>
        <r>
          <rPr>
            <sz val="10"/>
            <color rgb="FF000000"/>
            <rFont val="Tahoma"/>
            <family val="2"/>
          </rPr>
          <t>not a commonly used setting because increases memory use and allreduce cost. suggest on Summit setting to 1 (preferred), 2, 3 or 6 to keep allreduces on-node</t>
        </r>
      </text>
    </comment>
    <comment ref="I15" authorId="0" shapeId="0" xr:uid="{BDC6F594-4D3B-0849-80C4-8EEE9B01CEE4}">
      <text>
        <r>
          <rPr>
            <sz val="10"/>
            <color rgb="FF000000"/>
            <rFont val="Tahoma"/>
            <family val="2"/>
          </rPr>
          <t>not a commonly used setting because increases memory use and allreduce cost. suggest on Summit setting to 1 (preferred), 2, 3 or 6 to keep allreduces on-node</t>
        </r>
      </text>
    </comment>
    <comment ref="J15" authorId="0" shapeId="0" xr:uid="{4484BE75-8977-BB4D-8640-FCF55AF01656}">
      <text>
        <r>
          <rPr>
            <sz val="10"/>
            <color rgb="FF000000"/>
            <rFont val="Tahoma"/>
            <family val="2"/>
          </rPr>
          <t>not a commonly used setting because increases memory use and allreduce cost. suggest on Summit setting to 1 (preferred), 2, 3 or 6 to keep allreduces on-node</t>
        </r>
      </text>
    </comment>
    <comment ref="K15" authorId="0" shapeId="0" xr:uid="{8FEE4ECD-2482-2840-B7C0-A1D0EC8A34D2}">
      <text>
        <r>
          <rPr>
            <sz val="10"/>
            <color rgb="FF000000"/>
            <rFont val="Tahoma"/>
            <family val="2"/>
          </rPr>
          <t>not a commonly used setting because increases memory use and allreduce cost. suggest on Summit setting to 1 (preferred), 2, 3 or 6 to keep allreduces on-node</t>
        </r>
      </text>
    </comment>
    <comment ref="L15" authorId="0" shapeId="0" xr:uid="{62DAEF9A-46C3-DC4F-B854-59790E0C8077}">
      <text>
        <r>
          <rPr>
            <sz val="10"/>
            <color rgb="FF000000"/>
            <rFont val="Tahoma"/>
            <family val="2"/>
          </rPr>
          <t>not a commonly used setting because increases memory use and allreduce cost. suggest on Summit setting to 1 (preferred), 2, 3 or 6 to keep allreduces on-node</t>
        </r>
      </text>
    </comment>
    <comment ref="M15" authorId="0" shapeId="0" xr:uid="{8907B54A-D051-7A47-8A00-5120A81D623E}">
      <text>
        <r>
          <rPr>
            <sz val="10"/>
            <color rgb="FF000000"/>
            <rFont val="Tahoma"/>
            <family val="2"/>
          </rPr>
          <t>not a commonly used setting because increases memory use and allreduce cost. suggest on Summit setting to 1 (preferred), 2, 3 or 6 to keep allreduces on-node</t>
        </r>
      </text>
    </comment>
    <comment ref="N15" authorId="0" shapeId="0" xr:uid="{59BF8C19-9977-9A43-8AAA-6504B3A7541F}">
      <text>
        <r>
          <rPr>
            <sz val="10"/>
            <color rgb="FF000000"/>
            <rFont val="Tahoma"/>
            <family val="2"/>
          </rPr>
          <t>not a commonly used setting because increases memory use and allreduce cost. suggest on Summit setting to 1 (preferred), 2, 3 or 6 to keep allreduces on-node</t>
        </r>
      </text>
    </comment>
    <comment ref="O15" authorId="0" shapeId="0" xr:uid="{EB805BF3-8AC9-1141-B199-B022EDB8DD3A}">
      <text>
        <r>
          <rPr>
            <sz val="10"/>
            <color rgb="FF000000"/>
            <rFont val="Tahoma"/>
            <family val="2"/>
          </rPr>
          <t>not a commonly used setting because increases memory use and allreduce cost. suggest on Summit setting to 1 (preferred), 2, 3 or 6 to keep allreduces on-node</t>
        </r>
      </text>
    </comment>
    <comment ref="P15" authorId="0" shapeId="0" xr:uid="{368279C4-B3D8-F54D-BC56-7B1D77EBCC9C}">
      <text>
        <r>
          <rPr>
            <sz val="10"/>
            <color rgb="FF000000"/>
            <rFont val="Tahoma"/>
            <family val="2"/>
          </rPr>
          <t>not a commonly used setting because increases memory use and allreduce cost. suggest on Summit setting to 1 (preferred), 2, 3 or 6 to keep allreduces on-node</t>
        </r>
      </text>
    </comment>
    <comment ref="Q15" authorId="0" shapeId="0" xr:uid="{7D10BCC5-85EB-C34D-8B97-9AEE8591C067}">
      <text>
        <r>
          <rPr>
            <sz val="10"/>
            <color rgb="FF000000"/>
            <rFont val="Tahoma"/>
            <family val="2"/>
          </rPr>
          <t>not a commonly used setting because increases memory use and allreduce cost. suggest on Summit setting to 1 (preferred), 2, 3 or 6 to keep allreduces on-node</t>
        </r>
      </text>
    </comment>
    <comment ref="R15" authorId="0" shapeId="0" xr:uid="{70B5A0EE-A55D-DE4C-8CBB-151EDAC3F84A}">
      <text>
        <r>
          <rPr>
            <sz val="10"/>
            <color rgb="FF000000"/>
            <rFont val="Tahoma"/>
            <family val="2"/>
          </rPr>
          <t>not a commonly used setting because increases memory use and allreduce cost. suggest on Summit setting to 1 (preferred), 2, 3 or 6 to keep allreduces on-node</t>
        </r>
      </text>
    </comment>
    <comment ref="S15" authorId="0" shapeId="0" xr:uid="{5F571FF7-56C3-2142-A1DD-CF089FA51FDA}">
      <text>
        <r>
          <rPr>
            <sz val="10"/>
            <color rgb="FF000000"/>
            <rFont val="Tahoma"/>
            <family val="2"/>
          </rPr>
          <t>not a commonly used setting because increases memory use and allreduce cost. suggest on Summit setting to 1 (preferred), 2, 3 or 6 to keep allreduces on-node</t>
        </r>
      </text>
    </comment>
    <comment ref="T15" authorId="0" shapeId="0" xr:uid="{E6D19916-6CC4-4642-9D13-389B443A4842}">
      <text>
        <r>
          <rPr>
            <sz val="10"/>
            <color rgb="FF000000"/>
            <rFont val="Tahoma"/>
            <family val="2"/>
          </rPr>
          <t>not a commonly used setting because increases memory use and allreduce cost. suggest on Summit setting to 1 (preferred), 2, 3 or 6 to keep allreduces on-node</t>
        </r>
      </text>
    </comment>
    <comment ref="U15" authorId="0" shapeId="0" xr:uid="{9D696691-8270-4A4C-A57A-8E1A28C9F43A}">
      <text>
        <r>
          <rPr>
            <sz val="10"/>
            <color rgb="FF000000"/>
            <rFont val="Tahoma"/>
            <family val="2"/>
          </rPr>
          <t>not a commonly used setting because increases memory use and allreduce cost. suggest on Summit setting to 1 (preferred), 2, 3 or 6 to keep allreduces on-node</t>
        </r>
      </text>
    </comment>
    <comment ref="V15" authorId="0" shapeId="0" xr:uid="{C6E33A58-EB15-FE4B-8DD8-EB844EE12FCE}">
      <text>
        <r>
          <rPr>
            <sz val="10"/>
            <color rgb="FF000000"/>
            <rFont val="Tahoma"/>
            <family val="2"/>
          </rPr>
          <t>not a commonly used setting because increases memory use and allreduce cost. suggest on Summit setting to 1 (preferred), 2, 3 or 6 to keep allreduces on-node</t>
        </r>
      </text>
    </comment>
    <comment ref="W15" authorId="0" shapeId="0" xr:uid="{F69CF3C3-9F1F-2942-9FAC-F96B7A8E5AF1}">
      <text>
        <r>
          <rPr>
            <sz val="10"/>
            <color rgb="FF000000"/>
            <rFont val="Tahoma"/>
            <family val="2"/>
          </rPr>
          <t>not a commonly used setting because increases memory use and allreduce cost. suggest on Summit setting to 1 (preferred), 2, 3 or 6 to keep allreduces on-node</t>
        </r>
      </text>
    </comment>
    <comment ref="X15" authorId="0" shapeId="0" xr:uid="{905C0919-610A-E34E-BCB9-9A24D327639A}">
      <text>
        <r>
          <rPr>
            <sz val="10"/>
            <color rgb="FF000000"/>
            <rFont val="Tahoma"/>
            <family val="2"/>
          </rPr>
          <t>not a commonly used setting because increases memory use and allreduce cost. suggest on Summit setting to 1 (preferred), 2, 3 or 6 to keep allreduces on-node</t>
        </r>
      </text>
    </comment>
    <comment ref="Y15" authorId="0" shapeId="0" xr:uid="{DBA7920C-8802-6B49-870B-62AD8DFE88A6}">
      <text>
        <r>
          <rPr>
            <sz val="10"/>
            <color rgb="FF000000"/>
            <rFont val="Tahoma"/>
            <family val="2"/>
          </rPr>
          <t>not a commonly used setting because increases memory use and allreduce cost. suggest on Summit setting to 1 (preferred), 2, 3 or 6 to keep allreduces on-node</t>
        </r>
      </text>
    </comment>
    <comment ref="Z15" authorId="0" shapeId="0" xr:uid="{7DF3E6FD-EDAE-F648-BB53-2C952CBF289D}">
      <text>
        <r>
          <rPr>
            <sz val="10"/>
            <color rgb="FF000000"/>
            <rFont val="Tahoma"/>
            <family val="2"/>
          </rPr>
          <t>not a commonly used setting because increases memory use and allreduce cost. suggest on Summit setting to 1 (preferred), 2, 3 or 6 to keep allreduces on-node</t>
        </r>
      </text>
    </comment>
    <comment ref="AA15" authorId="0" shapeId="0" xr:uid="{6C724E30-4FDF-044A-9C63-33DF99597F92}">
      <text>
        <r>
          <rPr>
            <sz val="10"/>
            <color rgb="FF000000"/>
            <rFont val="Tahoma"/>
            <family val="2"/>
          </rPr>
          <t>not a commonly used setting because increases memory use and allreduce cost. suggest on Summit setting to 1 (preferred), 2, 3 or 6 to keep allreduces on-node</t>
        </r>
      </text>
    </comment>
    <comment ref="B16" authorId="0" shapeId="0" xr:uid="{C4284537-2E27-BA4F-9345-FC3D22F1FBD0}">
      <text>
        <r>
          <rPr>
            <sz val="10"/>
            <color rgb="FF000000"/>
            <rFont val="Tahoma"/>
            <family val="2"/>
          </rPr>
          <t xml:space="preserve">increasing this reduces wallclock time but increases total system memory needed for vectors </t>
        </r>
        <r>
          <rPr>
            <u/>
            <sz val="10"/>
            <color rgb="FF000000"/>
            <rFont val="Tahoma"/>
            <family val="2"/>
          </rPr>
          <t>linearly</t>
        </r>
        <r>
          <rPr>
            <sz val="10"/>
            <color rgb="FF000000"/>
            <rFont val="Tahoma"/>
            <family val="2"/>
          </rPr>
          <t xml:space="preserve"> and may introduce load imbalance (see below)
</t>
        </r>
        <r>
          <rPr>
            <sz val="10"/>
            <color rgb="FF000000"/>
            <rFont val="Tahoma"/>
            <family val="2"/>
          </rPr>
          <t>NOTE: num_phase and num_proc_repl both reduce the computational work and memory per rank: num_phase divides it into multiple serial steps, num_proc_repl replicates it to multiple ranks.</t>
        </r>
      </text>
    </comment>
    <comment ref="C16" authorId="0" shapeId="0" xr:uid="{C270C66B-3608-814B-A0F5-D8CBECF469B8}">
      <text>
        <r>
          <rPr>
            <sz val="10"/>
            <color rgb="FF000000"/>
            <rFont val="Tahoma"/>
            <family val="2"/>
          </rPr>
          <t xml:space="preserve">increasing this reduces wallclock time but increases total system memory needed for vectors </t>
        </r>
        <r>
          <rPr>
            <u/>
            <sz val="10"/>
            <color rgb="FF000000"/>
            <rFont val="Tahoma"/>
            <family val="2"/>
          </rPr>
          <t>linearly</t>
        </r>
        <r>
          <rPr>
            <sz val="10"/>
            <color rgb="FF000000"/>
            <rFont val="Tahoma"/>
            <family val="2"/>
          </rPr>
          <t xml:space="preserve"> and may introduce load imbalance (see below)
</t>
        </r>
        <r>
          <rPr>
            <sz val="10"/>
            <color rgb="FF000000"/>
            <rFont val="Tahoma"/>
            <family val="2"/>
          </rPr>
          <t>NOTE: num_phase and num_proc_repl both reduce the computational work and memory per rank: num_phase divides it into multiple serial steps, num_proc_repl replicates it to multiple ranks.</t>
        </r>
      </text>
    </comment>
    <comment ref="D16" authorId="0" shapeId="0" xr:uid="{E657C295-AB7F-F245-8F16-3C0EF3B36848}">
      <text>
        <r>
          <rPr>
            <sz val="10"/>
            <color rgb="FF000000"/>
            <rFont val="Tahoma"/>
            <family val="2"/>
          </rPr>
          <t xml:space="preserve">increasing this reduces wallclock time but increases total system memory needed for vectors </t>
        </r>
        <r>
          <rPr>
            <u/>
            <sz val="10"/>
            <color rgb="FF000000"/>
            <rFont val="Tahoma"/>
            <family val="2"/>
          </rPr>
          <t>linearly</t>
        </r>
        <r>
          <rPr>
            <sz val="10"/>
            <color rgb="FF000000"/>
            <rFont val="Tahoma"/>
            <family val="2"/>
          </rPr>
          <t xml:space="preserve"> and may introduce load imbalance (see below)
</t>
        </r>
        <r>
          <rPr>
            <sz val="10"/>
            <color rgb="FF000000"/>
            <rFont val="Tahoma"/>
            <family val="2"/>
          </rPr>
          <t>NOTE: num_phase and num_proc_repl both reduce the computational work and memory per rank: num_phase divides it into multiple serial steps, num_proc_repl replicates it to multiple ranks.</t>
        </r>
      </text>
    </comment>
    <comment ref="E16" authorId="0" shapeId="0" xr:uid="{9CB39F26-0EFB-2F40-AC8A-625E0CDFCB40}">
      <text>
        <r>
          <rPr>
            <sz val="10"/>
            <color rgb="FF000000"/>
            <rFont val="Tahoma"/>
            <family val="2"/>
          </rPr>
          <t xml:space="preserve">increasing this reduces wallclock time but increases total system memory needed for vectors </t>
        </r>
        <r>
          <rPr>
            <u/>
            <sz val="10"/>
            <color rgb="FF000000"/>
            <rFont val="Tahoma"/>
            <family val="2"/>
          </rPr>
          <t>linearly</t>
        </r>
        <r>
          <rPr>
            <sz val="10"/>
            <color rgb="FF000000"/>
            <rFont val="Tahoma"/>
            <family val="2"/>
          </rPr>
          <t xml:space="preserve"> and may introduce load imbalance (see below)
</t>
        </r>
        <r>
          <rPr>
            <sz val="10"/>
            <color rgb="FF000000"/>
            <rFont val="Tahoma"/>
            <family val="2"/>
          </rPr>
          <t>NOTE: num_phase and num_proc_repl both reduce the computational work and memory per rank: num_phase divides it into multiple serial steps, num_proc_repl replicates it to multiple ranks.</t>
        </r>
      </text>
    </comment>
    <comment ref="F16" authorId="0" shapeId="0" xr:uid="{FB2A9F8B-32FA-C545-AD33-2AF44AE713E5}">
      <text>
        <r>
          <rPr>
            <sz val="10"/>
            <color rgb="FF000000"/>
            <rFont val="Tahoma"/>
            <family val="2"/>
          </rPr>
          <t xml:space="preserve">increasing this reduces wallclock time but increases total system memory needed for vectors </t>
        </r>
        <r>
          <rPr>
            <u/>
            <sz val="10"/>
            <color rgb="FF000000"/>
            <rFont val="Tahoma"/>
            <family val="2"/>
          </rPr>
          <t>linearly</t>
        </r>
        <r>
          <rPr>
            <sz val="10"/>
            <color rgb="FF000000"/>
            <rFont val="Tahoma"/>
            <family val="2"/>
          </rPr>
          <t xml:space="preserve"> and may introduce load imbalance (see below)
</t>
        </r>
        <r>
          <rPr>
            <sz val="10"/>
            <color rgb="FF000000"/>
            <rFont val="Tahoma"/>
            <family val="2"/>
          </rPr>
          <t>NOTE: num_phase and num_proc_repl both reduce the computational work and memory per rank: num_phase divides it into multiple serial steps, num_proc_repl replicates it to multiple ranks.</t>
        </r>
      </text>
    </comment>
    <comment ref="G16" authorId="0" shapeId="0" xr:uid="{6BC75F0C-D460-1A41-A9B5-9B80A54B4572}">
      <text>
        <r>
          <rPr>
            <sz val="10"/>
            <color rgb="FF000000"/>
            <rFont val="Tahoma"/>
            <family val="2"/>
          </rPr>
          <t xml:space="preserve">increasing this reduces wallclock time but increases total system memory needed for vectors </t>
        </r>
        <r>
          <rPr>
            <u/>
            <sz val="10"/>
            <color rgb="FF000000"/>
            <rFont val="Tahoma"/>
            <family val="2"/>
          </rPr>
          <t>linearly</t>
        </r>
        <r>
          <rPr>
            <sz val="10"/>
            <color rgb="FF000000"/>
            <rFont val="Tahoma"/>
            <family val="2"/>
          </rPr>
          <t xml:space="preserve"> and may introduce load imbalance (see below)
</t>
        </r>
        <r>
          <rPr>
            <sz val="10"/>
            <color rgb="FF000000"/>
            <rFont val="Tahoma"/>
            <family val="2"/>
          </rPr>
          <t>NOTE: num_phase and num_proc_repl both reduce the computational work and memory per rank: num_phase divides it into multiple serial steps, num_proc_repl replicates it to multiple ranks.</t>
        </r>
      </text>
    </comment>
    <comment ref="H16" authorId="0" shapeId="0" xr:uid="{6A46ECC5-0060-5849-983D-EE31DDEC46FC}">
      <text>
        <r>
          <rPr>
            <sz val="10"/>
            <color rgb="FF000000"/>
            <rFont val="Tahoma"/>
            <family val="2"/>
          </rPr>
          <t xml:space="preserve">increasing this reduces wallclock time but increases total system memory needed for vectors </t>
        </r>
        <r>
          <rPr>
            <u/>
            <sz val="10"/>
            <color rgb="FF000000"/>
            <rFont val="Tahoma"/>
            <family val="2"/>
          </rPr>
          <t>linearly</t>
        </r>
        <r>
          <rPr>
            <sz val="10"/>
            <color rgb="FF000000"/>
            <rFont val="Tahoma"/>
            <family val="2"/>
          </rPr>
          <t xml:space="preserve"> and may introduce load imbalance (see below)
</t>
        </r>
        <r>
          <rPr>
            <sz val="10"/>
            <color rgb="FF000000"/>
            <rFont val="Tahoma"/>
            <family val="2"/>
          </rPr>
          <t>NOTE: num_phase and num_proc_repl both reduce the computational work and memory per rank: num_phase divides it into multiple serial steps, num_proc_repl replicates it to multiple ranks.</t>
        </r>
      </text>
    </comment>
    <comment ref="I16" authorId="0" shapeId="0" xr:uid="{150EB3D5-2676-3844-9B49-C97AF761ECE9}">
      <text>
        <r>
          <rPr>
            <sz val="10"/>
            <color rgb="FF000000"/>
            <rFont val="Tahoma"/>
            <family val="2"/>
          </rPr>
          <t xml:space="preserve">increasing this reduces wallclock time but increases total system memory needed for vectors </t>
        </r>
        <r>
          <rPr>
            <u/>
            <sz val="10"/>
            <color rgb="FF000000"/>
            <rFont val="Tahoma"/>
            <family val="2"/>
          </rPr>
          <t>linearly</t>
        </r>
        <r>
          <rPr>
            <sz val="10"/>
            <color rgb="FF000000"/>
            <rFont val="Tahoma"/>
            <family val="2"/>
          </rPr>
          <t xml:space="preserve"> and may introduce load imbalance (see below)
</t>
        </r>
        <r>
          <rPr>
            <sz val="10"/>
            <color rgb="FF000000"/>
            <rFont val="Tahoma"/>
            <family val="2"/>
          </rPr>
          <t>NOTE: num_phase and num_proc_repl both reduce the computational work and memory per rank: num_phase divides it into multiple serial steps, num_proc_repl replicates it to multiple ranks.</t>
        </r>
      </text>
    </comment>
    <comment ref="J16" authorId="0" shapeId="0" xr:uid="{9BA81958-BC0B-A549-AA6D-9D9E0B175BD4}">
      <text>
        <r>
          <rPr>
            <sz val="10"/>
            <color rgb="FF000000"/>
            <rFont val="Tahoma"/>
            <family val="2"/>
          </rPr>
          <t xml:space="preserve">increasing this reduces wallclock time but increases total system memory needed for vectors </t>
        </r>
        <r>
          <rPr>
            <u/>
            <sz val="10"/>
            <color rgb="FF000000"/>
            <rFont val="Tahoma"/>
            <family val="2"/>
          </rPr>
          <t>linearly</t>
        </r>
        <r>
          <rPr>
            <sz val="10"/>
            <color rgb="FF000000"/>
            <rFont val="Tahoma"/>
            <family val="2"/>
          </rPr>
          <t xml:space="preserve"> and may introduce load imbalance (see below)
</t>
        </r>
        <r>
          <rPr>
            <sz val="10"/>
            <color rgb="FF000000"/>
            <rFont val="Tahoma"/>
            <family val="2"/>
          </rPr>
          <t>NOTE: num_phase and num_proc_repl both reduce the computational work and memory per rank: num_phase divides it into multiple serial steps, num_proc_repl replicates it to multiple ranks.</t>
        </r>
      </text>
    </comment>
    <comment ref="K16" authorId="0" shapeId="0" xr:uid="{75BC33BA-0FF5-1D4C-8852-B2BC8A5FE37A}">
      <text>
        <r>
          <rPr>
            <sz val="10"/>
            <color rgb="FF000000"/>
            <rFont val="Tahoma"/>
            <family val="2"/>
          </rPr>
          <t xml:space="preserve">increasing this reduces wallclock time but increases total system memory needed for vectors </t>
        </r>
        <r>
          <rPr>
            <u/>
            <sz val="10"/>
            <color rgb="FF000000"/>
            <rFont val="Tahoma"/>
            <family val="2"/>
          </rPr>
          <t>linearly</t>
        </r>
        <r>
          <rPr>
            <sz val="10"/>
            <color rgb="FF000000"/>
            <rFont val="Tahoma"/>
            <family val="2"/>
          </rPr>
          <t xml:space="preserve"> and may introduce load imbalance (see below)
</t>
        </r>
        <r>
          <rPr>
            <sz val="10"/>
            <color rgb="FF000000"/>
            <rFont val="Tahoma"/>
            <family val="2"/>
          </rPr>
          <t>NOTE: num_phase and num_proc_repl both reduce the computational work and memory per rank: num_phase divides it into multiple serial steps, num_proc_repl replicates it to multiple ranks.</t>
        </r>
      </text>
    </comment>
    <comment ref="L16" authorId="0" shapeId="0" xr:uid="{7A5F3D12-E022-E846-B299-15367F36AC42}">
      <text>
        <r>
          <rPr>
            <sz val="10"/>
            <color rgb="FF000000"/>
            <rFont val="Tahoma"/>
            <family val="2"/>
          </rPr>
          <t xml:space="preserve">increasing this reduces wallclock time but increases total system memory needed for vectors </t>
        </r>
        <r>
          <rPr>
            <u/>
            <sz val="10"/>
            <color rgb="FF000000"/>
            <rFont val="Tahoma"/>
            <family val="2"/>
          </rPr>
          <t>linearly</t>
        </r>
        <r>
          <rPr>
            <sz val="10"/>
            <color rgb="FF000000"/>
            <rFont val="Tahoma"/>
            <family val="2"/>
          </rPr>
          <t xml:space="preserve"> and may introduce load imbalance (see below)
</t>
        </r>
        <r>
          <rPr>
            <sz val="10"/>
            <color rgb="FF000000"/>
            <rFont val="Tahoma"/>
            <family val="2"/>
          </rPr>
          <t>NOTE: num_phase and num_proc_repl both reduce the computational work and memory per rank: num_phase divides it into multiple serial steps, num_proc_repl replicates it to multiple ranks.</t>
        </r>
      </text>
    </comment>
    <comment ref="M16" authorId="0" shapeId="0" xr:uid="{327D318F-BBD6-1347-BC30-D303A3BFAB2B}">
      <text>
        <r>
          <rPr>
            <sz val="10"/>
            <color rgb="FF000000"/>
            <rFont val="Tahoma"/>
            <family val="2"/>
          </rPr>
          <t xml:space="preserve">increasing this reduces wallclock time but increases total system memory needed for vectors </t>
        </r>
        <r>
          <rPr>
            <u/>
            <sz val="10"/>
            <color rgb="FF000000"/>
            <rFont val="Tahoma"/>
            <family val="2"/>
          </rPr>
          <t>linearly</t>
        </r>
        <r>
          <rPr>
            <sz val="10"/>
            <color rgb="FF000000"/>
            <rFont val="Tahoma"/>
            <family val="2"/>
          </rPr>
          <t xml:space="preserve"> and may introduce load imbalance (see below)
</t>
        </r>
        <r>
          <rPr>
            <sz val="10"/>
            <color rgb="FF000000"/>
            <rFont val="Tahoma"/>
            <family val="2"/>
          </rPr>
          <t>NOTE: num_phase and num_proc_repl both reduce the computational work and memory per rank: num_phase divides it into multiple serial steps, num_proc_repl replicates it to multiple ranks.</t>
        </r>
      </text>
    </comment>
    <comment ref="N16" authorId="0" shapeId="0" xr:uid="{44C1E5CA-60A2-664D-B230-4BA082C25989}">
      <text>
        <r>
          <rPr>
            <sz val="10"/>
            <color rgb="FF000000"/>
            <rFont val="Tahoma"/>
            <family val="2"/>
          </rPr>
          <t xml:space="preserve">increasing this reduces wallclock time but increases total system memory needed for vectors </t>
        </r>
        <r>
          <rPr>
            <u/>
            <sz val="10"/>
            <color rgb="FF000000"/>
            <rFont val="Tahoma"/>
            <family val="2"/>
          </rPr>
          <t>linearly</t>
        </r>
        <r>
          <rPr>
            <sz val="10"/>
            <color rgb="FF000000"/>
            <rFont val="Tahoma"/>
            <family val="2"/>
          </rPr>
          <t xml:space="preserve"> and may introduce load imbalance (see below)
</t>
        </r>
        <r>
          <rPr>
            <sz val="10"/>
            <color rgb="FF000000"/>
            <rFont val="Tahoma"/>
            <family val="2"/>
          </rPr>
          <t>NOTE: num_phase and num_proc_repl both reduce the computational work and memory per rank: num_phase divides it into multiple serial steps, num_proc_repl replicates it to multiple ranks.</t>
        </r>
      </text>
    </comment>
    <comment ref="O16" authorId="0" shapeId="0" xr:uid="{8C594038-AD8A-794C-AAD7-A9C26D650FF2}">
      <text>
        <r>
          <rPr>
            <sz val="10"/>
            <color rgb="FF000000"/>
            <rFont val="Tahoma"/>
            <family val="2"/>
          </rPr>
          <t xml:space="preserve">increasing this reduces wallclock time but increases total system memory needed for vectors </t>
        </r>
        <r>
          <rPr>
            <u/>
            <sz val="10"/>
            <color rgb="FF000000"/>
            <rFont val="Tahoma"/>
            <family val="2"/>
          </rPr>
          <t>linearly</t>
        </r>
        <r>
          <rPr>
            <sz val="10"/>
            <color rgb="FF000000"/>
            <rFont val="Tahoma"/>
            <family val="2"/>
          </rPr>
          <t xml:space="preserve"> and may introduce load imbalance (see below)
</t>
        </r>
        <r>
          <rPr>
            <sz val="10"/>
            <color rgb="FF000000"/>
            <rFont val="Tahoma"/>
            <family val="2"/>
          </rPr>
          <t>NOTE: num_phase and num_proc_repl both reduce the computational work and memory per rank: num_phase divides it into multiple serial steps, num_proc_repl replicates it to multiple ranks.</t>
        </r>
      </text>
    </comment>
    <comment ref="P16" authorId="0" shapeId="0" xr:uid="{9C5544A3-8ACF-2341-929E-B0FCA64F31E4}">
      <text>
        <r>
          <rPr>
            <sz val="10"/>
            <color rgb="FF000000"/>
            <rFont val="Tahoma"/>
            <family val="2"/>
          </rPr>
          <t xml:space="preserve">increasing this reduces wallclock time but increases total system memory needed for vectors </t>
        </r>
        <r>
          <rPr>
            <u/>
            <sz val="10"/>
            <color rgb="FF000000"/>
            <rFont val="Tahoma"/>
            <family val="2"/>
          </rPr>
          <t>linearly</t>
        </r>
        <r>
          <rPr>
            <sz val="10"/>
            <color rgb="FF000000"/>
            <rFont val="Tahoma"/>
            <family val="2"/>
          </rPr>
          <t xml:space="preserve"> and may introduce load imbalance (see below)
</t>
        </r>
        <r>
          <rPr>
            <sz val="10"/>
            <color rgb="FF000000"/>
            <rFont val="Tahoma"/>
            <family val="2"/>
          </rPr>
          <t>NOTE: num_phase and num_proc_repl both reduce the computational work and memory per rank: num_phase divides it into multiple serial steps, num_proc_repl replicates it to multiple ranks.</t>
        </r>
      </text>
    </comment>
    <comment ref="Q16" authorId="0" shapeId="0" xr:uid="{3178F8F4-91B0-CA43-865B-43465626DA50}">
      <text>
        <r>
          <rPr>
            <sz val="10"/>
            <color rgb="FF000000"/>
            <rFont val="Tahoma"/>
            <family val="2"/>
          </rPr>
          <t xml:space="preserve">increasing this reduces wallclock time but increases total system memory needed for vectors </t>
        </r>
        <r>
          <rPr>
            <u/>
            <sz val="10"/>
            <color rgb="FF000000"/>
            <rFont val="Tahoma"/>
            <family val="2"/>
          </rPr>
          <t>linearly</t>
        </r>
        <r>
          <rPr>
            <sz val="10"/>
            <color rgb="FF000000"/>
            <rFont val="Tahoma"/>
            <family val="2"/>
          </rPr>
          <t xml:space="preserve"> and may introduce load imbalance (see below)
</t>
        </r>
        <r>
          <rPr>
            <sz val="10"/>
            <color rgb="FF000000"/>
            <rFont val="Tahoma"/>
            <family val="2"/>
          </rPr>
          <t>NOTE: num_phase and num_proc_repl both reduce the computational work and memory per rank: num_phase divides it into multiple serial steps, num_proc_repl replicates it to multiple ranks.</t>
        </r>
      </text>
    </comment>
    <comment ref="R16" authorId="0" shapeId="0" xr:uid="{DB9F266C-87FF-434D-BB57-C5C77CCAEB9C}">
      <text>
        <r>
          <rPr>
            <sz val="10"/>
            <color rgb="FF000000"/>
            <rFont val="Tahoma"/>
            <family val="2"/>
          </rPr>
          <t xml:space="preserve">increasing this reduces wallclock time but increases total system memory needed for vectors </t>
        </r>
        <r>
          <rPr>
            <u/>
            <sz val="10"/>
            <color rgb="FF000000"/>
            <rFont val="Tahoma"/>
            <family val="2"/>
          </rPr>
          <t>linearly</t>
        </r>
        <r>
          <rPr>
            <sz val="10"/>
            <color rgb="FF000000"/>
            <rFont val="Tahoma"/>
            <family val="2"/>
          </rPr>
          <t xml:space="preserve"> and may introduce load imbalance (see below)
</t>
        </r>
        <r>
          <rPr>
            <sz val="10"/>
            <color rgb="FF000000"/>
            <rFont val="Tahoma"/>
            <family val="2"/>
          </rPr>
          <t>NOTE: num_phase and num_proc_repl both reduce the computational work and memory per rank: num_phase divides it into multiple serial steps, num_proc_repl replicates it to multiple ranks.</t>
        </r>
      </text>
    </comment>
    <comment ref="S16" authorId="0" shapeId="0" xr:uid="{148CB73C-BD55-6042-9F6B-1496DAEAD79C}">
      <text>
        <r>
          <rPr>
            <sz val="10"/>
            <color rgb="FF000000"/>
            <rFont val="Tahoma"/>
            <family val="2"/>
          </rPr>
          <t xml:space="preserve">increasing this reduces wallclock time but increases total system memory needed for vectors </t>
        </r>
        <r>
          <rPr>
            <u/>
            <sz val="10"/>
            <color rgb="FF000000"/>
            <rFont val="Tahoma"/>
            <family val="2"/>
          </rPr>
          <t>linearly</t>
        </r>
        <r>
          <rPr>
            <sz val="10"/>
            <color rgb="FF000000"/>
            <rFont val="Tahoma"/>
            <family val="2"/>
          </rPr>
          <t xml:space="preserve"> and may introduce load imbalance (see below)
</t>
        </r>
        <r>
          <rPr>
            <sz val="10"/>
            <color rgb="FF000000"/>
            <rFont val="Tahoma"/>
            <family val="2"/>
          </rPr>
          <t>NOTE: num_phase and num_proc_repl both reduce the computational work and memory per rank: num_phase divides it into multiple serial steps, num_proc_repl replicates it to multiple ranks.</t>
        </r>
      </text>
    </comment>
    <comment ref="T16" authorId="0" shapeId="0" xr:uid="{0B98D1A7-1180-1D40-9D26-F3C92308E134}">
      <text>
        <r>
          <rPr>
            <sz val="10"/>
            <color rgb="FF000000"/>
            <rFont val="Tahoma"/>
            <family val="2"/>
          </rPr>
          <t xml:space="preserve">increasing this reduces wallclock time but increases total system memory needed for vectors </t>
        </r>
        <r>
          <rPr>
            <u/>
            <sz val="10"/>
            <color rgb="FF000000"/>
            <rFont val="Tahoma"/>
            <family val="2"/>
          </rPr>
          <t>linearly</t>
        </r>
        <r>
          <rPr>
            <sz val="10"/>
            <color rgb="FF000000"/>
            <rFont val="Tahoma"/>
            <family val="2"/>
          </rPr>
          <t xml:space="preserve"> and may introduce load imbalance (see below)
</t>
        </r>
        <r>
          <rPr>
            <sz val="10"/>
            <color rgb="FF000000"/>
            <rFont val="Tahoma"/>
            <family val="2"/>
          </rPr>
          <t>NOTE: num_phase and num_proc_repl both reduce the computational work and memory per rank: num_phase divides it into multiple serial steps, num_proc_repl replicates it to multiple ranks.</t>
        </r>
      </text>
    </comment>
    <comment ref="U16" authorId="0" shapeId="0" xr:uid="{3F625FE3-3294-CF4F-ADF4-4AC4F300EDF1}">
      <text>
        <r>
          <rPr>
            <sz val="10"/>
            <color rgb="FF000000"/>
            <rFont val="Tahoma"/>
            <family val="2"/>
          </rPr>
          <t xml:space="preserve">increasing this reduces wallclock time but increases total system memory needed for vectors </t>
        </r>
        <r>
          <rPr>
            <u/>
            <sz val="10"/>
            <color rgb="FF000000"/>
            <rFont val="Tahoma"/>
            <family val="2"/>
          </rPr>
          <t>linearly</t>
        </r>
        <r>
          <rPr>
            <sz val="10"/>
            <color rgb="FF000000"/>
            <rFont val="Tahoma"/>
            <family val="2"/>
          </rPr>
          <t xml:space="preserve"> and may introduce load imbalance (see below)
</t>
        </r>
        <r>
          <rPr>
            <sz val="10"/>
            <color rgb="FF000000"/>
            <rFont val="Tahoma"/>
            <family val="2"/>
          </rPr>
          <t>NOTE: num_phase and num_proc_repl both reduce the computational work and memory per rank: num_phase divides it into multiple serial steps, num_proc_repl replicates it to multiple ranks.</t>
        </r>
      </text>
    </comment>
    <comment ref="V16" authorId="0" shapeId="0" xr:uid="{99A639D6-43DD-A042-8ED9-21B366EADC89}">
      <text>
        <r>
          <rPr>
            <sz val="10"/>
            <color rgb="FF000000"/>
            <rFont val="Tahoma"/>
            <family val="2"/>
          </rPr>
          <t xml:space="preserve">increasing this reduces wallclock time but increases total system memory needed for vectors </t>
        </r>
        <r>
          <rPr>
            <u/>
            <sz val="10"/>
            <color rgb="FF000000"/>
            <rFont val="Tahoma"/>
            <family val="2"/>
          </rPr>
          <t>linearly</t>
        </r>
        <r>
          <rPr>
            <sz val="10"/>
            <color rgb="FF000000"/>
            <rFont val="Tahoma"/>
            <family val="2"/>
          </rPr>
          <t xml:space="preserve"> and may introduce load imbalance (see below)
</t>
        </r>
        <r>
          <rPr>
            <sz val="10"/>
            <color rgb="FF000000"/>
            <rFont val="Tahoma"/>
            <family val="2"/>
          </rPr>
          <t>NOTE: num_phase and num_proc_repl both reduce the computational work and memory per rank: num_phase divides it into multiple serial steps, num_proc_repl replicates it to multiple ranks.</t>
        </r>
      </text>
    </comment>
    <comment ref="W16" authorId="0" shapeId="0" xr:uid="{A8B41CB2-7AB7-824D-8F94-F5C3EB9A0C10}">
      <text>
        <r>
          <rPr>
            <sz val="10"/>
            <color rgb="FF000000"/>
            <rFont val="Tahoma"/>
            <family val="2"/>
          </rPr>
          <t xml:space="preserve">increasing this reduces wallclock time but increases total system memory needed for vectors </t>
        </r>
        <r>
          <rPr>
            <u/>
            <sz val="10"/>
            <color rgb="FF000000"/>
            <rFont val="Tahoma"/>
            <family val="2"/>
          </rPr>
          <t>linearly</t>
        </r>
        <r>
          <rPr>
            <sz val="10"/>
            <color rgb="FF000000"/>
            <rFont val="Tahoma"/>
            <family val="2"/>
          </rPr>
          <t xml:space="preserve"> and may introduce load imbalance (see below)
</t>
        </r>
        <r>
          <rPr>
            <sz val="10"/>
            <color rgb="FF000000"/>
            <rFont val="Tahoma"/>
            <family val="2"/>
          </rPr>
          <t>NOTE: num_phase and num_proc_repl both reduce the computational work and memory per rank: num_phase divides it into multiple serial steps, num_proc_repl replicates it to multiple ranks.</t>
        </r>
      </text>
    </comment>
    <comment ref="X16" authorId="0" shapeId="0" xr:uid="{37545395-DAB2-B749-B80A-B3AE59C61F24}">
      <text>
        <r>
          <rPr>
            <sz val="10"/>
            <color rgb="FF000000"/>
            <rFont val="Tahoma"/>
            <family val="2"/>
          </rPr>
          <t xml:space="preserve">increasing this reduces wallclock time but increases total system memory needed for vectors </t>
        </r>
        <r>
          <rPr>
            <u/>
            <sz val="10"/>
            <color rgb="FF000000"/>
            <rFont val="Tahoma"/>
            <family val="2"/>
          </rPr>
          <t>linearly</t>
        </r>
        <r>
          <rPr>
            <sz val="10"/>
            <color rgb="FF000000"/>
            <rFont val="Tahoma"/>
            <family val="2"/>
          </rPr>
          <t xml:space="preserve"> and may introduce load imbalance (see below)
</t>
        </r>
        <r>
          <rPr>
            <sz val="10"/>
            <color rgb="FF000000"/>
            <rFont val="Tahoma"/>
            <family val="2"/>
          </rPr>
          <t>NOTE: num_phase and num_proc_repl both reduce the computational work and memory per rank: num_phase divides it into multiple serial steps, num_proc_repl replicates it to multiple ranks.</t>
        </r>
      </text>
    </comment>
    <comment ref="Y16" authorId="0" shapeId="0" xr:uid="{FDBEBB28-8497-5249-B9EF-1EDAEE25D053}">
      <text>
        <r>
          <rPr>
            <sz val="10"/>
            <color rgb="FF000000"/>
            <rFont val="Tahoma"/>
            <family val="2"/>
          </rPr>
          <t xml:space="preserve">increasing this reduces wallclock time but increases total system memory needed for vectors </t>
        </r>
        <r>
          <rPr>
            <u/>
            <sz val="10"/>
            <color rgb="FF000000"/>
            <rFont val="Tahoma"/>
            <family val="2"/>
          </rPr>
          <t>linearly</t>
        </r>
        <r>
          <rPr>
            <sz val="10"/>
            <color rgb="FF000000"/>
            <rFont val="Tahoma"/>
            <family val="2"/>
          </rPr>
          <t xml:space="preserve"> and may introduce load imbalance (see below)
</t>
        </r>
        <r>
          <rPr>
            <sz val="10"/>
            <color rgb="FF000000"/>
            <rFont val="Tahoma"/>
            <family val="2"/>
          </rPr>
          <t>NOTE: num_phase and num_proc_repl both reduce the computational work and memory per rank: num_phase divides it into multiple serial steps, num_proc_repl replicates it to multiple ranks.</t>
        </r>
      </text>
    </comment>
    <comment ref="Z16" authorId="0" shapeId="0" xr:uid="{B8706346-20AD-FB45-973A-6FDD021C2DCA}">
      <text>
        <r>
          <rPr>
            <sz val="10"/>
            <color rgb="FF000000"/>
            <rFont val="Tahoma"/>
            <family val="2"/>
          </rPr>
          <t xml:space="preserve">increasing this reduces wallclock time but increases total system memory needed for vectors </t>
        </r>
        <r>
          <rPr>
            <u/>
            <sz val="10"/>
            <color rgb="FF000000"/>
            <rFont val="Tahoma"/>
            <family val="2"/>
          </rPr>
          <t>linearly</t>
        </r>
        <r>
          <rPr>
            <sz val="10"/>
            <color rgb="FF000000"/>
            <rFont val="Tahoma"/>
            <family val="2"/>
          </rPr>
          <t xml:space="preserve"> and may introduce load imbalance (see below)
</t>
        </r>
        <r>
          <rPr>
            <sz val="10"/>
            <color rgb="FF000000"/>
            <rFont val="Tahoma"/>
            <family val="2"/>
          </rPr>
          <t>NOTE: num_phase and num_proc_repl both reduce the computational work and memory per rank: num_phase divides it into multiple serial steps, num_proc_repl replicates it to multiple ranks.</t>
        </r>
      </text>
    </comment>
    <comment ref="AA16" authorId="0" shapeId="0" xr:uid="{B047279A-2ED1-3045-8A7F-EFF2F231CFD6}">
      <text>
        <r>
          <rPr>
            <sz val="10"/>
            <color rgb="FF000000"/>
            <rFont val="Tahoma"/>
            <family val="2"/>
          </rPr>
          <t xml:space="preserve">increasing this reduces wallclock time but increases total system memory needed for vectors </t>
        </r>
        <r>
          <rPr>
            <u/>
            <sz val="10"/>
            <color rgb="FF000000"/>
            <rFont val="Tahoma"/>
            <family val="2"/>
          </rPr>
          <t>linearly</t>
        </r>
        <r>
          <rPr>
            <sz val="10"/>
            <color rgb="FF000000"/>
            <rFont val="Tahoma"/>
            <family val="2"/>
          </rPr>
          <t xml:space="preserve"> and may introduce load imbalance (see below)
</t>
        </r>
        <r>
          <rPr>
            <sz val="10"/>
            <color rgb="FF000000"/>
            <rFont val="Tahoma"/>
            <family val="2"/>
          </rPr>
          <t>NOTE: num_phase and num_proc_repl both reduce the computational work and memory per rank: num_phase divides it into multiple serial steps, num_proc_repl replicates it to multiple ranks.</t>
        </r>
      </text>
    </comment>
    <comment ref="B17" authorId="0" shapeId="0" xr:uid="{02306E28-2539-414E-94E4-1D1D9AC227B1}">
      <text>
        <r>
          <rPr>
            <sz val="10"/>
            <color rgb="FF000000"/>
            <rFont val="Tahoma"/>
            <family val="2"/>
          </rPr>
          <t xml:space="preserve">use of tensor cores (tc = 1) can significantly increase performance for CCC
</t>
        </r>
        <r>
          <rPr>
            <sz val="10"/>
            <color rgb="FF000000"/>
            <rFont val="Tahoma"/>
            <family val="2"/>
          </rPr>
          <t>NOTE on Volta, tc=2 does not run on the tensor cores so is not the fastest choice.</t>
        </r>
      </text>
    </comment>
    <comment ref="C17" authorId="0" shapeId="0" xr:uid="{BC1A4100-BA98-7545-8C14-C9AE5AFA47C9}">
      <text>
        <r>
          <rPr>
            <sz val="10"/>
            <color rgb="FF000000"/>
            <rFont val="Tahoma"/>
            <family val="2"/>
          </rPr>
          <t xml:space="preserve">use of tensor cores (tc = 1) can significantly increase performance for CCC
</t>
        </r>
        <r>
          <rPr>
            <sz val="10"/>
            <color rgb="FF000000"/>
            <rFont val="Tahoma"/>
            <family val="2"/>
          </rPr>
          <t>NOTE on Volta, tc=2 does not run on the tensor cores so is not the fastest choice.</t>
        </r>
      </text>
    </comment>
    <comment ref="D17" authorId="0" shapeId="0" xr:uid="{97ADB750-D3C0-F743-A384-18E4090ACB20}">
      <text>
        <r>
          <rPr>
            <sz val="10"/>
            <color rgb="FF000000"/>
            <rFont val="Tahoma"/>
            <family val="2"/>
          </rPr>
          <t xml:space="preserve">use of tensor cores (tc = 1) can significantly increase performance for CCC
</t>
        </r>
        <r>
          <rPr>
            <sz val="10"/>
            <color rgb="FF000000"/>
            <rFont val="Tahoma"/>
            <family val="2"/>
          </rPr>
          <t>NOTE on Volta, tc=2 does not run on the tensor cores so is not the fastest choice.</t>
        </r>
      </text>
    </comment>
    <comment ref="E17" authorId="0" shapeId="0" xr:uid="{239E146D-2B0C-BA42-87EC-B2644970F90C}">
      <text>
        <r>
          <rPr>
            <sz val="10"/>
            <color rgb="FF000000"/>
            <rFont val="Tahoma"/>
            <family val="2"/>
          </rPr>
          <t xml:space="preserve">use of tensor cores (tc = 1) can significantly increase performance for CCC
</t>
        </r>
        <r>
          <rPr>
            <sz val="10"/>
            <color rgb="FF000000"/>
            <rFont val="Tahoma"/>
            <family val="2"/>
          </rPr>
          <t>NOTE on Volta, tc=2 does not run on the tensor cores so is not the fastest choice.</t>
        </r>
      </text>
    </comment>
    <comment ref="F17" authorId="0" shapeId="0" xr:uid="{F148E9E3-7611-7643-9CC0-C1E5C65F7700}">
      <text>
        <r>
          <rPr>
            <sz val="10"/>
            <color rgb="FF000000"/>
            <rFont val="Tahoma"/>
            <family val="2"/>
          </rPr>
          <t xml:space="preserve">use of tensor cores (tc = 1) can significantly increase performance for CCC
</t>
        </r>
        <r>
          <rPr>
            <sz val="10"/>
            <color rgb="FF000000"/>
            <rFont val="Tahoma"/>
            <family val="2"/>
          </rPr>
          <t>NOTE on Volta, tc=2 does not run on the tensor cores so is not the fastest choice.</t>
        </r>
      </text>
    </comment>
    <comment ref="G17" authorId="0" shapeId="0" xr:uid="{F2466E20-8FC9-1F48-B2DF-91368103B61E}">
      <text>
        <r>
          <rPr>
            <sz val="10"/>
            <color rgb="FF000000"/>
            <rFont val="Tahoma"/>
            <family val="2"/>
          </rPr>
          <t xml:space="preserve">use of tensor cores (tc = 1) can significantly increase performance for CCC
</t>
        </r>
        <r>
          <rPr>
            <sz val="10"/>
            <color rgb="FF000000"/>
            <rFont val="Tahoma"/>
            <family val="2"/>
          </rPr>
          <t>NOTE on Volta, tc=2 does not run on the tensor cores so is not the fastest choice.</t>
        </r>
      </text>
    </comment>
    <comment ref="H17" authorId="0" shapeId="0" xr:uid="{C917A277-0D7F-C247-81D7-16DDCAF3999E}">
      <text>
        <r>
          <rPr>
            <sz val="10"/>
            <color rgb="FF000000"/>
            <rFont val="Tahoma"/>
            <family val="2"/>
          </rPr>
          <t xml:space="preserve">use of tensor cores (tc = 1) can significantly increase performance for CCC
</t>
        </r>
        <r>
          <rPr>
            <sz val="10"/>
            <color rgb="FF000000"/>
            <rFont val="Tahoma"/>
            <family val="2"/>
          </rPr>
          <t>NOTE on Volta, tc=2 does not run on the tensor cores so is not the fastest choice.</t>
        </r>
      </text>
    </comment>
    <comment ref="I17" authorId="0" shapeId="0" xr:uid="{E65B6001-5864-ED4B-8C28-7252F3363625}">
      <text>
        <r>
          <rPr>
            <sz val="10"/>
            <color rgb="FF000000"/>
            <rFont val="Tahoma"/>
            <family val="2"/>
          </rPr>
          <t xml:space="preserve">use of tensor cores (tc = 1) can significantly increase performance for CCC
</t>
        </r>
        <r>
          <rPr>
            <sz val="10"/>
            <color rgb="FF000000"/>
            <rFont val="Tahoma"/>
            <family val="2"/>
          </rPr>
          <t>NOTE on Volta, tc=2 does not run on the tensor cores so is not the fastest choice.</t>
        </r>
      </text>
    </comment>
    <comment ref="J17" authorId="0" shapeId="0" xr:uid="{EB0C83AC-C427-554D-886B-50AB72295D09}">
      <text>
        <r>
          <rPr>
            <sz val="10"/>
            <color rgb="FF000000"/>
            <rFont val="Tahoma"/>
            <family val="2"/>
          </rPr>
          <t xml:space="preserve">use of tensor cores (tc = 1) can significantly increase performance for CCC
</t>
        </r>
        <r>
          <rPr>
            <sz val="10"/>
            <color rgb="FF000000"/>
            <rFont val="Tahoma"/>
            <family val="2"/>
          </rPr>
          <t>NOTE on Volta, tc=2 does not run on the tensor cores so is not the fastest choice.</t>
        </r>
      </text>
    </comment>
    <comment ref="K17" authorId="0" shapeId="0" xr:uid="{B56FCABF-61AA-9347-9979-F177624DA89A}">
      <text>
        <r>
          <rPr>
            <sz val="10"/>
            <color rgb="FF000000"/>
            <rFont val="Tahoma"/>
            <family val="2"/>
          </rPr>
          <t xml:space="preserve">use of tensor cores (tc = 1) can significantly increase performance for CCC
</t>
        </r>
        <r>
          <rPr>
            <sz val="10"/>
            <color rgb="FF000000"/>
            <rFont val="Tahoma"/>
            <family val="2"/>
          </rPr>
          <t>NOTE on Volta, tc=2 does not run on the tensor cores so is not the fastest choice.</t>
        </r>
      </text>
    </comment>
    <comment ref="L17" authorId="0" shapeId="0" xr:uid="{910C9FBB-AAEF-EE40-B7E2-0AE1B29F63AB}">
      <text>
        <r>
          <rPr>
            <sz val="10"/>
            <color rgb="FF000000"/>
            <rFont val="Tahoma"/>
            <family val="2"/>
          </rPr>
          <t xml:space="preserve">use of tensor cores (tc = 1) can significantly increase performance for CCC
</t>
        </r>
        <r>
          <rPr>
            <sz val="10"/>
            <color rgb="FF000000"/>
            <rFont val="Tahoma"/>
            <family val="2"/>
          </rPr>
          <t>NOTE on Volta, tc=2 does not run on the tensor cores so is not the fastest choice.</t>
        </r>
      </text>
    </comment>
    <comment ref="M17" authorId="0" shapeId="0" xr:uid="{CA223A19-D56B-DE42-8C7B-D20E2FD38817}">
      <text>
        <r>
          <rPr>
            <sz val="10"/>
            <color rgb="FF000000"/>
            <rFont val="Tahoma"/>
            <family val="2"/>
          </rPr>
          <t xml:space="preserve">use of tensor cores (tc = 1) can significantly increase performance for CCC
</t>
        </r>
        <r>
          <rPr>
            <sz val="10"/>
            <color rgb="FF000000"/>
            <rFont val="Tahoma"/>
            <family val="2"/>
          </rPr>
          <t>NOTE on Volta, tc=2 does not run on the tensor cores so is not the fastest choice.</t>
        </r>
      </text>
    </comment>
    <comment ref="N17" authorId="0" shapeId="0" xr:uid="{09419EC1-8EC6-3945-8072-A98621595769}">
      <text>
        <r>
          <rPr>
            <sz val="10"/>
            <color rgb="FF000000"/>
            <rFont val="Tahoma"/>
            <family val="2"/>
          </rPr>
          <t xml:space="preserve">use of tensor cores (tc = 1) can significantly increase performance for CCC
</t>
        </r>
        <r>
          <rPr>
            <sz val="10"/>
            <color rgb="FF000000"/>
            <rFont val="Tahoma"/>
            <family val="2"/>
          </rPr>
          <t>NOTE on Volta, tc=2 does not run on the tensor cores so is not the fastest choice.</t>
        </r>
      </text>
    </comment>
    <comment ref="O17" authorId="0" shapeId="0" xr:uid="{62567032-2344-6843-AD3B-08D1EF4B9E33}">
      <text>
        <r>
          <rPr>
            <sz val="10"/>
            <color rgb="FF000000"/>
            <rFont val="Tahoma"/>
            <family val="2"/>
          </rPr>
          <t xml:space="preserve">use of tensor cores (tc = 1) can significantly increase performance for CCC
</t>
        </r>
        <r>
          <rPr>
            <sz val="10"/>
            <color rgb="FF000000"/>
            <rFont val="Tahoma"/>
            <family val="2"/>
          </rPr>
          <t>NOTE on Volta, tc=2 does not run on the tensor cores so is not the fastest choice.</t>
        </r>
      </text>
    </comment>
    <comment ref="P17" authorId="0" shapeId="0" xr:uid="{85E7757D-49C1-5440-AD29-8AAC71761087}">
      <text>
        <r>
          <rPr>
            <sz val="10"/>
            <color rgb="FF000000"/>
            <rFont val="Tahoma"/>
            <family val="2"/>
          </rPr>
          <t xml:space="preserve">use of tensor cores (tc = 1) can significantly increase performance for CCC
</t>
        </r>
        <r>
          <rPr>
            <sz val="10"/>
            <color rgb="FF000000"/>
            <rFont val="Tahoma"/>
            <family val="2"/>
          </rPr>
          <t>NOTE on Volta, tc=2 does not run on the tensor cores so is not the fastest choice.</t>
        </r>
      </text>
    </comment>
    <comment ref="Q17" authorId="0" shapeId="0" xr:uid="{AAEC30DB-3A51-3240-BDBB-14E1254D2A65}">
      <text>
        <r>
          <rPr>
            <sz val="10"/>
            <color rgb="FF000000"/>
            <rFont val="Tahoma"/>
            <family val="2"/>
          </rPr>
          <t xml:space="preserve">use of tensor cores (tc = 1) can significantly increase performance for CCC
</t>
        </r>
        <r>
          <rPr>
            <sz val="10"/>
            <color rgb="FF000000"/>
            <rFont val="Tahoma"/>
            <family val="2"/>
          </rPr>
          <t>NOTE on Volta, tc=2 does not run on the tensor cores so is not the fastest choice.</t>
        </r>
      </text>
    </comment>
    <comment ref="R17" authorId="0" shapeId="0" xr:uid="{9E8B84A3-17DC-1F49-95ED-25C57A4583A4}">
      <text>
        <r>
          <rPr>
            <sz val="10"/>
            <color rgb="FF000000"/>
            <rFont val="Tahoma"/>
            <family val="2"/>
          </rPr>
          <t xml:space="preserve">use of tensor cores (tc = 1) can significantly increase performance for CCC
</t>
        </r>
        <r>
          <rPr>
            <sz val="10"/>
            <color rgb="FF000000"/>
            <rFont val="Tahoma"/>
            <family val="2"/>
          </rPr>
          <t>NOTE on Volta, tc=2 does not run on the tensor cores so is not the fastest choice.</t>
        </r>
      </text>
    </comment>
    <comment ref="S17" authorId="0" shapeId="0" xr:uid="{FCB304FA-3696-014C-AD77-303532451579}">
      <text>
        <r>
          <rPr>
            <sz val="10"/>
            <color rgb="FF000000"/>
            <rFont val="Tahoma"/>
            <family val="2"/>
          </rPr>
          <t xml:space="preserve">use of tensor cores (tc = 1) can significantly increase performance for CCC
</t>
        </r>
        <r>
          <rPr>
            <sz val="10"/>
            <color rgb="FF000000"/>
            <rFont val="Tahoma"/>
            <family val="2"/>
          </rPr>
          <t>NOTE on Volta, tc=2 does not run on the tensor cores so is not the fastest choice.</t>
        </r>
      </text>
    </comment>
    <comment ref="T17" authorId="0" shapeId="0" xr:uid="{63154F6C-77D9-F741-9BA2-A790F4D35D42}">
      <text>
        <r>
          <rPr>
            <sz val="10"/>
            <color rgb="FF000000"/>
            <rFont val="Tahoma"/>
            <family val="2"/>
          </rPr>
          <t xml:space="preserve">use of tensor cores (tc = 1) can significantly increase performance for CCC
</t>
        </r>
        <r>
          <rPr>
            <sz val="10"/>
            <color rgb="FF000000"/>
            <rFont val="Tahoma"/>
            <family val="2"/>
          </rPr>
          <t>NOTE on Volta, tc=2 does not run on the tensor cores so is not the fastest choice.</t>
        </r>
      </text>
    </comment>
    <comment ref="U17" authorId="0" shapeId="0" xr:uid="{80627B3E-0DE5-7740-96F4-E3A22BBBC78C}">
      <text>
        <r>
          <rPr>
            <sz val="10"/>
            <color rgb="FF000000"/>
            <rFont val="Tahoma"/>
            <family val="2"/>
          </rPr>
          <t xml:space="preserve">use of tensor cores (tc = 1) can significantly increase performance for CCC
</t>
        </r>
        <r>
          <rPr>
            <sz val="10"/>
            <color rgb="FF000000"/>
            <rFont val="Tahoma"/>
            <family val="2"/>
          </rPr>
          <t>NOTE on Volta, tc=2 does not run on the tensor cores so is not the fastest choice.</t>
        </r>
      </text>
    </comment>
    <comment ref="V17" authorId="0" shapeId="0" xr:uid="{5F38CB10-E31D-0C4B-AD02-CEF92F565522}">
      <text>
        <r>
          <rPr>
            <sz val="10"/>
            <color rgb="FF000000"/>
            <rFont val="Tahoma"/>
            <family val="2"/>
          </rPr>
          <t xml:space="preserve">use of tensor cores (tc = 1) can significantly increase performance for CCC
</t>
        </r>
        <r>
          <rPr>
            <sz val="10"/>
            <color rgb="FF000000"/>
            <rFont val="Tahoma"/>
            <family val="2"/>
          </rPr>
          <t>NOTE on Volta, tc=2 does not run on the tensor cores so is not the fastest choice.</t>
        </r>
      </text>
    </comment>
    <comment ref="W17" authorId="0" shapeId="0" xr:uid="{78DA1018-B163-DB46-8717-53F9326FEEE6}">
      <text>
        <r>
          <rPr>
            <sz val="10"/>
            <color rgb="FF000000"/>
            <rFont val="Tahoma"/>
            <family val="2"/>
          </rPr>
          <t xml:space="preserve">use of tensor cores (tc = 1) can significantly increase performance for CCC
</t>
        </r>
        <r>
          <rPr>
            <sz val="10"/>
            <color rgb="FF000000"/>
            <rFont val="Tahoma"/>
            <family val="2"/>
          </rPr>
          <t>NOTE on Volta, tc=2 does not run on the tensor cores so is not the fastest choice.</t>
        </r>
      </text>
    </comment>
    <comment ref="X17" authorId="0" shapeId="0" xr:uid="{C2E35679-7CE7-2545-8AD8-B44E78A164A8}">
      <text>
        <r>
          <rPr>
            <sz val="10"/>
            <color rgb="FF000000"/>
            <rFont val="Tahoma"/>
            <family val="2"/>
          </rPr>
          <t xml:space="preserve">use of tensor cores (tc = 1) can significantly increase performance for CCC
</t>
        </r>
        <r>
          <rPr>
            <sz val="10"/>
            <color rgb="FF000000"/>
            <rFont val="Tahoma"/>
            <family val="2"/>
          </rPr>
          <t>NOTE on Volta, tc=2 does not run on the tensor cores so is not the fastest choice.</t>
        </r>
      </text>
    </comment>
    <comment ref="Y17" authorId="0" shapeId="0" xr:uid="{CE61DC1D-8978-6F42-8057-9E51075F8247}">
      <text>
        <r>
          <rPr>
            <sz val="10"/>
            <color rgb="FF000000"/>
            <rFont val="Tahoma"/>
            <family val="2"/>
          </rPr>
          <t xml:space="preserve">use of tensor cores (tc = 1) can significantly increase performance for CCC
</t>
        </r>
        <r>
          <rPr>
            <sz val="10"/>
            <color rgb="FF000000"/>
            <rFont val="Tahoma"/>
            <family val="2"/>
          </rPr>
          <t>NOTE on Volta, tc=2 does not run on the tensor cores so is not the fastest choice.</t>
        </r>
      </text>
    </comment>
    <comment ref="Z17" authorId="0" shapeId="0" xr:uid="{3EB20C6B-E47D-0F4A-8921-3C3EC1593161}">
      <text>
        <r>
          <rPr>
            <sz val="10"/>
            <color rgb="FF000000"/>
            <rFont val="Tahoma"/>
            <family val="2"/>
          </rPr>
          <t xml:space="preserve">use of tensor cores (tc = 1) can significantly increase performance for CCC
</t>
        </r>
        <r>
          <rPr>
            <sz val="10"/>
            <color rgb="FF000000"/>
            <rFont val="Tahoma"/>
            <family val="2"/>
          </rPr>
          <t>NOTE on Volta, tc=2 does not run on the tensor cores so is not the fastest choice.</t>
        </r>
      </text>
    </comment>
    <comment ref="AA17" authorId="0" shapeId="0" xr:uid="{EEDCEE9F-756D-8444-8A83-BC2D8FF0731C}">
      <text>
        <r>
          <rPr>
            <sz val="10"/>
            <color rgb="FF000000"/>
            <rFont val="Tahoma"/>
            <family val="2"/>
          </rPr>
          <t xml:space="preserve">use of tensor cores (tc = 1) can significantly increase performance for CCC
</t>
        </r>
        <r>
          <rPr>
            <sz val="10"/>
            <color rgb="FF000000"/>
            <rFont val="Tahoma"/>
            <family val="2"/>
          </rPr>
          <t>NOTE on Volta, tc=2 does not run on the tensor cores so is not the fastest choice.</t>
        </r>
      </text>
    </comment>
    <comment ref="B18" authorId="0" shapeId="0" xr:uid="{C8587D00-2CDB-DA4D-BFC5-7C9E96977F88}">
      <text>
        <r>
          <rPr>
            <sz val="10"/>
            <color rgb="FF000000"/>
            <rFont val="Tahoma"/>
            <family val="2"/>
          </rPr>
          <t xml:space="preserve">more tensor core steps reduces memory usage </t>
        </r>
        <r>
          <rPr>
            <u/>
            <sz val="10"/>
            <color rgb="FF000000"/>
            <rFont val="Tahoma"/>
            <family val="2"/>
          </rPr>
          <t>linearly</t>
        </r>
        <r>
          <rPr>
            <sz val="10"/>
            <color rgb="FF000000"/>
            <rFont val="Tahoma"/>
            <family val="2"/>
          </rPr>
          <t xml:space="preserve"> but may reduce GEMM performance</t>
        </r>
      </text>
    </comment>
    <comment ref="C18" authorId="0" shapeId="0" xr:uid="{311E0822-2D99-3C43-9ECD-0D6233BACFEC}">
      <text>
        <r>
          <rPr>
            <sz val="10"/>
            <color rgb="FF000000"/>
            <rFont val="Tahoma"/>
            <family val="2"/>
          </rPr>
          <t xml:space="preserve">more tensor core steps reduces memory usage </t>
        </r>
        <r>
          <rPr>
            <u/>
            <sz val="10"/>
            <color rgb="FF000000"/>
            <rFont val="Tahoma"/>
            <family val="2"/>
          </rPr>
          <t>linearly</t>
        </r>
        <r>
          <rPr>
            <sz val="10"/>
            <color rgb="FF000000"/>
            <rFont val="Tahoma"/>
            <family val="2"/>
          </rPr>
          <t xml:space="preserve"> but may reduce GEMM performance</t>
        </r>
      </text>
    </comment>
    <comment ref="D18" authorId="0" shapeId="0" xr:uid="{B6751674-58FA-B14E-8F09-C22BE020325A}">
      <text>
        <r>
          <rPr>
            <sz val="10"/>
            <color rgb="FF000000"/>
            <rFont val="Tahoma"/>
            <family val="2"/>
          </rPr>
          <t xml:space="preserve">more tensor core steps reduces memory usage </t>
        </r>
        <r>
          <rPr>
            <u/>
            <sz val="10"/>
            <color rgb="FF000000"/>
            <rFont val="Tahoma"/>
            <family val="2"/>
          </rPr>
          <t>linearly</t>
        </r>
        <r>
          <rPr>
            <sz val="10"/>
            <color rgb="FF000000"/>
            <rFont val="Tahoma"/>
            <family val="2"/>
          </rPr>
          <t xml:space="preserve"> but may reduce GEMM performance</t>
        </r>
      </text>
    </comment>
    <comment ref="E18" authorId="0" shapeId="0" xr:uid="{4DBC602B-02F8-204A-A76D-4918E6479647}">
      <text>
        <r>
          <rPr>
            <sz val="10"/>
            <color rgb="FF000000"/>
            <rFont val="Tahoma"/>
            <family val="2"/>
          </rPr>
          <t xml:space="preserve">more tensor core steps reduces memory usage </t>
        </r>
        <r>
          <rPr>
            <u/>
            <sz val="10"/>
            <color rgb="FF000000"/>
            <rFont val="Tahoma"/>
            <family val="2"/>
          </rPr>
          <t>linearly</t>
        </r>
        <r>
          <rPr>
            <sz val="10"/>
            <color rgb="FF000000"/>
            <rFont val="Tahoma"/>
            <family val="2"/>
          </rPr>
          <t xml:space="preserve"> but may reduce GEMM performance</t>
        </r>
      </text>
    </comment>
    <comment ref="F18" authorId="0" shapeId="0" xr:uid="{2CC3B7AE-EE55-FC46-BE77-29EAF7036B5D}">
      <text>
        <r>
          <rPr>
            <sz val="10"/>
            <color rgb="FF000000"/>
            <rFont val="Tahoma"/>
            <family val="2"/>
          </rPr>
          <t xml:space="preserve">more tensor core steps reduces memory usage </t>
        </r>
        <r>
          <rPr>
            <u/>
            <sz val="10"/>
            <color rgb="FF000000"/>
            <rFont val="Tahoma"/>
            <family val="2"/>
          </rPr>
          <t>linearly</t>
        </r>
        <r>
          <rPr>
            <sz val="10"/>
            <color rgb="FF000000"/>
            <rFont val="Tahoma"/>
            <family val="2"/>
          </rPr>
          <t xml:space="preserve"> but may reduce GEMM performance</t>
        </r>
      </text>
    </comment>
    <comment ref="G18" authorId="0" shapeId="0" xr:uid="{96BC7C80-9C59-C04D-9084-2E515371276E}">
      <text>
        <r>
          <rPr>
            <sz val="10"/>
            <color rgb="FF000000"/>
            <rFont val="Tahoma"/>
            <family val="2"/>
          </rPr>
          <t xml:space="preserve">more tensor core steps reduces memory usage </t>
        </r>
        <r>
          <rPr>
            <u/>
            <sz val="10"/>
            <color rgb="FF000000"/>
            <rFont val="Tahoma"/>
            <family val="2"/>
          </rPr>
          <t>linearly</t>
        </r>
        <r>
          <rPr>
            <sz val="10"/>
            <color rgb="FF000000"/>
            <rFont val="Tahoma"/>
            <family val="2"/>
          </rPr>
          <t xml:space="preserve"> but may reduce GEMM performance</t>
        </r>
      </text>
    </comment>
    <comment ref="H18" authorId="0" shapeId="0" xr:uid="{6712FE81-B701-AB49-AF27-F7AC840A979D}">
      <text>
        <r>
          <rPr>
            <sz val="10"/>
            <color rgb="FF000000"/>
            <rFont val="Tahoma"/>
            <family val="2"/>
          </rPr>
          <t xml:space="preserve">more tensor core steps reduces memory usage </t>
        </r>
        <r>
          <rPr>
            <u/>
            <sz val="10"/>
            <color rgb="FF000000"/>
            <rFont val="Tahoma"/>
            <family val="2"/>
          </rPr>
          <t>linearly</t>
        </r>
        <r>
          <rPr>
            <sz val="10"/>
            <color rgb="FF000000"/>
            <rFont val="Tahoma"/>
            <family val="2"/>
          </rPr>
          <t xml:space="preserve"> but may reduce GEMM performance</t>
        </r>
      </text>
    </comment>
    <comment ref="I18" authorId="0" shapeId="0" xr:uid="{23FA1DDA-867C-EF46-805F-C769121F34F8}">
      <text>
        <r>
          <rPr>
            <sz val="10"/>
            <color rgb="FF000000"/>
            <rFont val="Tahoma"/>
            <family val="2"/>
          </rPr>
          <t xml:space="preserve">more tensor core steps reduces memory usage </t>
        </r>
        <r>
          <rPr>
            <u/>
            <sz val="10"/>
            <color rgb="FF000000"/>
            <rFont val="Tahoma"/>
            <family val="2"/>
          </rPr>
          <t>linearly</t>
        </r>
        <r>
          <rPr>
            <sz val="10"/>
            <color rgb="FF000000"/>
            <rFont val="Tahoma"/>
            <family val="2"/>
          </rPr>
          <t xml:space="preserve"> but may reduce GEMM performance</t>
        </r>
      </text>
    </comment>
    <comment ref="J18" authorId="0" shapeId="0" xr:uid="{963C9C05-AC9F-4249-98C1-5943FBFC247D}">
      <text>
        <r>
          <rPr>
            <sz val="10"/>
            <color rgb="FF000000"/>
            <rFont val="Tahoma"/>
            <family val="2"/>
          </rPr>
          <t xml:space="preserve">more tensor core steps reduces memory usage </t>
        </r>
        <r>
          <rPr>
            <u/>
            <sz val="10"/>
            <color rgb="FF000000"/>
            <rFont val="Tahoma"/>
            <family val="2"/>
          </rPr>
          <t>linearly</t>
        </r>
        <r>
          <rPr>
            <sz val="10"/>
            <color rgb="FF000000"/>
            <rFont val="Tahoma"/>
            <family val="2"/>
          </rPr>
          <t xml:space="preserve"> but may reduce GEMM performance</t>
        </r>
      </text>
    </comment>
    <comment ref="K18" authorId="0" shapeId="0" xr:uid="{1DA4C43B-5C15-2D4B-BC9A-FBBF10E5EAE0}">
      <text>
        <r>
          <rPr>
            <sz val="10"/>
            <color rgb="FF000000"/>
            <rFont val="Tahoma"/>
            <family val="2"/>
          </rPr>
          <t xml:space="preserve">more tensor core steps reduces memory usage </t>
        </r>
        <r>
          <rPr>
            <u/>
            <sz val="10"/>
            <color rgb="FF000000"/>
            <rFont val="Tahoma"/>
            <family val="2"/>
          </rPr>
          <t>linearly</t>
        </r>
        <r>
          <rPr>
            <sz val="10"/>
            <color rgb="FF000000"/>
            <rFont val="Tahoma"/>
            <family val="2"/>
          </rPr>
          <t xml:space="preserve"> but may reduce GEMM performance</t>
        </r>
      </text>
    </comment>
    <comment ref="L18" authorId="0" shapeId="0" xr:uid="{F62B3DF8-B0FA-2743-8F00-3B90BC21A365}">
      <text>
        <r>
          <rPr>
            <sz val="10"/>
            <color rgb="FF000000"/>
            <rFont val="Tahoma"/>
            <family val="2"/>
          </rPr>
          <t xml:space="preserve">more tensor core steps reduces memory usage </t>
        </r>
        <r>
          <rPr>
            <u/>
            <sz val="10"/>
            <color rgb="FF000000"/>
            <rFont val="Tahoma"/>
            <family val="2"/>
          </rPr>
          <t>linearly</t>
        </r>
        <r>
          <rPr>
            <sz val="10"/>
            <color rgb="FF000000"/>
            <rFont val="Tahoma"/>
            <family val="2"/>
          </rPr>
          <t xml:space="preserve"> but may reduce GEMM performance</t>
        </r>
      </text>
    </comment>
    <comment ref="M18" authorId="0" shapeId="0" xr:uid="{545201D5-98DF-1243-BBCD-BF512E50CD4D}">
      <text>
        <r>
          <rPr>
            <sz val="10"/>
            <color rgb="FF000000"/>
            <rFont val="Tahoma"/>
            <family val="2"/>
          </rPr>
          <t xml:space="preserve">more tensor core steps reduces memory usage </t>
        </r>
        <r>
          <rPr>
            <u/>
            <sz val="10"/>
            <color rgb="FF000000"/>
            <rFont val="Tahoma"/>
            <family val="2"/>
          </rPr>
          <t>linearly</t>
        </r>
        <r>
          <rPr>
            <sz val="10"/>
            <color rgb="FF000000"/>
            <rFont val="Tahoma"/>
            <family val="2"/>
          </rPr>
          <t xml:space="preserve"> but may reduce GEMM performance</t>
        </r>
      </text>
    </comment>
    <comment ref="N18" authorId="0" shapeId="0" xr:uid="{4DFCE335-F3B8-E742-BB37-A1F7571F98EB}">
      <text>
        <r>
          <rPr>
            <sz val="10"/>
            <color rgb="FF000000"/>
            <rFont val="Tahoma"/>
            <family val="2"/>
          </rPr>
          <t xml:space="preserve">more tensor core steps reduces memory usage </t>
        </r>
        <r>
          <rPr>
            <u/>
            <sz val="10"/>
            <color rgb="FF000000"/>
            <rFont val="Tahoma"/>
            <family val="2"/>
          </rPr>
          <t>linearly</t>
        </r>
        <r>
          <rPr>
            <sz val="10"/>
            <color rgb="FF000000"/>
            <rFont val="Tahoma"/>
            <family val="2"/>
          </rPr>
          <t xml:space="preserve"> but may reduce GEMM performance</t>
        </r>
      </text>
    </comment>
    <comment ref="O18" authorId="0" shapeId="0" xr:uid="{5ECF8F41-952C-1D49-9E5D-2F7394EAEFCE}">
      <text>
        <r>
          <rPr>
            <sz val="10"/>
            <color rgb="FF000000"/>
            <rFont val="Tahoma"/>
            <family val="2"/>
          </rPr>
          <t xml:space="preserve">more tensor core steps reduces memory usage </t>
        </r>
        <r>
          <rPr>
            <u/>
            <sz val="10"/>
            <color rgb="FF000000"/>
            <rFont val="Tahoma"/>
            <family val="2"/>
          </rPr>
          <t>linearly</t>
        </r>
        <r>
          <rPr>
            <sz val="10"/>
            <color rgb="FF000000"/>
            <rFont val="Tahoma"/>
            <family val="2"/>
          </rPr>
          <t xml:space="preserve"> but may reduce GEMM performance</t>
        </r>
      </text>
    </comment>
    <comment ref="P18" authorId="0" shapeId="0" xr:uid="{67E6F954-2440-424E-89B8-55EDF2424B56}">
      <text>
        <r>
          <rPr>
            <sz val="10"/>
            <color rgb="FF000000"/>
            <rFont val="Tahoma"/>
            <family val="2"/>
          </rPr>
          <t xml:space="preserve">more tensor core steps reduces memory usage </t>
        </r>
        <r>
          <rPr>
            <u/>
            <sz val="10"/>
            <color rgb="FF000000"/>
            <rFont val="Tahoma"/>
            <family val="2"/>
          </rPr>
          <t>linearly</t>
        </r>
        <r>
          <rPr>
            <sz val="10"/>
            <color rgb="FF000000"/>
            <rFont val="Tahoma"/>
            <family val="2"/>
          </rPr>
          <t xml:space="preserve"> but may reduce GEMM performance</t>
        </r>
      </text>
    </comment>
    <comment ref="Q18" authorId="0" shapeId="0" xr:uid="{DFAD9BC3-1D9E-3A41-9A3D-C2053EE2B456}">
      <text>
        <r>
          <rPr>
            <sz val="10"/>
            <color rgb="FF000000"/>
            <rFont val="Tahoma"/>
            <family val="2"/>
          </rPr>
          <t xml:space="preserve">more tensor core steps reduces memory usage </t>
        </r>
        <r>
          <rPr>
            <u/>
            <sz val="10"/>
            <color rgb="FF000000"/>
            <rFont val="Tahoma"/>
            <family val="2"/>
          </rPr>
          <t>linearly</t>
        </r>
        <r>
          <rPr>
            <sz val="10"/>
            <color rgb="FF000000"/>
            <rFont val="Tahoma"/>
            <family val="2"/>
          </rPr>
          <t xml:space="preserve"> but may reduce GEMM performance</t>
        </r>
      </text>
    </comment>
    <comment ref="R18" authorId="0" shapeId="0" xr:uid="{27C94849-7226-5640-B126-BB6AD55F3AB5}">
      <text>
        <r>
          <rPr>
            <sz val="10"/>
            <color rgb="FF000000"/>
            <rFont val="Tahoma"/>
            <family val="2"/>
          </rPr>
          <t xml:space="preserve">more tensor core steps reduces memory usage </t>
        </r>
        <r>
          <rPr>
            <u/>
            <sz val="10"/>
            <color rgb="FF000000"/>
            <rFont val="Tahoma"/>
            <family val="2"/>
          </rPr>
          <t>linearly</t>
        </r>
        <r>
          <rPr>
            <sz val="10"/>
            <color rgb="FF000000"/>
            <rFont val="Tahoma"/>
            <family val="2"/>
          </rPr>
          <t xml:space="preserve"> but may reduce GEMM performance</t>
        </r>
      </text>
    </comment>
    <comment ref="S18" authorId="0" shapeId="0" xr:uid="{275A8252-81CE-1B47-93B1-89586AC7DF26}">
      <text>
        <r>
          <rPr>
            <sz val="10"/>
            <color rgb="FF000000"/>
            <rFont val="Tahoma"/>
            <family val="2"/>
          </rPr>
          <t xml:space="preserve">more tensor core steps reduces memory usage </t>
        </r>
        <r>
          <rPr>
            <u/>
            <sz val="10"/>
            <color rgb="FF000000"/>
            <rFont val="Tahoma"/>
            <family val="2"/>
          </rPr>
          <t>linearly</t>
        </r>
        <r>
          <rPr>
            <sz val="10"/>
            <color rgb="FF000000"/>
            <rFont val="Tahoma"/>
            <family val="2"/>
          </rPr>
          <t xml:space="preserve"> but may reduce GEMM performance</t>
        </r>
      </text>
    </comment>
    <comment ref="T18" authorId="0" shapeId="0" xr:uid="{E899452D-E669-354E-8175-D25031206309}">
      <text>
        <r>
          <rPr>
            <sz val="10"/>
            <color rgb="FF000000"/>
            <rFont val="Tahoma"/>
            <family val="2"/>
          </rPr>
          <t xml:space="preserve">more tensor core steps reduces memory usage </t>
        </r>
        <r>
          <rPr>
            <u/>
            <sz val="10"/>
            <color rgb="FF000000"/>
            <rFont val="Tahoma"/>
            <family val="2"/>
          </rPr>
          <t>linearly</t>
        </r>
        <r>
          <rPr>
            <sz val="10"/>
            <color rgb="FF000000"/>
            <rFont val="Tahoma"/>
            <family val="2"/>
          </rPr>
          <t xml:space="preserve"> but may reduce GEMM performance</t>
        </r>
      </text>
    </comment>
    <comment ref="U18" authorId="0" shapeId="0" xr:uid="{66139F25-B61D-2241-9207-BA18C18BF22B}">
      <text>
        <r>
          <rPr>
            <sz val="10"/>
            <color rgb="FF000000"/>
            <rFont val="Tahoma"/>
            <family val="2"/>
          </rPr>
          <t xml:space="preserve">more tensor core steps reduces memory usage </t>
        </r>
        <r>
          <rPr>
            <u/>
            <sz val="10"/>
            <color rgb="FF000000"/>
            <rFont val="Tahoma"/>
            <family val="2"/>
          </rPr>
          <t>linearly</t>
        </r>
        <r>
          <rPr>
            <sz val="10"/>
            <color rgb="FF000000"/>
            <rFont val="Tahoma"/>
            <family val="2"/>
          </rPr>
          <t xml:space="preserve"> but may reduce GEMM performance</t>
        </r>
      </text>
    </comment>
    <comment ref="V18" authorId="0" shapeId="0" xr:uid="{93D06E58-7B40-7F45-B317-006C2DC3807B}">
      <text>
        <r>
          <rPr>
            <sz val="10"/>
            <color rgb="FF000000"/>
            <rFont val="Tahoma"/>
            <family val="2"/>
          </rPr>
          <t xml:space="preserve">more tensor core steps reduces memory usage </t>
        </r>
        <r>
          <rPr>
            <u/>
            <sz val="10"/>
            <color rgb="FF000000"/>
            <rFont val="Tahoma"/>
            <family val="2"/>
          </rPr>
          <t>linearly</t>
        </r>
        <r>
          <rPr>
            <sz val="10"/>
            <color rgb="FF000000"/>
            <rFont val="Tahoma"/>
            <family val="2"/>
          </rPr>
          <t xml:space="preserve"> but may reduce GEMM performance</t>
        </r>
      </text>
    </comment>
    <comment ref="W18" authorId="0" shapeId="0" xr:uid="{2A7E3319-1B70-6146-BEC1-0FF2E7717DFB}">
      <text>
        <r>
          <rPr>
            <sz val="10"/>
            <color rgb="FF000000"/>
            <rFont val="Tahoma"/>
            <family val="2"/>
          </rPr>
          <t xml:space="preserve">more tensor core steps reduces memory usage </t>
        </r>
        <r>
          <rPr>
            <u/>
            <sz val="10"/>
            <color rgb="FF000000"/>
            <rFont val="Tahoma"/>
            <family val="2"/>
          </rPr>
          <t>linearly</t>
        </r>
        <r>
          <rPr>
            <sz val="10"/>
            <color rgb="FF000000"/>
            <rFont val="Tahoma"/>
            <family val="2"/>
          </rPr>
          <t xml:space="preserve"> but may reduce GEMM performance</t>
        </r>
      </text>
    </comment>
    <comment ref="X18" authorId="0" shapeId="0" xr:uid="{71B47532-F659-1948-AFE9-51C79FEDA4B7}">
      <text>
        <r>
          <rPr>
            <sz val="10"/>
            <color rgb="FF000000"/>
            <rFont val="Tahoma"/>
            <family val="2"/>
          </rPr>
          <t xml:space="preserve">more tensor core steps reduces memory usage </t>
        </r>
        <r>
          <rPr>
            <u/>
            <sz val="10"/>
            <color rgb="FF000000"/>
            <rFont val="Tahoma"/>
            <family val="2"/>
          </rPr>
          <t>linearly</t>
        </r>
        <r>
          <rPr>
            <sz val="10"/>
            <color rgb="FF000000"/>
            <rFont val="Tahoma"/>
            <family val="2"/>
          </rPr>
          <t xml:space="preserve"> but may reduce GEMM performance</t>
        </r>
      </text>
    </comment>
    <comment ref="Y18" authorId="0" shapeId="0" xr:uid="{FC1D6029-D389-F84C-A8FB-BC13D05B9B0C}">
      <text>
        <r>
          <rPr>
            <sz val="10"/>
            <color rgb="FF000000"/>
            <rFont val="Tahoma"/>
            <family val="2"/>
          </rPr>
          <t xml:space="preserve">more tensor core steps reduces memory usage </t>
        </r>
        <r>
          <rPr>
            <u/>
            <sz val="10"/>
            <color rgb="FF000000"/>
            <rFont val="Tahoma"/>
            <family val="2"/>
          </rPr>
          <t>linearly</t>
        </r>
        <r>
          <rPr>
            <sz val="10"/>
            <color rgb="FF000000"/>
            <rFont val="Tahoma"/>
            <family val="2"/>
          </rPr>
          <t xml:space="preserve"> but may reduce GEMM performance</t>
        </r>
      </text>
    </comment>
    <comment ref="Z18" authorId="0" shapeId="0" xr:uid="{40A8C195-4E1A-8D42-9584-CEBC50C3DF44}">
      <text>
        <r>
          <rPr>
            <sz val="10"/>
            <color rgb="FF000000"/>
            <rFont val="Tahoma"/>
            <family val="2"/>
          </rPr>
          <t xml:space="preserve">more tensor core steps reduces memory usage </t>
        </r>
        <r>
          <rPr>
            <u/>
            <sz val="10"/>
            <color rgb="FF000000"/>
            <rFont val="Tahoma"/>
            <family val="2"/>
          </rPr>
          <t>linearly</t>
        </r>
        <r>
          <rPr>
            <sz val="10"/>
            <color rgb="FF000000"/>
            <rFont val="Tahoma"/>
            <family val="2"/>
          </rPr>
          <t xml:space="preserve"> but may reduce GEMM performance</t>
        </r>
      </text>
    </comment>
    <comment ref="AA18" authorId="0" shapeId="0" xr:uid="{A4DE6543-5C68-FF4A-8D06-0008AF2689BD}">
      <text>
        <r>
          <rPr>
            <sz val="10"/>
            <color rgb="FF000000"/>
            <rFont val="Tahoma"/>
            <family val="2"/>
          </rPr>
          <t xml:space="preserve">more tensor core steps reduces memory usage </t>
        </r>
        <r>
          <rPr>
            <u/>
            <sz val="10"/>
            <color rgb="FF000000"/>
            <rFont val="Tahoma"/>
            <family val="2"/>
          </rPr>
          <t>linearly</t>
        </r>
        <r>
          <rPr>
            <sz val="10"/>
            <color rgb="FF000000"/>
            <rFont val="Tahoma"/>
            <family val="2"/>
          </rPr>
          <t xml:space="preserve"> but may reduce GEMM performance</t>
        </r>
      </text>
    </comment>
    <comment ref="B19" authorId="0" shapeId="0" xr:uid="{4334F96E-C798-6C4A-891D-239E7DC1A3AE}">
      <text>
        <r>
          <rPr>
            <sz val="10"/>
            <color rgb="FF000000"/>
            <rFont val="Tahoma"/>
            <family val="2"/>
          </rPr>
          <t xml:space="preserve">increasing this reduces CPU memory usage </t>
        </r>
        <r>
          <rPr>
            <u/>
            <sz val="10"/>
            <color rgb="FF000000"/>
            <rFont val="Tahoma"/>
            <family val="2"/>
          </rPr>
          <t>linearly</t>
        </r>
        <r>
          <rPr>
            <sz val="10"/>
            <color rgb="FF000000"/>
            <rFont val="Tahoma"/>
            <family val="2"/>
          </rPr>
          <t xml:space="preserve"> but can reduce pipeline efficiency
</t>
        </r>
        <r>
          <rPr>
            <sz val="10"/>
            <color rgb="FF000000"/>
            <rFont val="Tahoma"/>
            <family val="2"/>
          </rPr>
          <t>NOTE: num_phase and num_proc_repl both reduce the computational work and memory per rank: num_phase divides it into multiple serial steps, num_proc_repl replicates it to multiple ranks.</t>
        </r>
      </text>
    </comment>
    <comment ref="C19" authorId="0" shapeId="0" xr:uid="{03AA7489-62EC-9546-9E87-DCE4024FB1B7}">
      <text>
        <r>
          <rPr>
            <sz val="10"/>
            <color rgb="FF000000"/>
            <rFont val="Tahoma"/>
            <family val="2"/>
          </rPr>
          <t xml:space="preserve">increasing this reduces CPU memory usage </t>
        </r>
        <r>
          <rPr>
            <u/>
            <sz val="10"/>
            <color rgb="FF000000"/>
            <rFont val="Tahoma"/>
            <family val="2"/>
          </rPr>
          <t>linearly</t>
        </r>
        <r>
          <rPr>
            <sz val="10"/>
            <color rgb="FF000000"/>
            <rFont val="Tahoma"/>
            <family val="2"/>
          </rPr>
          <t xml:space="preserve"> but can reduce pipeline efficiency
</t>
        </r>
        <r>
          <rPr>
            <sz val="10"/>
            <color rgb="FF000000"/>
            <rFont val="Tahoma"/>
            <family val="2"/>
          </rPr>
          <t>NOTE: num_phase and num_proc_repl both reduce the computational work and memory per rank: num_phase divides it into multiple serial steps, num_proc_repl replicates it to multiple ranks.</t>
        </r>
      </text>
    </comment>
    <comment ref="D19" authorId="0" shapeId="0" xr:uid="{8FA1B6B7-FF21-1845-8CDF-A3E796A0EE49}">
      <text>
        <r>
          <rPr>
            <sz val="10"/>
            <color rgb="FF000000"/>
            <rFont val="Tahoma"/>
            <family val="2"/>
          </rPr>
          <t xml:space="preserve">increasing this reduces CPU memory usage </t>
        </r>
        <r>
          <rPr>
            <u/>
            <sz val="10"/>
            <color rgb="FF000000"/>
            <rFont val="Tahoma"/>
            <family val="2"/>
          </rPr>
          <t>linearly</t>
        </r>
        <r>
          <rPr>
            <sz val="10"/>
            <color rgb="FF000000"/>
            <rFont val="Tahoma"/>
            <family val="2"/>
          </rPr>
          <t xml:space="preserve"> but can reduce pipeline efficiency
</t>
        </r>
        <r>
          <rPr>
            <sz val="10"/>
            <color rgb="FF000000"/>
            <rFont val="Tahoma"/>
            <family val="2"/>
          </rPr>
          <t>NOTE: num_phase and num_proc_repl both reduce the computational work and memory per rank: num_phase divides it into multiple serial steps, num_proc_repl replicates it to multiple ranks.</t>
        </r>
      </text>
    </comment>
    <comment ref="E19" authorId="0" shapeId="0" xr:uid="{7B349E36-CA5E-5245-8566-169336307C8C}">
      <text>
        <r>
          <rPr>
            <sz val="10"/>
            <color rgb="FF000000"/>
            <rFont val="Tahoma"/>
            <family val="2"/>
          </rPr>
          <t xml:space="preserve">increasing this reduces CPU memory usage </t>
        </r>
        <r>
          <rPr>
            <u/>
            <sz val="10"/>
            <color rgb="FF000000"/>
            <rFont val="Tahoma"/>
            <family val="2"/>
          </rPr>
          <t>linearly</t>
        </r>
        <r>
          <rPr>
            <sz val="10"/>
            <color rgb="FF000000"/>
            <rFont val="Tahoma"/>
            <family val="2"/>
          </rPr>
          <t xml:space="preserve"> but can reduce pipeline efficiency
</t>
        </r>
        <r>
          <rPr>
            <sz val="10"/>
            <color rgb="FF000000"/>
            <rFont val="Tahoma"/>
            <family val="2"/>
          </rPr>
          <t>NOTE: num_phase and num_proc_repl both reduce the computational work and memory per rank: num_phase divides it into multiple serial steps, num_proc_repl replicates it to multiple ranks.</t>
        </r>
      </text>
    </comment>
    <comment ref="F19" authorId="0" shapeId="0" xr:uid="{60ED72BF-8DBE-1A4F-97D9-5EA434DD2C84}">
      <text>
        <r>
          <rPr>
            <sz val="10"/>
            <color rgb="FF000000"/>
            <rFont val="Tahoma"/>
            <family val="2"/>
          </rPr>
          <t xml:space="preserve">increasing this reduces CPU memory usage </t>
        </r>
        <r>
          <rPr>
            <u/>
            <sz val="10"/>
            <color rgb="FF000000"/>
            <rFont val="Tahoma"/>
            <family val="2"/>
          </rPr>
          <t>linearly</t>
        </r>
        <r>
          <rPr>
            <sz val="10"/>
            <color rgb="FF000000"/>
            <rFont val="Tahoma"/>
            <family val="2"/>
          </rPr>
          <t xml:space="preserve"> but can reduce pipeline efficiency
</t>
        </r>
        <r>
          <rPr>
            <sz val="10"/>
            <color rgb="FF000000"/>
            <rFont val="Tahoma"/>
            <family val="2"/>
          </rPr>
          <t>NOTE: num_phase and num_proc_repl both reduce the computational work and memory per rank: num_phase divides it into multiple serial steps, num_proc_repl replicates it to multiple ranks.</t>
        </r>
      </text>
    </comment>
    <comment ref="G19" authorId="0" shapeId="0" xr:uid="{D91E2FCC-B8AA-B441-AE73-590845481246}">
      <text>
        <r>
          <rPr>
            <sz val="10"/>
            <color rgb="FF000000"/>
            <rFont val="Tahoma"/>
            <family val="2"/>
          </rPr>
          <t xml:space="preserve">increasing this reduces CPU memory usage </t>
        </r>
        <r>
          <rPr>
            <u/>
            <sz val="10"/>
            <color rgb="FF000000"/>
            <rFont val="Tahoma"/>
            <family val="2"/>
          </rPr>
          <t>linearly</t>
        </r>
        <r>
          <rPr>
            <sz val="10"/>
            <color rgb="FF000000"/>
            <rFont val="Tahoma"/>
            <family val="2"/>
          </rPr>
          <t xml:space="preserve"> but can reduce pipeline efficiency
</t>
        </r>
        <r>
          <rPr>
            <sz val="10"/>
            <color rgb="FF000000"/>
            <rFont val="Tahoma"/>
            <family val="2"/>
          </rPr>
          <t>NOTE: num_phase and num_proc_repl both reduce the computational work and memory per rank: num_phase divides it into multiple serial steps, num_proc_repl replicates it to multiple ranks.</t>
        </r>
      </text>
    </comment>
    <comment ref="H19" authorId="0" shapeId="0" xr:uid="{100E013C-8F19-7342-992E-BAAB86DA67B0}">
      <text>
        <r>
          <rPr>
            <sz val="10"/>
            <color rgb="FF000000"/>
            <rFont val="Tahoma"/>
            <family val="2"/>
          </rPr>
          <t xml:space="preserve">increasing this reduces CPU memory usage </t>
        </r>
        <r>
          <rPr>
            <u/>
            <sz val="10"/>
            <color rgb="FF000000"/>
            <rFont val="Tahoma"/>
            <family val="2"/>
          </rPr>
          <t>linearly</t>
        </r>
        <r>
          <rPr>
            <sz val="10"/>
            <color rgb="FF000000"/>
            <rFont val="Tahoma"/>
            <family val="2"/>
          </rPr>
          <t xml:space="preserve"> but can reduce pipeline efficiency
</t>
        </r>
        <r>
          <rPr>
            <sz val="10"/>
            <color rgb="FF000000"/>
            <rFont val="Tahoma"/>
            <family val="2"/>
          </rPr>
          <t>NOTE: num_phase and num_proc_repl both reduce the computational work and memory per rank: num_phase divides it into multiple serial steps, num_proc_repl replicates it to multiple ranks.</t>
        </r>
      </text>
    </comment>
    <comment ref="I19" authorId="0" shapeId="0" xr:uid="{C0F6FCA3-7EFE-984C-92D9-9D9490235B46}">
      <text>
        <r>
          <rPr>
            <sz val="10"/>
            <color rgb="FF000000"/>
            <rFont val="Tahoma"/>
            <family val="2"/>
          </rPr>
          <t xml:space="preserve">increasing this reduces CPU memory usage </t>
        </r>
        <r>
          <rPr>
            <u/>
            <sz val="10"/>
            <color rgb="FF000000"/>
            <rFont val="Tahoma"/>
            <family val="2"/>
          </rPr>
          <t>linearly</t>
        </r>
        <r>
          <rPr>
            <sz val="10"/>
            <color rgb="FF000000"/>
            <rFont val="Tahoma"/>
            <family val="2"/>
          </rPr>
          <t xml:space="preserve"> but can reduce pipeline efficiency
</t>
        </r>
        <r>
          <rPr>
            <sz val="10"/>
            <color rgb="FF000000"/>
            <rFont val="Tahoma"/>
            <family val="2"/>
          </rPr>
          <t>NOTE: num_phase and num_proc_repl both reduce the computational work and memory per rank: num_phase divides it into multiple serial steps, num_proc_repl replicates it to multiple ranks.</t>
        </r>
      </text>
    </comment>
    <comment ref="J19" authorId="0" shapeId="0" xr:uid="{00715E91-2EF3-2742-A080-F104D76F45A8}">
      <text>
        <r>
          <rPr>
            <sz val="10"/>
            <color rgb="FF000000"/>
            <rFont val="Tahoma"/>
            <family val="2"/>
          </rPr>
          <t xml:space="preserve">increasing this reduces CPU memory usage </t>
        </r>
        <r>
          <rPr>
            <u/>
            <sz val="10"/>
            <color rgb="FF000000"/>
            <rFont val="Tahoma"/>
            <family val="2"/>
          </rPr>
          <t>linearly</t>
        </r>
        <r>
          <rPr>
            <sz val="10"/>
            <color rgb="FF000000"/>
            <rFont val="Tahoma"/>
            <family val="2"/>
          </rPr>
          <t xml:space="preserve"> but can reduce pipeline efficiency
</t>
        </r>
        <r>
          <rPr>
            <sz val="10"/>
            <color rgb="FF000000"/>
            <rFont val="Tahoma"/>
            <family val="2"/>
          </rPr>
          <t>NOTE: num_phase and num_proc_repl both reduce the computational work and memory per rank: num_phase divides it into multiple serial steps, num_proc_repl replicates it to multiple ranks.</t>
        </r>
      </text>
    </comment>
    <comment ref="K19" authorId="0" shapeId="0" xr:uid="{2B4121EF-3EDB-5340-B186-B920C3EEC788}">
      <text>
        <r>
          <rPr>
            <sz val="10"/>
            <color rgb="FF000000"/>
            <rFont val="Tahoma"/>
            <family val="2"/>
          </rPr>
          <t xml:space="preserve">increasing this reduces CPU memory usage </t>
        </r>
        <r>
          <rPr>
            <u/>
            <sz val="10"/>
            <color rgb="FF000000"/>
            <rFont val="Tahoma"/>
            <family val="2"/>
          </rPr>
          <t>linearly</t>
        </r>
        <r>
          <rPr>
            <sz val="10"/>
            <color rgb="FF000000"/>
            <rFont val="Tahoma"/>
            <family val="2"/>
          </rPr>
          <t xml:space="preserve"> but can reduce pipeline efficiency
</t>
        </r>
        <r>
          <rPr>
            <sz val="10"/>
            <color rgb="FF000000"/>
            <rFont val="Tahoma"/>
            <family val="2"/>
          </rPr>
          <t>NOTE: num_phase and num_proc_repl both reduce the computational work and memory per rank: num_phase divides it into multiple serial steps, num_proc_repl replicates it to multiple ranks.</t>
        </r>
      </text>
    </comment>
    <comment ref="L19" authorId="0" shapeId="0" xr:uid="{C017F2CE-BB82-614B-8513-6E0FF88D23D8}">
      <text>
        <r>
          <rPr>
            <sz val="10"/>
            <color rgb="FF000000"/>
            <rFont val="Tahoma"/>
            <family val="2"/>
          </rPr>
          <t xml:space="preserve">increasing this reduces CPU memory usage </t>
        </r>
        <r>
          <rPr>
            <u/>
            <sz val="10"/>
            <color rgb="FF000000"/>
            <rFont val="Tahoma"/>
            <family val="2"/>
          </rPr>
          <t>linearly</t>
        </r>
        <r>
          <rPr>
            <sz val="10"/>
            <color rgb="FF000000"/>
            <rFont val="Tahoma"/>
            <family val="2"/>
          </rPr>
          <t xml:space="preserve"> but can reduce pipeline efficiency
</t>
        </r>
        <r>
          <rPr>
            <sz val="10"/>
            <color rgb="FF000000"/>
            <rFont val="Tahoma"/>
            <family val="2"/>
          </rPr>
          <t>NOTE: num_phase and num_proc_repl both reduce the computational work and memory per rank: num_phase divides it into multiple serial steps, num_proc_repl replicates it to multiple ranks.</t>
        </r>
      </text>
    </comment>
    <comment ref="M19" authorId="0" shapeId="0" xr:uid="{AD5F6AD4-0123-A446-9E8B-605EDB8EEF1C}">
      <text>
        <r>
          <rPr>
            <sz val="10"/>
            <color rgb="FF000000"/>
            <rFont val="Tahoma"/>
            <family val="2"/>
          </rPr>
          <t xml:space="preserve">increasing this reduces CPU memory usage </t>
        </r>
        <r>
          <rPr>
            <u/>
            <sz val="10"/>
            <color rgb="FF000000"/>
            <rFont val="Tahoma"/>
            <family val="2"/>
          </rPr>
          <t>linearly</t>
        </r>
        <r>
          <rPr>
            <sz val="10"/>
            <color rgb="FF000000"/>
            <rFont val="Tahoma"/>
            <family val="2"/>
          </rPr>
          <t xml:space="preserve"> but can reduce pipeline efficiency
</t>
        </r>
        <r>
          <rPr>
            <sz val="10"/>
            <color rgb="FF000000"/>
            <rFont val="Tahoma"/>
            <family val="2"/>
          </rPr>
          <t>NOTE: num_phase and num_proc_repl both reduce the computational work and memory per rank: num_phase divides it into multiple serial steps, num_proc_repl replicates it to multiple ranks.</t>
        </r>
      </text>
    </comment>
    <comment ref="N19" authorId="0" shapeId="0" xr:uid="{FB16F56B-7540-9D44-924F-F38AE9BFAB42}">
      <text>
        <r>
          <rPr>
            <sz val="10"/>
            <color rgb="FF000000"/>
            <rFont val="Tahoma"/>
            <family val="2"/>
          </rPr>
          <t xml:space="preserve">increasing this reduces CPU memory usage </t>
        </r>
        <r>
          <rPr>
            <u/>
            <sz val="10"/>
            <color rgb="FF000000"/>
            <rFont val="Tahoma"/>
            <family val="2"/>
          </rPr>
          <t>linearly</t>
        </r>
        <r>
          <rPr>
            <sz val="10"/>
            <color rgb="FF000000"/>
            <rFont val="Tahoma"/>
            <family val="2"/>
          </rPr>
          <t xml:space="preserve"> but can reduce pipeline efficiency
</t>
        </r>
        <r>
          <rPr>
            <sz val="10"/>
            <color rgb="FF000000"/>
            <rFont val="Tahoma"/>
            <family val="2"/>
          </rPr>
          <t>NOTE: num_phase and num_proc_repl both reduce the computational work and memory per rank: num_phase divides it into multiple serial steps, num_proc_repl replicates it to multiple ranks.</t>
        </r>
      </text>
    </comment>
    <comment ref="O19" authorId="0" shapeId="0" xr:uid="{620DD50E-C72A-4E4A-90C4-E912F5620F16}">
      <text>
        <r>
          <rPr>
            <sz val="10"/>
            <color rgb="FF000000"/>
            <rFont val="Tahoma"/>
            <family val="2"/>
          </rPr>
          <t xml:space="preserve">increasing this reduces CPU memory usage </t>
        </r>
        <r>
          <rPr>
            <u/>
            <sz val="10"/>
            <color rgb="FF000000"/>
            <rFont val="Tahoma"/>
            <family val="2"/>
          </rPr>
          <t>linearly</t>
        </r>
        <r>
          <rPr>
            <sz val="10"/>
            <color rgb="FF000000"/>
            <rFont val="Tahoma"/>
            <family val="2"/>
          </rPr>
          <t xml:space="preserve"> but can reduce pipeline efficiency
</t>
        </r>
        <r>
          <rPr>
            <sz val="10"/>
            <color rgb="FF000000"/>
            <rFont val="Tahoma"/>
            <family val="2"/>
          </rPr>
          <t>NOTE: num_phase and num_proc_repl both reduce the computational work and memory per rank: num_phase divides it into multiple serial steps, num_proc_repl replicates it to multiple ranks.</t>
        </r>
      </text>
    </comment>
    <comment ref="P19" authorId="0" shapeId="0" xr:uid="{8A80541D-4C20-5C42-B3E4-E2C9DF298E3D}">
      <text>
        <r>
          <rPr>
            <sz val="10"/>
            <color rgb="FF000000"/>
            <rFont val="Tahoma"/>
            <family val="2"/>
          </rPr>
          <t xml:space="preserve">increasing this reduces CPU memory usage </t>
        </r>
        <r>
          <rPr>
            <u/>
            <sz val="10"/>
            <color rgb="FF000000"/>
            <rFont val="Tahoma"/>
            <family val="2"/>
          </rPr>
          <t>linearly</t>
        </r>
        <r>
          <rPr>
            <sz val="10"/>
            <color rgb="FF000000"/>
            <rFont val="Tahoma"/>
            <family val="2"/>
          </rPr>
          <t xml:space="preserve"> but can reduce pipeline efficiency
</t>
        </r>
        <r>
          <rPr>
            <sz val="10"/>
            <color rgb="FF000000"/>
            <rFont val="Tahoma"/>
            <family val="2"/>
          </rPr>
          <t>NOTE: num_phase and num_proc_repl both reduce the computational work and memory per rank: num_phase divides it into multiple serial steps, num_proc_repl replicates it to multiple ranks.</t>
        </r>
      </text>
    </comment>
    <comment ref="Q19" authorId="0" shapeId="0" xr:uid="{03842E36-0FC4-A948-AA81-19C91B2C1FAE}">
      <text>
        <r>
          <rPr>
            <sz val="10"/>
            <color rgb="FF000000"/>
            <rFont val="Tahoma"/>
            <family val="2"/>
          </rPr>
          <t xml:space="preserve">increasing this reduces CPU memory usage </t>
        </r>
        <r>
          <rPr>
            <u/>
            <sz val="10"/>
            <color rgb="FF000000"/>
            <rFont val="Tahoma"/>
            <family val="2"/>
          </rPr>
          <t>linearly</t>
        </r>
        <r>
          <rPr>
            <sz val="10"/>
            <color rgb="FF000000"/>
            <rFont val="Tahoma"/>
            <family val="2"/>
          </rPr>
          <t xml:space="preserve"> but can reduce pipeline efficiency
</t>
        </r>
        <r>
          <rPr>
            <sz val="10"/>
            <color rgb="FF000000"/>
            <rFont val="Tahoma"/>
            <family val="2"/>
          </rPr>
          <t>NOTE: num_phase and num_proc_repl both reduce the computational work and memory per rank: num_phase divides it into multiple serial steps, num_proc_repl replicates it to multiple ranks.</t>
        </r>
      </text>
    </comment>
    <comment ref="R19" authorId="0" shapeId="0" xr:uid="{21D71F54-C524-4245-9F5B-4F502020EA0E}">
      <text>
        <r>
          <rPr>
            <sz val="10"/>
            <color rgb="FF000000"/>
            <rFont val="Tahoma"/>
            <family val="2"/>
          </rPr>
          <t xml:space="preserve">increasing this reduces CPU memory usage </t>
        </r>
        <r>
          <rPr>
            <u/>
            <sz val="10"/>
            <color rgb="FF000000"/>
            <rFont val="Tahoma"/>
            <family val="2"/>
          </rPr>
          <t>linearly</t>
        </r>
        <r>
          <rPr>
            <sz val="10"/>
            <color rgb="FF000000"/>
            <rFont val="Tahoma"/>
            <family val="2"/>
          </rPr>
          <t xml:space="preserve"> but can reduce pipeline efficiency
</t>
        </r>
        <r>
          <rPr>
            <sz val="10"/>
            <color rgb="FF000000"/>
            <rFont val="Tahoma"/>
            <family val="2"/>
          </rPr>
          <t>NOTE: num_phase and num_proc_repl both reduce the computational work and memory per rank: num_phase divides it into multiple serial steps, num_proc_repl replicates it to multiple ranks.</t>
        </r>
      </text>
    </comment>
    <comment ref="S19" authorId="0" shapeId="0" xr:uid="{39A814EC-FBCE-9741-806B-8A51967B4E33}">
      <text>
        <r>
          <rPr>
            <sz val="10"/>
            <color rgb="FF000000"/>
            <rFont val="Tahoma"/>
            <family val="2"/>
          </rPr>
          <t xml:space="preserve">increasing this reduces CPU memory usage </t>
        </r>
        <r>
          <rPr>
            <u/>
            <sz val="10"/>
            <color rgb="FF000000"/>
            <rFont val="Tahoma"/>
            <family val="2"/>
          </rPr>
          <t>linearly</t>
        </r>
        <r>
          <rPr>
            <sz val="10"/>
            <color rgb="FF000000"/>
            <rFont val="Tahoma"/>
            <family val="2"/>
          </rPr>
          <t xml:space="preserve"> but can reduce pipeline efficiency
</t>
        </r>
        <r>
          <rPr>
            <sz val="10"/>
            <color rgb="FF000000"/>
            <rFont val="Tahoma"/>
            <family val="2"/>
          </rPr>
          <t>NOTE: num_phase and num_proc_repl both reduce the computational work and memory per rank: num_phase divides it into multiple serial steps, num_proc_repl replicates it to multiple ranks.</t>
        </r>
      </text>
    </comment>
    <comment ref="T19" authorId="0" shapeId="0" xr:uid="{C74EEE5A-07F4-F944-9CF7-718BC9F8C051}">
      <text>
        <r>
          <rPr>
            <sz val="10"/>
            <color rgb="FF000000"/>
            <rFont val="Tahoma"/>
            <family val="2"/>
          </rPr>
          <t xml:space="preserve">increasing this reduces CPU memory usage </t>
        </r>
        <r>
          <rPr>
            <u/>
            <sz val="10"/>
            <color rgb="FF000000"/>
            <rFont val="Tahoma"/>
            <family val="2"/>
          </rPr>
          <t>linearly</t>
        </r>
        <r>
          <rPr>
            <sz val="10"/>
            <color rgb="FF000000"/>
            <rFont val="Tahoma"/>
            <family val="2"/>
          </rPr>
          <t xml:space="preserve"> but can reduce pipeline efficiency
</t>
        </r>
        <r>
          <rPr>
            <sz val="10"/>
            <color rgb="FF000000"/>
            <rFont val="Tahoma"/>
            <family val="2"/>
          </rPr>
          <t>NOTE: num_phase and num_proc_repl both reduce the computational work and memory per rank: num_phase divides it into multiple serial steps, num_proc_repl replicates it to multiple ranks.</t>
        </r>
      </text>
    </comment>
    <comment ref="U19" authorId="0" shapeId="0" xr:uid="{F2B31192-8480-F642-BDF8-1F66A0BD672D}">
      <text>
        <r>
          <rPr>
            <sz val="10"/>
            <color rgb="FF000000"/>
            <rFont val="Tahoma"/>
            <family val="2"/>
          </rPr>
          <t xml:space="preserve">increasing this reduces CPU memory usage </t>
        </r>
        <r>
          <rPr>
            <u/>
            <sz val="10"/>
            <color rgb="FF000000"/>
            <rFont val="Tahoma"/>
            <family val="2"/>
          </rPr>
          <t>linearly</t>
        </r>
        <r>
          <rPr>
            <sz val="10"/>
            <color rgb="FF000000"/>
            <rFont val="Tahoma"/>
            <family val="2"/>
          </rPr>
          <t xml:space="preserve"> but can reduce pipeline efficiency
</t>
        </r>
        <r>
          <rPr>
            <sz val="10"/>
            <color rgb="FF000000"/>
            <rFont val="Tahoma"/>
            <family val="2"/>
          </rPr>
          <t>NOTE: num_phase and num_proc_repl both reduce the computational work and memory per rank: num_phase divides it into multiple serial steps, num_proc_repl replicates it to multiple ranks.</t>
        </r>
      </text>
    </comment>
    <comment ref="V19" authorId="0" shapeId="0" xr:uid="{3D371471-083C-8040-A32D-E19CF5FBDD32}">
      <text>
        <r>
          <rPr>
            <sz val="10"/>
            <color rgb="FF000000"/>
            <rFont val="Tahoma"/>
            <family val="2"/>
          </rPr>
          <t xml:space="preserve">increasing this reduces CPU memory usage </t>
        </r>
        <r>
          <rPr>
            <u/>
            <sz val="10"/>
            <color rgb="FF000000"/>
            <rFont val="Tahoma"/>
            <family val="2"/>
          </rPr>
          <t>linearly</t>
        </r>
        <r>
          <rPr>
            <sz val="10"/>
            <color rgb="FF000000"/>
            <rFont val="Tahoma"/>
            <family val="2"/>
          </rPr>
          <t xml:space="preserve"> but can reduce pipeline efficiency
</t>
        </r>
        <r>
          <rPr>
            <sz val="10"/>
            <color rgb="FF000000"/>
            <rFont val="Tahoma"/>
            <family val="2"/>
          </rPr>
          <t>NOTE: num_phase and num_proc_repl both reduce the computational work and memory per rank: num_phase divides it into multiple serial steps, num_proc_repl replicates it to multiple ranks.</t>
        </r>
      </text>
    </comment>
    <comment ref="W19" authorId="0" shapeId="0" xr:uid="{98DE9034-7470-2941-8A74-9123F56C312E}">
      <text>
        <r>
          <rPr>
            <sz val="10"/>
            <color rgb="FF000000"/>
            <rFont val="Tahoma"/>
            <family val="2"/>
          </rPr>
          <t xml:space="preserve">increasing this reduces CPU memory usage </t>
        </r>
        <r>
          <rPr>
            <u/>
            <sz val="10"/>
            <color rgb="FF000000"/>
            <rFont val="Tahoma"/>
            <family val="2"/>
          </rPr>
          <t>linearly</t>
        </r>
        <r>
          <rPr>
            <sz val="10"/>
            <color rgb="FF000000"/>
            <rFont val="Tahoma"/>
            <family val="2"/>
          </rPr>
          <t xml:space="preserve"> but can reduce pipeline efficiency
</t>
        </r>
        <r>
          <rPr>
            <sz val="10"/>
            <color rgb="FF000000"/>
            <rFont val="Tahoma"/>
            <family val="2"/>
          </rPr>
          <t>NOTE: num_phase and num_proc_repl both reduce the computational work and memory per rank: num_phase divides it into multiple serial steps, num_proc_repl replicates it to multiple ranks.</t>
        </r>
      </text>
    </comment>
    <comment ref="X19" authorId="0" shapeId="0" xr:uid="{1138CC1E-EBF6-7942-9E18-E81403166A77}">
      <text>
        <r>
          <rPr>
            <sz val="10"/>
            <color rgb="FF000000"/>
            <rFont val="Tahoma"/>
            <family val="2"/>
          </rPr>
          <t xml:space="preserve">increasing this reduces CPU memory usage </t>
        </r>
        <r>
          <rPr>
            <u/>
            <sz val="10"/>
            <color rgb="FF000000"/>
            <rFont val="Tahoma"/>
            <family val="2"/>
          </rPr>
          <t>linearly</t>
        </r>
        <r>
          <rPr>
            <sz val="10"/>
            <color rgb="FF000000"/>
            <rFont val="Tahoma"/>
            <family val="2"/>
          </rPr>
          <t xml:space="preserve"> but can reduce pipeline efficiency
</t>
        </r>
        <r>
          <rPr>
            <sz val="10"/>
            <color rgb="FF000000"/>
            <rFont val="Tahoma"/>
            <family val="2"/>
          </rPr>
          <t>NOTE: num_phase and num_proc_repl both reduce the computational work and memory per rank: num_phase divides it into multiple serial steps, num_proc_repl replicates it to multiple ranks.</t>
        </r>
      </text>
    </comment>
    <comment ref="Y19" authorId="0" shapeId="0" xr:uid="{0B29DA05-237B-8940-8BEC-512CE1B96D75}">
      <text>
        <r>
          <rPr>
            <sz val="10"/>
            <color rgb="FF000000"/>
            <rFont val="Tahoma"/>
            <family val="2"/>
          </rPr>
          <t xml:space="preserve">increasing this reduces CPU memory usage </t>
        </r>
        <r>
          <rPr>
            <u/>
            <sz val="10"/>
            <color rgb="FF000000"/>
            <rFont val="Tahoma"/>
            <family val="2"/>
          </rPr>
          <t>linearly</t>
        </r>
        <r>
          <rPr>
            <sz val="10"/>
            <color rgb="FF000000"/>
            <rFont val="Tahoma"/>
            <family val="2"/>
          </rPr>
          <t xml:space="preserve"> but can reduce pipeline efficiency
</t>
        </r>
        <r>
          <rPr>
            <sz val="10"/>
            <color rgb="FF000000"/>
            <rFont val="Tahoma"/>
            <family val="2"/>
          </rPr>
          <t>NOTE: num_phase and num_proc_repl both reduce the computational work and memory per rank: num_phase divides it into multiple serial steps, num_proc_repl replicates it to multiple ranks.</t>
        </r>
      </text>
    </comment>
    <comment ref="Z19" authorId="0" shapeId="0" xr:uid="{710B34B8-EBF2-5648-8ABA-E4B9A5F75EC7}">
      <text>
        <r>
          <rPr>
            <sz val="10"/>
            <color rgb="FF000000"/>
            <rFont val="Tahoma"/>
            <family val="2"/>
          </rPr>
          <t xml:space="preserve">increasing this reduces CPU memory usage </t>
        </r>
        <r>
          <rPr>
            <u/>
            <sz val="10"/>
            <color rgb="FF000000"/>
            <rFont val="Tahoma"/>
            <family val="2"/>
          </rPr>
          <t>linearly</t>
        </r>
        <r>
          <rPr>
            <sz val="10"/>
            <color rgb="FF000000"/>
            <rFont val="Tahoma"/>
            <family val="2"/>
          </rPr>
          <t xml:space="preserve"> but can reduce pipeline efficiency
</t>
        </r>
        <r>
          <rPr>
            <sz val="10"/>
            <color rgb="FF000000"/>
            <rFont val="Tahoma"/>
            <family val="2"/>
          </rPr>
          <t>NOTE: num_phase and num_proc_repl both reduce the computational work and memory per rank: num_phase divides it into multiple serial steps, num_proc_repl replicates it to multiple ranks.</t>
        </r>
      </text>
    </comment>
    <comment ref="AA19" authorId="0" shapeId="0" xr:uid="{2DBB8A36-84F8-4146-A32F-165049B69DA3}">
      <text>
        <r>
          <rPr>
            <sz val="10"/>
            <color rgb="FF000000"/>
            <rFont val="Tahoma"/>
            <family val="2"/>
          </rPr>
          <t xml:space="preserve">increasing this reduces CPU memory usage </t>
        </r>
        <r>
          <rPr>
            <u/>
            <sz val="10"/>
            <color rgb="FF000000"/>
            <rFont val="Tahoma"/>
            <family val="2"/>
          </rPr>
          <t>linearly</t>
        </r>
        <r>
          <rPr>
            <sz val="10"/>
            <color rgb="FF000000"/>
            <rFont val="Tahoma"/>
            <family val="2"/>
          </rPr>
          <t xml:space="preserve"> but can reduce pipeline efficiency
</t>
        </r>
        <r>
          <rPr>
            <sz val="10"/>
            <color rgb="FF000000"/>
            <rFont val="Tahoma"/>
            <family val="2"/>
          </rPr>
          <t>NOTE: num_phase and num_proc_repl both reduce the computational work and memory per rank: num_phase divides it into multiple serial steps, num_proc_repl replicates it to multiple ranks.</t>
        </r>
      </text>
    </comment>
    <comment ref="B20" authorId="0" shapeId="0" xr:uid="{2A0B0D5B-BF8A-234F-8F78-03A178466B85}">
      <text>
        <r>
          <rPr>
            <sz val="10"/>
            <color rgb="FF000000"/>
            <rFont val="Tahoma"/>
            <family val="2"/>
          </rPr>
          <t xml:space="preserve">for 3-way methods. increasing this reduces CPU mem usage </t>
        </r>
        <r>
          <rPr>
            <u/>
            <sz val="10"/>
            <color rgb="FF000000"/>
            <rFont val="Tahoma"/>
            <family val="2"/>
          </rPr>
          <t>linearly</t>
        </r>
        <r>
          <rPr>
            <sz val="10"/>
            <color rgb="FF000000"/>
            <rFont val="Tahoma"/>
            <family val="2"/>
          </rPr>
          <t xml:space="preserve"> but decreases gpu pipeline efficiency</t>
        </r>
      </text>
    </comment>
    <comment ref="C20" authorId="0" shapeId="0" xr:uid="{A9DAA98A-8D97-E540-A65A-D066B3BBB8FD}">
      <text>
        <r>
          <rPr>
            <sz val="10"/>
            <color rgb="FF000000"/>
            <rFont val="Tahoma"/>
            <family val="2"/>
          </rPr>
          <t xml:space="preserve">for 3-way methods. increasing this reduces CPU mem usage </t>
        </r>
        <r>
          <rPr>
            <u/>
            <sz val="10"/>
            <color rgb="FF000000"/>
            <rFont val="Tahoma"/>
            <family val="2"/>
          </rPr>
          <t>linearly</t>
        </r>
        <r>
          <rPr>
            <sz val="10"/>
            <color rgb="FF000000"/>
            <rFont val="Tahoma"/>
            <family val="2"/>
          </rPr>
          <t xml:space="preserve"> but decreases gpu pipeline efficiency</t>
        </r>
      </text>
    </comment>
    <comment ref="D20" authorId="0" shapeId="0" xr:uid="{4BCEB172-C725-7641-82BF-87CCD0F52B0F}">
      <text>
        <r>
          <rPr>
            <sz val="10"/>
            <color rgb="FF000000"/>
            <rFont val="Tahoma"/>
            <family val="2"/>
          </rPr>
          <t xml:space="preserve">for 3-way methods. increasing this reduces CPU mem usage </t>
        </r>
        <r>
          <rPr>
            <u/>
            <sz val="10"/>
            <color rgb="FF000000"/>
            <rFont val="Tahoma"/>
            <family val="2"/>
          </rPr>
          <t>linearly</t>
        </r>
        <r>
          <rPr>
            <sz val="10"/>
            <color rgb="FF000000"/>
            <rFont val="Tahoma"/>
            <family val="2"/>
          </rPr>
          <t xml:space="preserve"> but decreases gpu pipeline efficiency</t>
        </r>
      </text>
    </comment>
    <comment ref="E20" authorId="0" shapeId="0" xr:uid="{5984C00D-25E8-784D-A9F4-45F3EF6EA189}">
      <text>
        <r>
          <rPr>
            <sz val="10"/>
            <color rgb="FF000000"/>
            <rFont val="Tahoma"/>
            <family val="2"/>
          </rPr>
          <t xml:space="preserve">for 3-way methods. increasing this reduces CPU mem usage </t>
        </r>
        <r>
          <rPr>
            <u/>
            <sz val="10"/>
            <color rgb="FF000000"/>
            <rFont val="Tahoma"/>
            <family val="2"/>
          </rPr>
          <t>linearly</t>
        </r>
        <r>
          <rPr>
            <sz val="10"/>
            <color rgb="FF000000"/>
            <rFont val="Tahoma"/>
            <family val="2"/>
          </rPr>
          <t xml:space="preserve"> but decreases gpu pipeline efficiency</t>
        </r>
      </text>
    </comment>
    <comment ref="F20" authorId="0" shapeId="0" xr:uid="{60450AC7-CFB4-5C47-9510-FF9941A63925}">
      <text>
        <r>
          <rPr>
            <sz val="10"/>
            <color rgb="FF000000"/>
            <rFont val="Tahoma"/>
            <family val="2"/>
          </rPr>
          <t xml:space="preserve">for 3-way methods. increasing this reduces CPU mem usage </t>
        </r>
        <r>
          <rPr>
            <u/>
            <sz val="10"/>
            <color rgb="FF000000"/>
            <rFont val="Tahoma"/>
            <family val="2"/>
          </rPr>
          <t>linearly</t>
        </r>
        <r>
          <rPr>
            <sz val="10"/>
            <color rgb="FF000000"/>
            <rFont val="Tahoma"/>
            <family val="2"/>
          </rPr>
          <t xml:space="preserve"> but decreases gpu pipeline efficiency</t>
        </r>
      </text>
    </comment>
    <comment ref="G20" authorId="0" shapeId="0" xr:uid="{E924DB2D-04BA-194D-8C3A-F848F47636A8}">
      <text>
        <r>
          <rPr>
            <sz val="10"/>
            <color rgb="FF000000"/>
            <rFont val="Tahoma"/>
            <family val="2"/>
          </rPr>
          <t xml:space="preserve">for 3-way methods. increasing this reduces CPU mem usage </t>
        </r>
        <r>
          <rPr>
            <u/>
            <sz val="10"/>
            <color rgb="FF000000"/>
            <rFont val="Tahoma"/>
            <family val="2"/>
          </rPr>
          <t>linearly</t>
        </r>
        <r>
          <rPr>
            <sz val="10"/>
            <color rgb="FF000000"/>
            <rFont val="Tahoma"/>
            <family val="2"/>
          </rPr>
          <t xml:space="preserve"> but decreases gpu pipeline efficiency</t>
        </r>
      </text>
    </comment>
    <comment ref="H20" authorId="0" shapeId="0" xr:uid="{237BDC4F-635B-E249-9DB4-68E717DE23EC}">
      <text>
        <r>
          <rPr>
            <sz val="10"/>
            <color rgb="FF000000"/>
            <rFont val="Tahoma"/>
            <family val="2"/>
          </rPr>
          <t xml:space="preserve">for 3-way methods. increasing this reduces CPU mem usage </t>
        </r>
        <r>
          <rPr>
            <u/>
            <sz val="10"/>
            <color rgb="FF000000"/>
            <rFont val="Tahoma"/>
            <family val="2"/>
          </rPr>
          <t>linearly</t>
        </r>
        <r>
          <rPr>
            <sz val="10"/>
            <color rgb="FF000000"/>
            <rFont val="Tahoma"/>
            <family val="2"/>
          </rPr>
          <t xml:space="preserve"> but decreases gpu pipeline efficiency</t>
        </r>
      </text>
    </comment>
    <comment ref="I20" authorId="0" shapeId="0" xr:uid="{8519CD20-E208-F645-845C-7C83335D976C}">
      <text>
        <r>
          <rPr>
            <sz val="10"/>
            <color rgb="FF000000"/>
            <rFont val="Tahoma"/>
            <family val="2"/>
          </rPr>
          <t xml:space="preserve">for 3-way methods. increasing this reduces CPU mem usage </t>
        </r>
        <r>
          <rPr>
            <u/>
            <sz val="10"/>
            <color rgb="FF000000"/>
            <rFont val="Tahoma"/>
            <family val="2"/>
          </rPr>
          <t>linearly</t>
        </r>
        <r>
          <rPr>
            <sz val="10"/>
            <color rgb="FF000000"/>
            <rFont val="Tahoma"/>
            <family val="2"/>
          </rPr>
          <t xml:space="preserve"> but decreases gpu pipeline efficiency</t>
        </r>
      </text>
    </comment>
    <comment ref="J20" authorId="0" shapeId="0" xr:uid="{A5524A3C-A9F0-C14D-89B5-FE018875B72E}">
      <text>
        <r>
          <rPr>
            <sz val="10"/>
            <color rgb="FF000000"/>
            <rFont val="Tahoma"/>
            <family val="2"/>
          </rPr>
          <t xml:space="preserve">for 3-way methods. increasing this reduces CPU mem usage </t>
        </r>
        <r>
          <rPr>
            <u/>
            <sz val="10"/>
            <color rgb="FF000000"/>
            <rFont val="Tahoma"/>
            <family val="2"/>
          </rPr>
          <t>linearly</t>
        </r>
        <r>
          <rPr>
            <sz val="10"/>
            <color rgb="FF000000"/>
            <rFont val="Tahoma"/>
            <family val="2"/>
          </rPr>
          <t xml:space="preserve"> but decreases gpu pipeline efficiency</t>
        </r>
      </text>
    </comment>
    <comment ref="K20" authorId="0" shapeId="0" xr:uid="{7A40FAAF-5B03-C149-AAC5-637C026D26B4}">
      <text>
        <r>
          <rPr>
            <sz val="10"/>
            <color rgb="FF000000"/>
            <rFont val="Tahoma"/>
            <family val="2"/>
          </rPr>
          <t xml:space="preserve">for 3-way methods. increasing this reduces CPU mem usage </t>
        </r>
        <r>
          <rPr>
            <u/>
            <sz val="10"/>
            <color rgb="FF000000"/>
            <rFont val="Tahoma"/>
            <family val="2"/>
          </rPr>
          <t>linearly</t>
        </r>
        <r>
          <rPr>
            <sz val="10"/>
            <color rgb="FF000000"/>
            <rFont val="Tahoma"/>
            <family val="2"/>
          </rPr>
          <t xml:space="preserve"> but decreases gpu pipeline efficiency</t>
        </r>
      </text>
    </comment>
    <comment ref="L20" authorId="0" shapeId="0" xr:uid="{F30718E2-FF56-AC43-A3EA-D1ADD13102FD}">
      <text>
        <r>
          <rPr>
            <sz val="10"/>
            <color rgb="FF000000"/>
            <rFont val="Tahoma"/>
            <family val="2"/>
          </rPr>
          <t xml:space="preserve">for 3-way methods. increasing this reduces CPU mem usage </t>
        </r>
        <r>
          <rPr>
            <u/>
            <sz val="10"/>
            <color rgb="FF000000"/>
            <rFont val="Tahoma"/>
            <family val="2"/>
          </rPr>
          <t>linearly</t>
        </r>
        <r>
          <rPr>
            <sz val="10"/>
            <color rgb="FF000000"/>
            <rFont val="Tahoma"/>
            <family val="2"/>
          </rPr>
          <t xml:space="preserve"> but decreases gpu pipeline efficiency</t>
        </r>
      </text>
    </comment>
    <comment ref="M20" authorId="0" shapeId="0" xr:uid="{BB53D833-9E97-AE4E-9948-6AE4D74008AE}">
      <text>
        <r>
          <rPr>
            <sz val="10"/>
            <color rgb="FF000000"/>
            <rFont val="Tahoma"/>
            <family val="2"/>
          </rPr>
          <t xml:space="preserve">for 3-way methods. increasing this reduces CPU mem usage </t>
        </r>
        <r>
          <rPr>
            <u/>
            <sz val="10"/>
            <color rgb="FF000000"/>
            <rFont val="Tahoma"/>
            <family val="2"/>
          </rPr>
          <t>linearly</t>
        </r>
        <r>
          <rPr>
            <sz val="10"/>
            <color rgb="FF000000"/>
            <rFont val="Tahoma"/>
            <family val="2"/>
          </rPr>
          <t xml:space="preserve"> but decreases gpu pipeline efficiency</t>
        </r>
      </text>
    </comment>
    <comment ref="N20" authorId="0" shapeId="0" xr:uid="{1E0DDBAA-3547-0845-BFB8-2C1813920EE7}">
      <text>
        <r>
          <rPr>
            <sz val="10"/>
            <color rgb="FF000000"/>
            <rFont val="Tahoma"/>
            <family val="2"/>
          </rPr>
          <t xml:space="preserve">for 3-way methods. increasing this reduces CPU mem usage </t>
        </r>
        <r>
          <rPr>
            <u/>
            <sz val="10"/>
            <color rgb="FF000000"/>
            <rFont val="Tahoma"/>
            <family val="2"/>
          </rPr>
          <t>linearly</t>
        </r>
        <r>
          <rPr>
            <sz val="10"/>
            <color rgb="FF000000"/>
            <rFont val="Tahoma"/>
            <family val="2"/>
          </rPr>
          <t xml:space="preserve"> but decreases gpu pipeline efficiency</t>
        </r>
      </text>
    </comment>
    <comment ref="O20" authorId="0" shapeId="0" xr:uid="{E5E8A2BB-66C4-E840-BB25-EFE217733482}">
      <text>
        <r>
          <rPr>
            <sz val="10"/>
            <color rgb="FF000000"/>
            <rFont val="Tahoma"/>
            <family val="2"/>
          </rPr>
          <t xml:space="preserve">for 3-way methods. increasing this reduces CPU mem usage </t>
        </r>
        <r>
          <rPr>
            <u/>
            <sz val="10"/>
            <color rgb="FF000000"/>
            <rFont val="Tahoma"/>
            <family val="2"/>
          </rPr>
          <t>linearly</t>
        </r>
        <r>
          <rPr>
            <sz val="10"/>
            <color rgb="FF000000"/>
            <rFont val="Tahoma"/>
            <family val="2"/>
          </rPr>
          <t xml:space="preserve"> but decreases gpu pipeline efficiency</t>
        </r>
      </text>
    </comment>
    <comment ref="P20" authorId="0" shapeId="0" xr:uid="{3378530D-A72C-364A-B8CB-D7F575C8831E}">
      <text>
        <r>
          <rPr>
            <sz val="10"/>
            <color rgb="FF000000"/>
            <rFont val="Tahoma"/>
            <family val="2"/>
          </rPr>
          <t xml:space="preserve">for 3-way methods. increasing this reduces CPU mem usage </t>
        </r>
        <r>
          <rPr>
            <u/>
            <sz val="10"/>
            <color rgb="FF000000"/>
            <rFont val="Tahoma"/>
            <family val="2"/>
          </rPr>
          <t>linearly</t>
        </r>
        <r>
          <rPr>
            <sz val="10"/>
            <color rgb="FF000000"/>
            <rFont val="Tahoma"/>
            <family val="2"/>
          </rPr>
          <t xml:space="preserve"> but decreases gpu pipeline efficiency</t>
        </r>
      </text>
    </comment>
    <comment ref="Q20" authorId="0" shapeId="0" xr:uid="{3D009629-1F60-1F4A-A0C3-97779881A965}">
      <text>
        <r>
          <rPr>
            <sz val="10"/>
            <color rgb="FF000000"/>
            <rFont val="Tahoma"/>
            <family val="2"/>
          </rPr>
          <t xml:space="preserve">for 3-way methods. increasing this reduces CPU mem usage </t>
        </r>
        <r>
          <rPr>
            <u/>
            <sz val="10"/>
            <color rgb="FF000000"/>
            <rFont val="Tahoma"/>
            <family val="2"/>
          </rPr>
          <t>linearly</t>
        </r>
        <r>
          <rPr>
            <sz val="10"/>
            <color rgb="FF000000"/>
            <rFont val="Tahoma"/>
            <family val="2"/>
          </rPr>
          <t xml:space="preserve"> but decreases gpu pipeline efficiency</t>
        </r>
      </text>
    </comment>
    <comment ref="R20" authorId="0" shapeId="0" xr:uid="{D894DE97-98F3-F742-AF13-3E5148C6B6AB}">
      <text>
        <r>
          <rPr>
            <sz val="10"/>
            <color rgb="FF000000"/>
            <rFont val="Tahoma"/>
            <family val="2"/>
          </rPr>
          <t xml:space="preserve">for 3-way methods. increasing this reduces CPU mem usage </t>
        </r>
        <r>
          <rPr>
            <u/>
            <sz val="10"/>
            <color rgb="FF000000"/>
            <rFont val="Tahoma"/>
            <family val="2"/>
          </rPr>
          <t>linearly</t>
        </r>
        <r>
          <rPr>
            <sz val="10"/>
            <color rgb="FF000000"/>
            <rFont val="Tahoma"/>
            <family val="2"/>
          </rPr>
          <t xml:space="preserve"> but decreases gpu pipeline efficiency</t>
        </r>
      </text>
    </comment>
    <comment ref="S20" authorId="0" shapeId="0" xr:uid="{90DBD87D-8173-4740-93EE-56D6C1DFFA21}">
      <text>
        <r>
          <rPr>
            <sz val="10"/>
            <color rgb="FF000000"/>
            <rFont val="Tahoma"/>
            <family val="2"/>
          </rPr>
          <t xml:space="preserve">for 3-way methods. increasing this reduces CPU mem usage </t>
        </r>
        <r>
          <rPr>
            <u/>
            <sz val="10"/>
            <color rgb="FF000000"/>
            <rFont val="Tahoma"/>
            <family val="2"/>
          </rPr>
          <t>linearly</t>
        </r>
        <r>
          <rPr>
            <sz val="10"/>
            <color rgb="FF000000"/>
            <rFont val="Tahoma"/>
            <family val="2"/>
          </rPr>
          <t xml:space="preserve"> but decreases gpu pipeline efficiency</t>
        </r>
      </text>
    </comment>
    <comment ref="T20" authorId="0" shapeId="0" xr:uid="{5CF5DC65-C81A-E041-8AF6-88328B2A4654}">
      <text>
        <r>
          <rPr>
            <sz val="10"/>
            <color rgb="FF000000"/>
            <rFont val="Tahoma"/>
            <family val="2"/>
          </rPr>
          <t xml:space="preserve">for 3-way methods. increasing this reduces CPU mem usage </t>
        </r>
        <r>
          <rPr>
            <u/>
            <sz val="10"/>
            <color rgb="FF000000"/>
            <rFont val="Tahoma"/>
            <family val="2"/>
          </rPr>
          <t>linearly</t>
        </r>
        <r>
          <rPr>
            <sz val="10"/>
            <color rgb="FF000000"/>
            <rFont val="Tahoma"/>
            <family val="2"/>
          </rPr>
          <t xml:space="preserve"> but decreases gpu pipeline efficiency</t>
        </r>
      </text>
    </comment>
    <comment ref="U20" authorId="0" shapeId="0" xr:uid="{34DBB798-1E16-454C-A3BD-9BA2AAD888ED}">
      <text>
        <r>
          <rPr>
            <sz val="10"/>
            <color rgb="FF000000"/>
            <rFont val="Tahoma"/>
            <family val="2"/>
          </rPr>
          <t xml:space="preserve">for 3-way methods. increasing this reduces CPU mem usage </t>
        </r>
        <r>
          <rPr>
            <u/>
            <sz val="10"/>
            <color rgb="FF000000"/>
            <rFont val="Tahoma"/>
            <family val="2"/>
          </rPr>
          <t>linearly</t>
        </r>
        <r>
          <rPr>
            <sz val="10"/>
            <color rgb="FF000000"/>
            <rFont val="Tahoma"/>
            <family val="2"/>
          </rPr>
          <t xml:space="preserve"> but decreases gpu pipeline efficiency</t>
        </r>
      </text>
    </comment>
    <comment ref="V20" authorId="0" shapeId="0" xr:uid="{01CB464A-2E5D-E841-BE62-0907993FAC10}">
      <text>
        <r>
          <rPr>
            <sz val="10"/>
            <color rgb="FF000000"/>
            <rFont val="Tahoma"/>
            <family val="2"/>
          </rPr>
          <t xml:space="preserve">for 3-way methods. increasing this reduces CPU mem usage </t>
        </r>
        <r>
          <rPr>
            <u/>
            <sz val="10"/>
            <color rgb="FF000000"/>
            <rFont val="Tahoma"/>
            <family val="2"/>
          </rPr>
          <t>linearly</t>
        </r>
        <r>
          <rPr>
            <sz val="10"/>
            <color rgb="FF000000"/>
            <rFont val="Tahoma"/>
            <family val="2"/>
          </rPr>
          <t xml:space="preserve"> but decreases gpu pipeline efficiency</t>
        </r>
      </text>
    </comment>
    <comment ref="W20" authorId="0" shapeId="0" xr:uid="{35F42C09-64B3-084A-B5B0-583BB7F78460}">
      <text>
        <r>
          <rPr>
            <sz val="10"/>
            <color rgb="FF000000"/>
            <rFont val="Tahoma"/>
            <family val="2"/>
          </rPr>
          <t xml:space="preserve">for 3-way methods. increasing this reduces CPU mem usage </t>
        </r>
        <r>
          <rPr>
            <u/>
            <sz val="10"/>
            <color rgb="FF000000"/>
            <rFont val="Tahoma"/>
            <family val="2"/>
          </rPr>
          <t>linearly</t>
        </r>
        <r>
          <rPr>
            <sz val="10"/>
            <color rgb="FF000000"/>
            <rFont val="Tahoma"/>
            <family val="2"/>
          </rPr>
          <t xml:space="preserve"> but decreases gpu pipeline efficiency</t>
        </r>
      </text>
    </comment>
    <comment ref="X20" authorId="0" shapeId="0" xr:uid="{5EC61AAE-C273-4844-B0DB-61967A4084EE}">
      <text>
        <r>
          <rPr>
            <sz val="10"/>
            <color rgb="FF000000"/>
            <rFont val="Tahoma"/>
            <family val="2"/>
          </rPr>
          <t xml:space="preserve">for 3-way methods. increasing this reduces CPU mem usage </t>
        </r>
        <r>
          <rPr>
            <u/>
            <sz val="10"/>
            <color rgb="FF000000"/>
            <rFont val="Tahoma"/>
            <family val="2"/>
          </rPr>
          <t>linearly</t>
        </r>
        <r>
          <rPr>
            <sz val="10"/>
            <color rgb="FF000000"/>
            <rFont val="Tahoma"/>
            <family val="2"/>
          </rPr>
          <t xml:space="preserve"> but decreases gpu pipeline efficiency</t>
        </r>
      </text>
    </comment>
    <comment ref="Y20" authorId="0" shapeId="0" xr:uid="{85FAF7FA-723D-8A48-985D-901AF3D6709A}">
      <text>
        <r>
          <rPr>
            <sz val="10"/>
            <color rgb="FF000000"/>
            <rFont val="Tahoma"/>
            <family val="2"/>
          </rPr>
          <t xml:space="preserve">for 3-way methods. increasing this reduces CPU mem usage </t>
        </r>
        <r>
          <rPr>
            <u/>
            <sz val="10"/>
            <color rgb="FF000000"/>
            <rFont val="Tahoma"/>
            <family val="2"/>
          </rPr>
          <t>linearly</t>
        </r>
        <r>
          <rPr>
            <sz val="10"/>
            <color rgb="FF000000"/>
            <rFont val="Tahoma"/>
            <family val="2"/>
          </rPr>
          <t xml:space="preserve"> but decreases gpu pipeline efficiency</t>
        </r>
      </text>
    </comment>
    <comment ref="Z20" authorId="0" shapeId="0" xr:uid="{9C3540BD-B56D-F548-99DA-87D6C42F7B53}">
      <text>
        <r>
          <rPr>
            <sz val="10"/>
            <color rgb="FF000000"/>
            <rFont val="Tahoma"/>
            <family val="2"/>
          </rPr>
          <t xml:space="preserve">for 3-way methods. increasing this reduces CPU mem usage </t>
        </r>
        <r>
          <rPr>
            <u/>
            <sz val="10"/>
            <color rgb="FF000000"/>
            <rFont val="Tahoma"/>
            <family val="2"/>
          </rPr>
          <t>linearly</t>
        </r>
        <r>
          <rPr>
            <sz val="10"/>
            <color rgb="FF000000"/>
            <rFont val="Tahoma"/>
            <family val="2"/>
          </rPr>
          <t xml:space="preserve"> but decreases gpu pipeline efficiency</t>
        </r>
      </text>
    </comment>
    <comment ref="AA20" authorId="0" shapeId="0" xr:uid="{723B1C2B-3051-964E-92D8-E8F4F37BB1F4}">
      <text>
        <r>
          <rPr>
            <sz val="10"/>
            <color rgb="FF000000"/>
            <rFont val="Tahoma"/>
            <family val="2"/>
          </rPr>
          <t xml:space="preserve">for 3-way methods. increasing this reduces CPU mem usage </t>
        </r>
        <r>
          <rPr>
            <u/>
            <sz val="10"/>
            <color rgb="FF000000"/>
            <rFont val="Tahoma"/>
            <family val="2"/>
          </rPr>
          <t>linearly</t>
        </r>
        <r>
          <rPr>
            <sz val="10"/>
            <color rgb="FF000000"/>
            <rFont val="Tahoma"/>
            <family val="2"/>
          </rPr>
          <t xml:space="preserve"> but decreases gpu pipeline efficiency</t>
        </r>
      </text>
    </comment>
    <comment ref="B22" authorId="1" shapeId="0" xr:uid="{D273D0E5-1894-3747-805B-A78ED919D298}">
      <text>
        <r>
          <rPr>
            <sz val="10"/>
            <color rgb="FF000000"/>
            <rFont val="Tahoma"/>
            <family val="2"/>
          </rPr>
          <t xml:space="preserve">leave this blank if not thresholding
</t>
        </r>
      </text>
    </comment>
    <comment ref="C22" authorId="1" shapeId="0" xr:uid="{DD03290D-EC7B-AA4F-8A1C-1C9C13D6E161}">
      <text>
        <r>
          <rPr>
            <sz val="10"/>
            <color rgb="FF000000"/>
            <rFont val="Tahoma"/>
            <family val="2"/>
          </rPr>
          <t xml:space="preserve">leave this blank if not thresholding
</t>
        </r>
      </text>
    </comment>
    <comment ref="D22" authorId="1" shapeId="0" xr:uid="{F4F7065C-F83C-5842-9B0D-4F0206A66931}">
      <text>
        <r>
          <rPr>
            <sz val="10"/>
            <color rgb="FF000000"/>
            <rFont val="Tahoma"/>
            <family val="2"/>
          </rPr>
          <t xml:space="preserve">leave this blank if not thresholding
</t>
        </r>
      </text>
    </comment>
    <comment ref="E22" authorId="1" shapeId="0" xr:uid="{8F100EFF-A5D4-CA4B-BB7E-45F1B9B22DFD}">
      <text>
        <r>
          <rPr>
            <sz val="10"/>
            <color rgb="FF000000"/>
            <rFont val="Tahoma"/>
            <family val="2"/>
          </rPr>
          <t xml:space="preserve">leave this blank if not thresholding
</t>
        </r>
      </text>
    </comment>
    <comment ref="F22" authorId="1" shapeId="0" xr:uid="{979CB352-69E1-B54C-8D9E-200683225FF9}">
      <text>
        <r>
          <rPr>
            <sz val="10"/>
            <color rgb="FF000000"/>
            <rFont val="Tahoma"/>
            <family val="2"/>
          </rPr>
          <t xml:space="preserve">leave this blank if not thresholding
</t>
        </r>
      </text>
    </comment>
    <comment ref="G22" authorId="1" shapeId="0" xr:uid="{B8161C5E-C8EA-4B4C-9746-B26F6A67C788}">
      <text>
        <r>
          <rPr>
            <sz val="10"/>
            <color rgb="FF000000"/>
            <rFont val="Tahoma"/>
            <family val="2"/>
          </rPr>
          <t xml:space="preserve">leave this blank if not thresholding
</t>
        </r>
      </text>
    </comment>
    <comment ref="H22" authorId="1" shapeId="0" xr:uid="{BDE0B426-778A-7B41-BA15-8EA8DD7C41E3}">
      <text>
        <r>
          <rPr>
            <sz val="10"/>
            <color rgb="FF000000"/>
            <rFont val="Tahoma"/>
            <family val="2"/>
          </rPr>
          <t xml:space="preserve">leave this blank if not thresholding
</t>
        </r>
      </text>
    </comment>
    <comment ref="I22" authorId="1" shapeId="0" xr:uid="{30B4DFD3-E687-E844-8A40-6E1A3EACB3CB}">
      <text>
        <r>
          <rPr>
            <sz val="10"/>
            <color rgb="FF000000"/>
            <rFont val="Tahoma"/>
            <family val="2"/>
          </rPr>
          <t xml:space="preserve">leave this blank if not thresholding
</t>
        </r>
      </text>
    </comment>
    <comment ref="J22" authorId="1" shapeId="0" xr:uid="{F004A19F-48FA-4A47-9F9E-B410260B72CA}">
      <text>
        <r>
          <rPr>
            <sz val="10"/>
            <color rgb="FF000000"/>
            <rFont val="Tahoma"/>
            <family val="2"/>
          </rPr>
          <t xml:space="preserve">leave this blank if not thresholding
</t>
        </r>
      </text>
    </comment>
    <comment ref="K22" authorId="1" shapeId="0" xr:uid="{6809A8DF-5D4E-9241-B410-401F8131B906}">
      <text>
        <r>
          <rPr>
            <sz val="10"/>
            <color rgb="FF000000"/>
            <rFont val="Tahoma"/>
            <family val="2"/>
          </rPr>
          <t xml:space="preserve">leave this blank if not thresholding
</t>
        </r>
      </text>
    </comment>
    <comment ref="L22" authorId="1" shapeId="0" xr:uid="{F09B2EEF-6B15-C748-AE83-F28DDA5BB045}">
      <text>
        <r>
          <rPr>
            <sz val="10"/>
            <color rgb="FF000000"/>
            <rFont val="Tahoma"/>
            <family val="2"/>
          </rPr>
          <t xml:space="preserve">leave this blank if not thresholding
</t>
        </r>
      </text>
    </comment>
    <comment ref="M22" authorId="1" shapeId="0" xr:uid="{6A953583-5EB7-B347-A0C8-20EFC81BEE5A}">
      <text>
        <r>
          <rPr>
            <sz val="10"/>
            <color rgb="FF000000"/>
            <rFont val="Tahoma"/>
            <family val="2"/>
          </rPr>
          <t xml:space="preserve">leave this blank if not thresholding
</t>
        </r>
      </text>
    </comment>
    <comment ref="N22" authorId="1" shapeId="0" xr:uid="{4201CF05-E367-A44B-9A1D-52E8B12FEB25}">
      <text>
        <r>
          <rPr>
            <sz val="10"/>
            <color rgb="FF000000"/>
            <rFont val="Tahoma"/>
            <family val="2"/>
          </rPr>
          <t xml:space="preserve">leave this blank if not thresholding
</t>
        </r>
      </text>
    </comment>
    <comment ref="O22" authorId="1" shapeId="0" xr:uid="{1DBB1AD8-EAC0-484E-9B91-147F80225913}">
      <text>
        <r>
          <rPr>
            <sz val="10"/>
            <color rgb="FF000000"/>
            <rFont val="Tahoma"/>
            <family val="2"/>
          </rPr>
          <t xml:space="preserve">leave this blank if not thresholding
</t>
        </r>
      </text>
    </comment>
    <comment ref="P22" authorId="1" shapeId="0" xr:uid="{EFBF9D52-04FD-604C-AF09-80FD8F408BFF}">
      <text>
        <r>
          <rPr>
            <sz val="10"/>
            <color rgb="FF000000"/>
            <rFont val="Tahoma"/>
            <family val="2"/>
          </rPr>
          <t xml:space="preserve">leave this blank if not thresholding
</t>
        </r>
      </text>
    </comment>
    <comment ref="Q22" authorId="1" shapeId="0" xr:uid="{F8A59DF1-4053-554A-920E-C285EB99507B}">
      <text>
        <r>
          <rPr>
            <sz val="10"/>
            <color rgb="FF000000"/>
            <rFont val="Tahoma"/>
            <family val="2"/>
          </rPr>
          <t xml:space="preserve">leave this blank if not thresholding
</t>
        </r>
      </text>
    </comment>
    <comment ref="R22" authorId="1" shapeId="0" xr:uid="{84A9A727-87C4-8144-B830-52CB60068C7E}">
      <text>
        <r>
          <rPr>
            <sz val="10"/>
            <color rgb="FF000000"/>
            <rFont val="Tahoma"/>
            <family val="2"/>
          </rPr>
          <t xml:space="preserve">leave this blank if not thresholding
</t>
        </r>
      </text>
    </comment>
    <comment ref="S22" authorId="1" shapeId="0" xr:uid="{1781EA1F-81F3-7D45-B295-4425A5A8B339}">
      <text>
        <r>
          <rPr>
            <sz val="10"/>
            <color rgb="FF000000"/>
            <rFont val="Tahoma"/>
            <family val="2"/>
          </rPr>
          <t xml:space="preserve">leave this blank if not thresholding
</t>
        </r>
      </text>
    </comment>
    <comment ref="T22" authorId="1" shapeId="0" xr:uid="{1FE08243-BB5F-844F-97F9-7ADC63310FD7}">
      <text>
        <r>
          <rPr>
            <sz val="10"/>
            <color rgb="FF000000"/>
            <rFont val="Tahoma"/>
            <family val="2"/>
          </rPr>
          <t xml:space="preserve">leave this blank if not thresholding
</t>
        </r>
      </text>
    </comment>
    <comment ref="U22" authorId="1" shapeId="0" xr:uid="{F0B1E131-8870-6F42-A6A5-182D91233DC3}">
      <text>
        <r>
          <rPr>
            <sz val="10"/>
            <color rgb="FF000000"/>
            <rFont val="Tahoma"/>
            <family val="2"/>
          </rPr>
          <t xml:space="preserve">leave this blank if not thresholding
</t>
        </r>
      </text>
    </comment>
    <comment ref="V22" authorId="1" shapeId="0" xr:uid="{BACBD82C-518A-1540-9EB6-6F6C8B80BE42}">
      <text>
        <r>
          <rPr>
            <sz val="10"/>
            <color rgb="FF000000"/>
            <rFont val="Tahoma"/>
            <family val="2"/>
          </rPr>
          <t xml:space="preserve">leave this blank if not thresholding
</t>
        </r>
      </text>
    </comment>
    <comment ref="W22" authorId="1" shapeId="0" xr:uid="{A34980DC-3179-724A-9825-E5941E57CB26}">
      <text>
        <r>
          <rPr>
            <sz val="10"/>
            <color rgb="FF000000"/>
            <rFont val="Tahoma"/>
            <family val="2"/>
          </rPr>
          <t xml:space="preserve">leave this blank if not thresholding
</t>
        </r>
      </text>
    </comment>
    <comment ref="X22" authorId="1" shapeId="0" xr:uid="{18360903-3DD4-1347-857C-1DB107E4915D}">
      <text>
        <r>
          <rPr>
            <sz val="10"/>
            <color rgb="FF000000"/>
            <rFont val="Tahoma"/>
            <family val="2"/>
          </rPr>
          <t xml:space="preserve">leave this blank if not thresholding
</t>
        </r>
      </text>
    </comment>
    <comment ref="Y22" authorId="1" shapeId="0" xr:uid="{B46D497E-1C41-EC43-8F82-1AE877C80C20}">
      <text>
        <r>
          <rPr>
            <sz val="10"/>
            <color rgb="FF000000"/>
            <rFont val="Tahoma"/>
            <family val="2"/>
          </rPr>
          <t xml:space="preserve">leave this blank if not thresholding
</t>
        </r>
      </text>
    </comment>
    <comment ref="Z22" authorId="1" shapeId="0" xr:uid="{B67F2D8E-6E91-5C44-AF4F-29961DFB94A5}">
      <text>
        <r>
          <rPr>
            <sz val="10"/>
            <color rgb="FF000000"/>
            <rFont val="Tahoma"/>
            <family val="2"/>
          </rPr>
          <t xml:space="preserve">leave this blank if not thresholding
</t>
        </r>
      </text>
    </comment>
    <comment ref="AA22" authorId="1" shapeId="0" xr:uid="{A8A8E4C1-DE22-D74A-8ADC-E3646DBE84B7}">
      <text>
        <r>
          <rPr>
            <sz val="10"/>
            <color rgb="FF000000"/>
            <rFont val="Tahoma"/>
            <family val="2"/>
          </rPr>
          <t xml:space="preserve">leave this blank if not thresholding
</t>
        </r>
      </text>
    </comment>
    <comment ref="B23" authorId="0" shapeId="0" xr:uid="{A3498651-4874-BD4C-AFFA-776E88D4A292}">
      <text>
        <r>
          <rPr>
            <sz val="10"/>
            <color rgb="FF000000"/>
            <rFont val="Tahoma"/>
            <family val="2"/>
          </rPr>
          <t>for example, if this value is 10%, then require that the reported value by CoMet for a metric result must differ from the actual value that would be calculated in exact precision by no more than 10%</t>
        </r>
      </text>
    </comment>
    <comment ref="C23" authorId="0" shapeId="0" xr:uid="{5F217856-37E8-8741-A917-917F07CEF060}">
      <text>
        <r>
          <rPr>
            <sz val="10"/>
            <color rgb="FF000000"/>
            <rFont val="Tahoma"/>
            <family val="2"/>
          </rPr>
          <t>for example, if this value is 10%, then require that the reported value by CoMet for a metric result must differ from the actual value that would be calculated in exact precision by no more than 10%</t>
        </r>
      </text>
    </comment>
    <comment ref="D23" authorId="0" shapeId="0" xr:uid="{F392CF50-070C-BD4F-AB1A-4DF9C05D8AB0}">
      <text>
        <r>
          <rPr>
            <sz val="10"/>
            <color rgb="FF000000"/>
            <rFont val="Tahoma"/>
            <family val="2"/>
          </rPr>
          <t>for example, if this value is 10%, then require that the reported value by CoMet for a metric result must differ from the actual value that would be calculated in exact precision by no more than 10%</t>
        </r>
      </text>
    </comment>
    <comment ref="E23" authorId="0" shapeId="0" xr:uid="{E89D159F-44B5-BA49-8326-571BE772F245}">
      <text>
        <r>
          <rPr>
            <sz val="10"/>
            <color rgb="FF000000"/>
            <rFont val="Tahoma"/>
            <family val="2"/>
          </rPr>
          <t>for example, if this value is 10%, then require that the reported value by CoMet for a metric result must differ from the actual value that would be calculated in exact precision by no more than 10%</t>
        </r>
      </text>
    </comment>
    <comment ref="F23" authorId="0" shapeId="0" xr:uid="{8FAB5B1E-8B11-7948-915C-6402232C3E4B}">
      <text>
        <r>
          <rPr>
            <sz val="10"/>
            <color rgb="FF000000"/>
            <rFont val="Tahoma"/>
            <family val="2"/>
          </rPr>
          <t>for example, if this value is 10%, then require that the reported value by CoMet for a metric result must differ from the actual value that would be calculated in exact precision by no more than 10%</t>
        </r>
      </text>
    </comment>
    <comment ref="G23" authorId="0" shapeId="0" xr:uid="{78A8EEA0-51F1-DC44-97D8-22C9D2E22FC8}">
      <text>
        <r>
          <rPr>
            <sz val="10"/>
            <color rgb="FF000000"/>
            <rFont val="Tahoma"/>
            <family val="2"/>
          </rPr>
          <t>for example, if this value is 10%, then require that the reported value by CoMet for a metric result must differ from the actual value that would be calculated in exact precision by no more than 10%</t>
        </r>
      </text>
    </comment>
    <comment ref="H23" authorId="0" shapeId="0" xr:uid="{ED2A71A5-CB79-B849-A435-B8B315BAAA76}">
      <text>
        <r>
          <rPr>
            <sz val="10"/>
            <color rgb="FF000000"/>
            <rFont val="Tahoma"/>
            <family val="2"/>
          </rPr>
          <t>for example, if this value is 10%, then require that the reported value by CoMet for a metric result must differ from the actual value that would be calculated in exact precision by no more than 10%</t>
        </r>
      </text>
    </comment>
    <comment ref="I23" authorId="0" shapeId="0" xr:uid="{4A5D8722-E10E-AA44-B3CC-A62240EE567E}">
      <text>
        <r>
          <rPr>
            <sz val="10"/>
            <color rgb="FF000000"/>
            <rFont val="Tahoma"/>
            <family val="2"/>
          </rPr>
          <t>for example, if this value is 10%, then require that the reported value by CoMet for a metric result must differ from the actual value that would be calculated in exact precision by no more than 10%</t>
        </r>
      </text>
    </comment>
    <comment ref="J23" authorId="0" shapeId="0" xr:uid="{83897E7C-E2D5-414A-897A-1C1EEB73C1FF}">
      <text>
        <r>
          <rPr>
            <sz val="10"/>
            <color rgb="FF000000"/>
            <rFont val="Tahoma"/>
            <family val="2"/>
          </rPr>
          <t>for example, if this value is 10%, then require that the reported value by CoMet for a metric result must differ from the actual value that would be calculated in exact precision by no more than 10%</t>
        </r>
      </text>
    </comment>
    <comment ref="K23" authorId="0" shapeId="0" xr:uid="{83DCD04A-5ADF-544F-8C5D-E9CF17CD207E}">
      <text>
        <r>
          <rPr>
            <sz val="10"/>
            <color rgb="FF000000"/>
            <rFont val="Tahoma"/>
            <family val="2"/>
          </rPr>
          <t>for example, if this value is 10%, then require that the reported value by CoMet for a metric result must differ from the actual value that would be calculated in exact precision by no more than 10%</t>
        </r>
      </text>
    </comment>
    <comment ref="L23" authorId="0" shapeId="0" xr:uid="{71C2F137-9C5D-C642-A9FD-47AEA3D6EF89}">
      <text>
        <r>
          <rPr>
            <sz val="10"/>
            <color rgb="FF000000"/>
            <rFont val="Tahoma"/>
            <family val="2"/>
          </rPr>
          <t>for example, if this value is 10%, then require that the reported value by CoMet for a metric result must differ from the actual value that would be calculated in exact precision by no more than 10%</t>
        </r>
      </text>
    </comment>
    <comment ref="M23" authorId="0" shapeId="0" xr:uid="{309CB39C-4CD3-184C-8AD4-2D4C6C4DC4AD}">
      <text>
        <r>
          <rPr>
            <sz val="10"/>
            <color rgb="FF000000"/>
            <rFont val="Tahoma"/>
            <family val="2"/>
          </rPr>
          <t>for example, if this value is 10%, then require that the reported value by CoMet for a metric result must differ from the actual value that would be calculated in exact precision by no more than 10%</t>
        </r>
      </text>
    </comment>
    <comment ref="N23" authorId="0" shapeId="0" xr:uid="{1C53EA09-91FB-7C4F-A3AC-878A8D31DE3E}">
      <text>
        <r>
          <rPr>
            <sz val="10"/>
            <color rgb="FF000000"/>
            <rFont val="Tahoma"/>
            <family val="2"/>
          </rPr>
          <t>for example, if this value is 10%, then require that the reported value by CoMet for a metric result must differ from the actual value that would be calculated in exact precision by no more than 10%</t>
        </r>
      </text>
    </comment>
    <comment ref="O23" authorId="0" shapeId="0" xr:uid="{221FCAD8-E847-5A47-82F2-84492DB5CCC8}">
      <text>
        <r>
          <rPr>
            <sz val="10"/>
            <color rgb="FF000000"/>
            <rFont val="Tahoma"/>
            <family val="2"/>
          </rPr>
          <t>for example, if this value is 10%, then require that the reported value by CoMet for a metric result must differ from the actual value that would be calculated in exact precision by no more than 10%</t>
        </r>
      </text>
    </comment>
    <comment ref="P23" authorId="0" shapeId="0" xr:uid="{317BF42D-2761-874B-88E9-70306692BBD2}">
      <text>
        <r>
          <rPr>
            <sz val="10"/>
            <color rgb="FF000000"/>
            <rFont val="Tahoma"/>
            <family val="2"/>
          </rPr>
          <t>for example, if this value is 10%, then require that the reported value by CoMet for a metric result must differ from the actual value that would be calculated in exact precision by no more than 10%</t>
        </r>
      </text>
    </comment>
    <comment ref="Q23" authorId="0" shapeId="0" xr:uid="{91B08E13-F8FC-2342-AFCE-5B5A66CE44FA}">
      <text>
        <r>
          <rPr>
            <sz val="10"/>
            <color rgb="FF000000"/>
            <rFont val="Tahoma"/>
            <family val="2"/>
          </rPr>
          <t>for example, if this value is 10%, then require that the reported value by CoMet for a metric result must differ from the actual value that would be calculated in exact precision by no more than 10%</t>
        </r>
      </text>
    </comment>
    <comment ref="R23" authorId="0" shapeId="0" xr:uid="{26B83115-29B8-9841-AF07-A92620145A96}">
      <text>
        <r>
          <rPr>
            <sz val="10"/>
            <color rgb="FF000000"/>
            <rFont val="Tahoma"/>
            <family val="2"/>
          </rPr>
          <t>for example, if this value is 10%, then require that the reported value by CoMet for a metric result must differ from the actual value that would be calculated in exact precision by no more than 10%</t>
        </r>
      </text>
    </comment>
    <comment ref="S23" authorId="0" shapeId="0" xr:uid="{9D1D2B98-7938-CA4D-B172-51550E0E9BA3}">
      <text>
        <r>
          <rPr>
            <sz val="10"/>
            <color rgb="FF000000"/>
            <rFont val="Tahoma"/>
            <family val="2"/>
          </rPr>
          <t>for example, if this value is 10%, then require that the reported value by CoMet for a metric result must differ from the actual value that would be calculated in exact precision by no more than 10%</t>
        </r>
      </text>
    </comment>
    <comment ref="T23" authorId="0" shapeId="0" xr:uid="{0079645C-0732-E344-B81D-DF7547674827}">
      <text>
        <r>
          <rPr>
            <sz val="10"/>
            <color rgb="FF000000"/>
            <rFont val="Tahoma"/>
            <family val="2"/>
          </rPr>
          <t>for example, if this value is 10%, then require that the reported value by CoMet for a metric result must differ from the actual value that would be calculated in exact precision by no more than 10%</t>
        </r>
      </text>
    </comment>
    <comment ref="U23" authorId="0" shapeId="0" xr:uid="{1D67BB64-E69C-3B4C-A98D-BAC2C4BF5A4D}">
      <text>
        <r>
          <rPr>
            <sz val="10"/>
            <color rgb="FF000000"/>
            <rFont val="Tahoma"/>
            <family val="2"/>
          </rPr>
          <t>for example, if this value is 10%, then require that the reported value by CoMet for a metric result must differ from the actual value that would be calculated in exact precision by no more than 10%</t>
        </r>
      </text>
    </comment>
    <comment ref="V23" authorId="0" shapeId="0" xr:uid="{EFCE28AF-1DB1-754D-8E8B-12EBAFDD1F5F}">
      <text>
        <r>
          <rPr>
            <sz val="10"/>
            <color rgb="FF000000"/>
            <rFont val="Tahoma"/>
            <family val="2"/>
          </rPr>
          <t>for example, if this value is 10%, then require that the reported value by CoMet for a metric result must differ from the actual value that would be calculated in exact precision by no more than 10%</t>
        </r>
      </text>
    </comment>
    <comment ref="W23" authorId="0" shapeId="0" xr:uid="{B828D9D8-603E-5443-80FA-F1E4B13EA394}">
      <text>
        <r>
          <rPr>
            <sz val="10"/>
            <color rgb="FF000000"/>
            <rFont val="Tahoma"/>
            <family val="2"/>
          </rPr>
          <t>for example, if this value is 10%, then require that the reported value by CoMet for a metric result must differ from the actual value that would be calculated in exact precision by no more than 10%</t>
        </r>
      </text>
    </comment>
    <comment ref="X23" authorId="0" shapeId="0" xr:uid="{F8BEE7D3-BE6A-504C-A648-D5210E97A4A4}">
      <text>
        <r>
          <rPr>
            <sz val="10"/>
            <color rgb="FF000000"/>
            <rFont val="Tahoma"/>
            <family val="2"/>
          </rPr>
          <t>for example, if this value is 10%, then require that the reported value by CoMet for a metric result must differ from the actual value that would be calculated in exact precision by no more than 10%</t>
        </r>
      </text>
    </comment>
    <comment ref="Y23" authorId="0" shapeId="0" xr:uid="{7E860635-10F1-E04B-9542-A8118E0585E3}">
      <text>
        <r>
          <rPr>
            <sz val="10"/>
            <color rgb="FF000000"/>
            <rFont val="Tahoma"/>
            <family val="2"/>
          </rPr>
          <t>for example, if this value is 10%, then require that the reported value by CoMet for a metric result must differ from the actual value that would be calculated in exact precision by no more than 10%</t>
        </r>
      </text>
    </comment>
    <comment ref="Z23" authorId="0" shapeId="0" xr:uid="{59109DBD-5370-BA4E-BF59-2F636E3331D5}">
      <text>
        <r>
          <rPr>
            <sz val="10"/>
            <color rgb="FF000000"/>
            <rFont val="Tahoma"/>
            <family val="2"/>
          </rPr>
          <t>for example, if this value is 10%, then require that the reported value by CoMet for a metric result must differ from the actual value that would be calculated in exact precision by no more than 10%</t>
        </r>
      </text>
    </comment>
    <comment ref="AA23" authorId="0" shapeId="0" xr:uid="{5661313F-5399-3142-B027-0D5EE6247491}">
      <text>
        <r>
          <rPr>
            <sz val="10"/>
            <color rgb="FF000000"/>
            <rFont val="Tahoma"/>
            <family val="2"/>
          </rPr>
          <t>for example, if this value is 10%, then require that the reported value by CoMet for a metric result must differ from the actual value that would be calculated in exact precision by no more than 10%</t>
        </r>
      </text>
    </comment>
  </commentList>
</comments>
</file>

<file path=xl/sharedStrings.xml><?xml version="1.0" encoding="utf-8"?>
<sst xmlns="http://schemas.openxmlformats.org/spreadsheetml/2006/main" count="457" uniqueCount="249">
  <si>
    <t>QUANTITY</t>
  </si>
  <si>
    <t>VALUE</t>
  </si>
  <si>
    <t>metric_type</t>
  </si>
  <si>
    <t>sparse</t>
  </si>
  <si>
    <t>num_vector</t>
  </si>
  <si>
    <t>num_field</t>
  </si>
  <si>
    <t>num_way</t>
  </si>
  <si>
    <t>compute_method</t>
  </si>
  <si>
    <t>GPU</t>
  </si>
  <si>
    <t>num_proc_field</t>
  </si>
  <si>
    <t>num_proc_repl</t>
  </si>
  <si>
    <t>tc</t>
  </si>
  <si>
    <t>num_tc_steps</t>
  </si>
  <si>
    <t>num_phase</t>
  </si>
  <si>
    <t>num_stage</t>
  </si>
  <si>
    <t>single/double</t>
  </si>
  <si>
    <t>Summit</t>
  </si>
  <si>
    <t>system</t>
  </si>
  <si>
    <t>SYSTEM</t>
  </si>
  <si>
    <t>dropdown options</t>
  </si>
  <si>
    <t>ccc</t>
  </si>
  <si>
    <t>no</t>
  </si>
  <si>
    <t>yes</t>
  </si>
  <si>
    <t>CPU</t>
  </si>
  <si>
    <t>REF</t>
  </si>
  <si>
    <t>single</t>
  </si>
  <si>
    <t>double</t>
  </si>
  <si>
    <t>0 (none)</t>
  </si>
  <si>
    <t>1 (FP16)</t>
  </si>
  <si>
    <t>2 (INT8)</t>
  </si>
  <si>
    <t>num nodes</t>
  </si>
  <si>
    <t>GB</t>
  </si>
  <si>
    <t>GiB</t>
  </si>
  <si>
    <t>CPU mem per rank (bytes)</t>
  </si>
  <si>
    <t>num_proc_vector</t>
  </si>
  <si>
    <t>bits per byte</t>
  </si>
  <si>
    <t>sizeof float</t>
  </si>
  <si>
    <t>sizeof double</t>
  </si>
  <si>
    <t>sizeof FP16</t>
  </si>
  <si>
    <t>sizeof INT8</t>
  </si>
  <si>
    <t>sizeof tc_t (value)</t>
  </si>
  <si>
    <t>bits per vector elt</t>
  </si>
  <si>
    <t>sizeof uint64</t>
  </si>
  <si>
    <t>sizeof float2</t>
  </si>
  <si>
    <t>sizeof float3</t>
  </si>
  <si>
    <t>num vector local</t>
  </si>
  <si>
    <t>num field local</t>
  </si>
  <si>
    <t>bytes per vector 2dblock</t>
  </si>
  <si>
    <t>bytes per metrics 2dblock</t>
  </si>
  <si>
    <t>bytes per vector local</t>
  </si>
  <si>
    <t>bytes GPU 2-way</t>
  </si>
  <si>
    <t>bytes GPU</t>
  </si>
  <si>
    <t>bytes GPU 3-way</t>
  </si>
  <si>
    <t>bytes GPU tc bufs</t>
  </si>
  <si>
    <t>do reduce</t>
  </si>
  <si>
    <t>bytes CPU 2-way</t>
  </si>
  <si>
    <t>bytes CPU 3-way</t>
  </si>
  <si>
    <t>bytes CPU</t>
  </si>
  <si>
    <t>bytes per VectorSums</t>
  </si>
  <si>
    <t>is sparse</t>
  </si>
  <si>
    <t>bytes for metrics</t>
  </si>
  <si>
    <t>bytes for metrics 2-way</t>
  </si>
  <si>
    <t>bytes for metrics 3-way</t>
  </si>
  <si>
    <t>GPU mem percent</t>
  </si>
  <si>
    <t>CPU mem percent</t>
  </si>
  <si>
    <t>is ccc</t>
  </si>
  <si>
    <t>gemm rows</t>
  </si>
  <si>
    <t>gemm cols</t>
  </si>
  <si>
    <t>is tc</t>
  </si>
  <si>
    <t>aspect ratio</t>
  </si>
  <si>
    <t>is czek</t>
  </si>
  <si>
    <t>pipeline len 2-way</t>
  </si>
  <si>
    <t>comm pipeline len 3-way</t>
  </si>
  <si>
    <t>gpu pipeline len 3-way</t>
  </si>
  <si>
    <t>is 2-way</t>
  </si>
  <si>
    <t>is 3-way</t>
  </si>
  <si>
    <t>sizeof float2/3_t (value)</t>
  </si>
  <si>
    <t>num_stage limit</t>
  </si>
  <si>
    <t>bignum</t>
  </si>
  <si>
    <t>num_phase limit</t>
  </si>
  <si>
    <t>comparisons</t>
  </si>
  <si>
    <t xml:space="preserve">        2-way czek</t>
  </si>
  <si>
    <t xml:space="preserve">        2-way ccc</t>
  </si>
  <si>
    <t xml:space="preserve">        3-way czek</t>
  </si>
  <si>
    <t xml:space="preserve">        3-way ccc</t>
  </si>
  <si>
    <t xml:space="preserve">    2-way</t>
  </si>
  <si>
    <t xml:space="preserve">    3-way</t>
  </si>
  <si>
    <t>comparisons/sec limit X 1e15</t>
  </si>
  <si>
    <t>solver
settings</t>
  </si>
  <si>
    <t>tc limit</t>
  </si>
  <si>
    <t>tc max</t>
  </si>
  <si>
    <t>avg blocks/phase/proc</t>
  </si>
  <si>
    <t xml:space="preserve">   . . . performance penalty</t>
  </si>
  <si>
    <t>gemm input elt size</t>
  </si>
  <si>
    <t>gemm output elt size</t>
  </si>
  <si>
    <t>num ranks</t>
  </si>
  <si>
    <t>num ranks to request</t>
  </si>
  <si>
    <t>num nodes to request</t>
  </si>
  <si>
    <t>gemm matrices bytes</t>
  </si>
  <si>
    <t>performance fraction estimate</t>
  </si>
  <si>
    <t>full sys comparisons/sec limit</t>
  </si>
  <si>
    <t>full sys comparisons/sec est.</t>
  </si>
  <si>
    <t>node hours est.</t>
  </si>
  <si>
    <t>avg node hour allocation size</t>
  </si>
  <si>
    <t>fraction of avg allocation</t>
  </si>
  <si>
    <t>exec cmds</t>
  </si>
  <si>
    <t>project</t>
  </si>
  <si>
    <t>3-way avg planes/stage/proc</t>
  </si>
  <si>
    <t>num vector local round up</t>
  </si>
  <si>
    <t xml:space="preserve">   . . . fraction of INCITE metric</t>
  </si>
  <si>
    <t xml:space="preserve">   . . . percent of ful system</t>
  </si>
  <si>
    <t>aux
values</t>
  </si>
  <si>
    <t>rough perf fraction estimate</t>
  </si>
  <si>
    <t>problem
definition</t>
  </si>
  <si>
    <t>num_field limit</t>
  </si>
  <si>
    <t>GM_TALLY1_MAX_VALUE_BITS</t>
  </si>
  <si>
    <t>machine epsilon</t>
  </si>
  <si>
    <t>required relative error</t>
  </si>
  <si>
    <t xml:space="preserve">   . . . ratio (percent)</t>
  </si>
  <si>
    <t>estimated relative error</t>
  </si>
  <si>
    <t>Perlmutter</t>
  </si>
  <si>
    <t>duo</t>
  </si>
  <si>
    <t>5 (B1)</t>
  </si>
  <si>
    <t>6 (INT4)</t>
  </si>
  <si>
    <t>metrics_shrink</t>
  </si>
  <si>
    <t>sizeof B1</t>
  </si>
  <si>
    <t xml:space="preserve">        2-way duo</t>
  </si>
  <si>
    <t xml:space="preserve">        3-way duo</t>
  </si>
  <si>
    <t>is_duo</t>
  </si>
  <si>
    <t>ComputeMetrics3Way::compute_all2all_</t>
  </si>
  <si>
    <t>Vectors</t>
  </si>
  <si>
    <t>mirrored_buf vectors</t>
  </si>
  <si>
    <t>mirrored_buf metrics</t>
  </si>
  <si>
    <t>TOTAL CPU</t>
  </si>
  <si>
    <t>TOTAL GPU</t>
  </si>
  <si>
    <t>ComputeMetrics3WayBlock::ComputeMetrics3WayBlock</t>
  </si>
  <si>
    <t>CompressedBuf</t>
  </si>
  <si>
    <t>is_compress_enabled -- FIX</t>
  </si>
  <si>
    <t>TCBufs::malloc</t>
  </si>
  <si>
    <t>other CPU</t>
  </si>
  <si>
    <t>other GPU</t>
  </si>
  <si>
    <t>driver</t>
  </si>
  <si>
    <t>GMMetrics_create</t>
  </si>
  <si>
    <t>is_using_xor -- FIX</t>
  </si>
  <si>
    <t>bytes per metric index</t>
  </si>
  <si>
    <t>num_metrics_local 2-way</t>
  </si>
  <si>
    <t>num_metrics_local 3-way</t>
  </si>
  <si>
    <t>planes / 3d slice / stage / phase</t>
  </si>
  <si>
    <t>bytes / metrics 3d slice / stage / phase</t>
  </si>
  <si>
    <t>bytes for metrics + indexing</t>
  </si>
  <si>
    <t>ComputeMetrics2Way::ComputeMetrics2Way</t>
  </si>
  <si>
    <t>constants etc.</t>
  </si>
  <si>
    <t>bytes per metric</t>
  </si>
  <si>
    <t>bytes per S (for denom)</t>
  </si>
  <si>
    <t>bytes per C (for denom)</t>
  </si>
  <si>
    <t>. . . power 2 (metric size limit)</t>
  </si>
  <si>
    <t>(table) entries per metric</t>
  </si>
  <si>
    <t>(metric)  items per metric</t>
  </si>
  <si>
    <t>bytes per metric, 2-way case</t>
  </si>
  <si>
    <t>bytes per metric+index+S+C</t>
  </si>
  <si>
    <t>num_metrics_local (unshrunk)</t>
  </si>
  <si>
    <t>TOTAL</t>
  </si>
  <si>
    <t>MEMORY USAGE CALCULATIONS:</t>
  </si>
  <si>
    <t>GPU compute capability</t>
  </si>
  <si>
    <t>ACTUAL</t>
  </si>
  <si>
    <t>(table) entries per (metric) item</t>
  </si>
  <si>
    <t>num_metric_items_local (unshrunk)</t>
  </si>
  <si>
    <t>bytes needed per (metric) item</t>
  </si>
  <si>
    <t>SUPPORTING CALCULATIONS:</t>
  </si>
  <si>
    <t>num_metric_items_local_allocated</t>
  </si>
  <si>
    <t>sizeof float_t (value) (GMFloat)</t>
  </si>
  <si>
    <t>DEFUNCT</t>
  </si>
  <si>
    <t>Frontier</t>
  </si>
  <si>
    <t>GPUs/GCDs per node</t>
  </si>
  <si>
    <t>num GPUs/GCDs</t>
  </si>
  <si>
    <t>mem per GPU/GCD (bytes)</t>
  </si>
  <si>
    <t>czekanowski</t>
  </si>
  <si>
    <t>sizeof metrics index</t>
  </si>
  <si>
    <t>sizeof uint128</t>
  </si>
  <si>
    <t>mem per GPU/GCD (GiB)</t>
  </si>
  <si>
    <t>CPU mem per node (GiB)</t>
  </si>
  <si>
    <t>form_matX_tc</t>
  </si>
  <si>
    <t>histogram mem size</t>
  </si>
  <si>
    <t>is_shrink</t>
  </si>
  <si>
    <t>is_threshold_tc</t>
  </si>
  <si>
    <t>threshold</t>
  </si>
  <si>
    <t>Problem settings</t>
  </si>
  <si>
    <t>Run results</t>
  </si>
  <si>
    <t xml:space="preserve"> </t>
  </si>
  <si>
    <t>executable=install_single_release_frontier/bin/genomics_metric
launch_command="env OMP_PROC_BIND=spread OMP_PLACES=sockets OMP_NUM_THREADS=7 srun -N1 -n8 --cpus-per-task=7 --ntasks-per-node=8 --gpus-per-task=1 --gpu-bind=closest -u"
$launch_command $executable --num_way 2 --metric_type czekanowski --sparse yes --num_vector 14500 --num_field 100000 --all2all yes --compute_method GPU --num_proc_vector 1 --num_proc_field 1 --num_proc_repl 1 --tc 0 --num_tc_steps 1 --num_phase 1 --num_stage 1 --verbosity 1 --checksum no --phase_min 0 --phase_max 0 --stage_min 0 --stage_max 0 --metrics_shrink 1</t>
  </si>
  <si>
    <t>ctime 17.642996 ops 4.205290e+13 ops_rate 2.383546e+12 ops_rate/proc 2.383546e+12 vcmp 1.051178e+08 vacmp 1.051178e+08 cmp 1.051178e+13 acmp 1.051178e+13 ecmp 1.051178e+13 eacmp 1.051178e+13 ecmp_rate 5.958044e+11 ecmp_rate/proc 5.958044e+11 ment 1.051178e+08 mentc 1.051178e+08 vctime 0.000000 mctime 0.000000 intime 0.000000 outtime 0.000000 cpumem 2.698453e+10 gpumem 1.908217e+10 tottime 19.879974 prec single build release</t>
  </si>
  <si>
    <t>cpumem expected</t>
  </si>
  <si>
    <t>cpumem actual</t>
  </si>
  <si>
    <t>gpumen expected</t>
  </si>
  <si>
    <t>gpumem actual</t>
  </si>
  <si>
    <t>executable=install_release_frontier/bin/genomics_metric
launch_command="env OMP_PROC_BIND=spread OMP_PLACES=sockets OMP_NUM_THREADS=7 srun -N1 -n8 --cpus-per-task=7 --ntasks-per-node=8 --gpus-per-task=1 --gpu-bind=closest -u"
$launch_command $executable --num_way 2 --metric_type czekanowski --sparse yes --num_vector 14500 --num_field 100000 --all2all yes --compute_method GPU --num_proc_vector 1 --num_proc_field 1 --num_proc_repl 1 --tc 0 --num_tc_steps 1 --num_phase 1 --num_stage 1 --verbosity 1 --checksum no --phase_min 0 --phase_max 0 --stage_min 0 --stage_max 0 --metrics_shrink 1</t>
  </si>
  <si>
    <t>ratio</t>
  </si>
  <si>
    <t>executable=install_single_release_frontier/bin/genomics_metric
launch_command="env OMP_PROC_BIND=spread OMP_PLACES=sockets OMP_NUM_THREADS=7 srun -N1 -n8 --cpus-per-task=7 --ntasks-per-node=8 --gpus-per-task=1 --gpu-bind=closest -u"
$launch_command $executable --num_way 2 --metric_type czekanowski --sparse yes --num_vector 50000 --num_field 500000 --all2all yes --compute_method GPU --num_proc_vector 8 --num_proc_field 1 --num_proc_repl 1 --tc 0 --num_tc_steps 1 --num_phase 1 --num_stage 1 --verbosity 1 --checksum no --phase_min 0 --phase_max 0 --stage_min 0 --stage_max 0 --metrics_shrink 1</t>
  </si>
  <si>
    <t>executable=install_release_frontier/bin/genomics_metric
launch_command="env OMP_PROC_BIND=spread OMP_PLACES=sockets OMP_NUM_THREADS=7 srun -N1 -n8 --cpus-per-task=7 --ntasks-per-node=8 --gpus-per-task=1 --gpu-bind=closest -u"
$launch_command $executable --num_way 2 --metric_type czekanowski --sparse yes --num_vector 50000 --num_field 250000 --all2all yes --compute_method GPU --num_proc_vector 8 --num_proc_field 1 --num_proc_repl 1 --tc 0 --num_tc_steps 1 --num_phase 1 --num_stage 1 --verbosity 1 --checksum no --phase_min 0 --phase_max 0 --stage_min 0 --stage_max 0 --metrics_shrink 1</t>
  </si>
  <si>
    <t>ctime 255.350297 ops 1.406475e+15 ops_rate 5.508022e+12 ops_rate/proc 6.885027e+11 vcmp 1.249975e+09 vacmp 1.249975e+09 cmp 6.249875e+14 acmp 6.249875e+14 ecmp 6.249875e+14 eacmp 6.249875e+14 ecmp_rate 2.447569e+12 ecmp_rate/proc 3.059461e+11 ment 1.249975e+09 mentc 1.249975e+09 vctime 0.000000 mctime 0.000000 intime 0.000000 outtime 0.000000 cpumem 5.382814e+10 gpumem 3.781258e+10 tottime 261.073172 prec single build release</t>
  </si>
  <si>
    <t>ctime 10.249464 ops 4.205290e+13 ops_rate 4.102937e+12 ops_rate/proc 4.102937e+12 vcmp 1.051178e+08 vacmp 1.051178e+08 cmp 1.051178e+13 acmp 1.051178e+13 ecmp 1.051178e+13 eacmp 1.051178e+13 ecmp_rate 1.025593e+12 ecmp_rate/proc 1.025593e+12 ment 1.051178e+08 mentc 1.051178e+08 vctime 0.000000 mctime 0.000000 intime 0.000000 outtime 0.000000 cpumem 5.228717e+10 gpumem 3.816435e+10 tottime 12.637352 prec double build release</t>
  </si>
  <si>
    <t>ctime 194.339674 ops 7.032375e+14 ops_rate 3.618600e+12 ops_rate/proc 4.523250e+11 vcmp 1.249975e+09 vacmp 1.249975e+09 cmp 3.124938e+14 acmp 3.124938e+14 ecmp 3.124938e+14 eacmp 3.124938e+14 ecmp_rate 1.607977e+12 ecmp_rate/proc 2.009971e+11 ment 1.249975e+09 mentc 1.249975e+09 vctime 0.000000 mctime 0.000000 intime 0.000000 outtime 0.000000 cpumem 5.484383e+10 gpumem 3.812515e+10 tottime 197.978189 prec double build release</t>
  </si>
  <si>
    <t>ctime 231.123002 ops 5.647718e+13 ops_rate 2.443599e+11 ops_rate/proc 2.443599e+11 vcmp 9.363584e+06 vacmp 9.363584e+06 cmp 9.363584e+12 acmp 9.363584e+12 ecmp 9.363584e+12 eacmp 9.363584e+12 ecmp_rate 4.051342e+10 ecmp_rate/proc 4.051342e+10 ment 9.363584e+06 mentc 9.363584e+06 vctime 0.000000 mctime 0.000000 intime 0.000000 outtime 0.000000 cpumem 1.555023e+10 gpumem 7.682954e+09 tottime 231.773885 prec single build release</t>
  </si>
  <si>
    <t>executable=install_single_release_frontier/bin/genomics_metric
launch_command="env OMP_PROC_BIND=spread OMP_PLACES=sockets OMP_NUM_THREADS=7 srun -N1 -n8 --cpus-per-task=7 --ntasks-per-node=8 --gpus-per-task=1 --gpu-bind=closest -u"
$launch_command $executable --num_way 3 --metric_type czekanowski --sparse yes --num_vector 384 --num_field 1000000 --all2all yes --compute_method GPU --num_proc_vector 1 --num_proc_field 1 --num_proc_repl 1 --tc 0 --num_tc_steps 1 --num_phase 1 --num_stage 1 --verbosity 1 --checksum no --phase_min 0 --phase_max 0 --stage_min 0 --stage_max 0 --metrics_shrink 1</t>
  </si>
  <si>
    <t>executable=install_release_frontier/bin/genomics_metric
launch_command="env OMP_PROC_BIND=spread OMP_PLACES=sockets OMP_NUM_THREADS=7 srun -N1 -n8 --cpus-per-task=7 --ntasks-per-node=8 --gpus-per-task=1 --gpu-bind=closest -u"
$launch_command $executable --num_way 3 --metric_type czekanowski --sparse yes --num_vector 384 --num_field 1000000 --all2all yes --compute_method GPU --num_proc_vector 1 --num_proc_field 1 --num_proc_repl 1 --tc 0 --num_tc_steps 1 --num_phase 1 --num_stage 1 --verbosity 1 --checksum no --phase_min 0 --phase_max 0 --stage_min 0 --stage_max 0 --metrics_shrink 1</t>
  </si>
  <si>
    <t>ctime 436.736101 ops 5.647718e+13 ops_rate 1.293165e+11 ops_rate/proc 1.293165e+11 vcmp 9.363584e+06 vacmp 9.363584e+06 cmp 9.363584e+12 acmp 9.363584e+12 ecmp 9.363584e+12 eacmp 9.363584e+12 ecmp_rate 2.143991e+10 ecmp_rate/proc 2.143991e+10 ment 9.363584e+06 mentc 9.363584e+06 vctime 0.000000 mctime 0.000000 intime 0.000000 outtime 0.000000 cpumem 3.095063e+10 gpumem 1.536591e+10 tottime 437.494504 prec double build release</t>
  </si>
  <si>
    <t>executable=install_single_release_frontier/bin/genomics_metric
launch_command="env OMP_PROC_BIND=spread OMP_PLACES=sockets OMP_NUM_THREADS=7 srun -N1 -n8 --cpus-per-task=7 --ntasks-per-node=8 --gpus-per-task=1 --gpu-bind=closest -u"
$launch_command $executable --num_way 3 --metric_type czekanowski --sparse yes --num_vector 1536 --num_field 1000000 --all2all yes --compute_method GPU --num_proc_vector 8 --num_proc_field 1 --num_proc_repl 1 --tc 0 --num_tc_steps 1 --num_phase 1 --num_stage 1 --verbosity 1 --checksum no --phase_min 0 --phase_max 0 --stage_min 0 --stage_max 0 --metrics_shrink 1</t>
  </si>
  <si>
    <t>executable=install_release_frontier/bin/genomics_metric
launch_command="env OMP_PROC_BIND=spread OMP_PLACES=sockets OMP_NUM_THREADS=7 srun -N1 -n8 --cpus-per-task=7 --ntasks-per-node=8 --gpus-per-task=1 --gpu-bind=closest -u"
$launch_command $executable --num_way 3 --metric_type czekanowski --sparse yes --num_vector 1536 --num_field 1000000 --all2all yes --compute_method GPU --num_proc_vector 8 --num_proc_field 1 --num_proc_repl 1 --tc 0 --num_tc_steps 1 --num_phase 1 --num_stage 1 --verbosity 1 --checksum no --phase_min 0 --phase_max 0 --stage_min 0 --stage_max 0 --metrics_shrink 1</t>
  </si>
  <si>
    <t>ctime 1665.670649 ops 1.720400e+15 ops_rate 1.032857e+12 ops_rate/proc 1.291071e+11 vcmp 6.028006e+08 vacmp 6.028006e+08 cmp 6.028006e+14 acmp 6.028006e+14 ecmp 6.028006e+14 eacmp 6.028006e+14 ecmp_rate 3.618967e+11 ecmp_rate/proc 4.523708e+10 ment 6.028006e+08 mentc 6.028006e+08 vctime 0.000000 mctime 0.000000 intime 0.000000 outtime 0.000000 cpumem 9.187741e+09 gpumem 3.840740e+09 tottime 1666.563649 prec single build release</t>
  </si>
  <si>
    <t>ctime 3183.937878 ops 1.720400e+15 ops_rate 5.403371e+11 ops_rate/proc 6.754214e+10 vcmp 6.028006e+08 vacmp 6.028006e+08 cmp 6.028006e+14 acmp 6.028006e+14 ecmp 6.028006e+14 eacmp 6.028006e+14 ecmp_rate 1.893255e+11 ecmp_rate/proc 2.366569e+10 ment 6.028006e+08 mentc 6.028006e+08 vctime 0.000000 mctime 0.000000 intime 0.000000 outtime 0.000000 cpumem 1.716988e+10 gpumem 7.681479e+09 tottime 3184.601204 prec double build release</t>
  </si>
  <si>
    <t>executable=install_single_release_$SLURM_CLUSTER_NAME/bin/genomics_metric
launch_command="env OMP_PROC_BIND=spread OMP_PLACES=sockets OMP_NUM_THREADS=7 srun -N1 -n8 --cpus-per-task=7 --ntasks-per-node=8 --gpus-per-task=1 --gpu-bind=closest -u"
$launch_command $executable --num_way 2 --metric_type ccc --sparse no --num_vector 20000 --num_field 1048576 --all2all yes --compute_method GPU --num_proc_vector 1 --num_proc_field 1 --num_proc_repl 1 --tc 0 --num_tc_steps 1 --num_phase 1 --num_stage 1 --verbosity 1 --checksum no --phase_min 0 --phase_max 0 --stage_min 0 --stage_max 0 --metrics_shrink 1</t>
  </si>
  <si>
    <t>ctime 68.063935 ops 0.000000e+00 ops_rate 0.000000e+00 ops_rate/proc 0.000000e+00 vcmp 1.999900e+08 vacmp 1.999900e+08 cmp 8.388189e+14 acmp 8.388189e+14 ecmp 2.097047e+14 eacmp 2.097047e+14 ecmp_rate 3.080996e+12 ecmp_rate/proc 3.080996e+12 ment 7.999600e+08 mentc 7.999600e+08 vctime 0.000000 mctime 0.000000 intime 0.000000 outtime 0.000000 cpumem 4.177165e+10 gpumem 2.852917e+10 tottime 101.996408 prec single build release</t>
  </si>
  <si>
    <t>executable=install_single_release_$SLURM_CLUSTER_NAME/bin/genomics_metric
launch_command="env OMP_PROC_BIND=spread OMP_PLACES=sockets OMP_NUM_THREADS=7 srun -N1 -n8 --cpus-per-task=7 --ntasks-per-node=8 --gpus-per-task=1 --gpu-bind=closest -u"
$launch_command $executable --num_way 2 --metric_type ccc --sparse yes --num_vector 20000 --num_field 1048576 --all2all yes --compute_method GPU --num_proc_vector 1 --num_proc_field 1 --num_proc_repl 1 --tc 0 --num_tc_steps 1 --num_phase 1 --num_stage 1 --verbosity 1 --checksum no --phase_min 0 --phase_max 0 --stage_min 0 --stage_max 0 --metrics_shrink 1</t>
  </si>
  <si>
    <t>ctime 92.235139 ops 0.000000e+00 ops_rate 0.000000e+00 ops_rate/proc 0.000000e+00 vcmp 1.999900e+08 vacmp 1.999900e+08 cmp 8.388189e+14 acmp 8.388189e+14 ecmp 2.097047e+14 eacmp 2.097047e+14 ecmp_rate 2.273588e+12 ecmp_rate/proc 2.273588e+12 ment 7.999600e+08 mentc 7.999600e+08 vctime 0.000000 mctime 0.000000 intime 0.000000 outtime 0.000000 cpumem 4.337181e+10 gpumem 2.852941e+10 tottime 126.201593 prec single build release</t>
  </si>
  <si>
    <t>CZEKANOWSKI</t>
  </si>
  <si>
    <t>2-WAY</t>
  </si>
  <si>
    <t>3-WAY</t>
  </si>
  <si>
    <t>NOTE: for small numbers of ranks, the cpumem estimate may be significantly higher than actual amount used. This is an expected behavior of the spreadsheet, which is primarily designed to focus on large node counts.</t>
  </si>
  <si>
    <t>ctime 25.181834 ops 3.355443e+15 ops_rate 1.332486e+14 ops_rate/proc 1.332486e+14 gemmrate/proc 1.658500e+14 vcmp 1.999900e+08 vacmp 1.999900e+08 cmp 8.388189e+14 acmp 8.388189e+14 ecmp 2.097047e+14 eacmp 2.097047e+14 ecmp_rate 8.327619e+12 ecmp_rate/proc 8.327619e+12 ment 7.999600e+08 mentc 7.999600e+08 vctime 0.000000 mctime 0.000000 intime 0.000000 outtime 0.000000 cpumem 4.337181e+10 gpumem 3.901517e+10 tottime 59.146655 prec single build release</t>
  </si>
  <si>
    <t>executable=install_single_release_$SLURM_CLUSTER_NAME/bin/genomics_metric
launch_command="env OMP_PROC_BIND=spread OMP_PLACES=sockets OMP_NUM_THREADS=7 srun -N1 -n8 --cpus-per-task=7 --ntasks-per-node=8 --gpus-per-task=1 --gpu-bind=closest -u"
$launch_command $executable --num_way 2 --metric_type ccc --sparse yes --num_vector 20000 --num_field 1048576 --all2all yes --compute_method GPU --num_proc_vector 1 --num_proc_field 1 --num_proc_repl 1 --tc 1 --num_tc_steps 16 --num_phase 1 --num_stage 1 --verbosity 1 --checksum no --phase_min 0 --phase_max 0 --stage_min 0 --stage_max 0 --metrics_shrink 1</t>
  </si>
  <si>
    <t>executable=install_single_release_$SLURM_CLUSTER_NAME/bin/genomics_metric
launch_command="env OMP_PROC_BIND=spread OMP_PLACES=sockets OMP_NUM_THREADS=7 srun -N1 -n8 --cpus-per-task=7 --ntasks-per-node=8 --gpus-per-task=1 --gpu-bind=closest -u"
$launch_command $executable --num_way 2 --metric_type ccc --sparse yes --num_vector 20000 --num_field 1048576 --all2all yes --compute_method GPU --num_proc_vector 1 --num_proc_field 1 --num_proc_repl 1 --tc 1 --num_tc_steps 16 --num_phase 1 --num_stage 1 --verbosity 1 --checksum no --phase_min 0 --phase_max 0 --stage_min 0 --stage_max 0 --threshold 0.9 --metrics_shrink 10</t>
  </si>
  <si>
    <t>ctime 25.370080 ops 3.355443e+15 ops_rate 1.322599e+14 ops_rate/proc 1.322599e+14 gemmrate/proc 1.658772e+14 vcmp 1.999900e+08 vacmp 1.999900e+08 cmp 8.388189e+14 acmp 8.388189e+14 ecmp 2.097047e+14 eacmp 2.097047e+14 ecmp_rate 8.265828e+12 ecmp_rate/proc 8.265828e+12 ment 7.999600e+08 mentc 6.480000e+02 shrink 1.232604e+06 vctime 0.000000 mctime 0.000000 intime 0.000000 outtime 0.000000 cpumem 5.457378e+10 gpumem 5.821674e+10 tottime 59.076767 prec single build release is_shrink yes</t>
  </si>
  <si>
    <t>ctime 86.661940 ops 0.000000e+00 ops_rate 0.000000e+00 ops_rate/proc 0.000000e+00 vcmp 3.199960e+09 vacmp 3.199960e+09 cmp 1.342161e+16 acmp 1.342161e+16 ecmp 3.355401e+15 eacmp 3.355401e+15 ecmp_rate 3.871828e+13 ecmp_rate/proc 4.839785e+12 ment 1.279984e+10 mentc 1.279984e+10 vctime 0.000000 mctime 0.000000 intime 0.000000 outtime 0.000000 cpumem 3.168597e+10 gpumem 1.106473e+10 tottime 104.402675 prec single build release</t>
  </si>
  <si>
    <t>executable=install_single_release_$SLURM_CLUSTER_NAME/bin/genomics_metric
launch_command="env OMP_PROC_BIND=spread OMP_PLACES=sockets OMP_NUM_THREADS=7 srun -N1 -n8 --cpus-per-task=7 --ntasks-per-node=8 --gpus-per-task=1 --gpu-bind=closest -u"
$launch_command $executable --num_way 2 --metric_type ccc --sparse yes --num_vector 80000 --num_field 1048576 --all2all yes --compute_method GPU --num_proc_vector 8 --num_proc_field 1 --num_proc_repl 1 --tc 0 --num_tc_steps 1 --num_phase 1 --num_stage 1 --verbosity 1 --checksum no --phase_min 0 --phase_max 0 --stage_min 0 --stage_max 0 --metrics_shrink 1</t>
  </si>
  <si>
    <t>ctime 117.432092 ops 0.000000e+00 ops_rate 0.000000e+00 ops_rate/proc 0.000000e+00 vcmp 3.199960e+09 vacmp 3.199960e+09 cmp 1.342161e+16 acmp 1.342161e+16 ecmp 3.355401e+15 eacmp 3.355401e+15 ecmp_rate 2.857312e+13 ecmp_rate/proc 3.571640e+12 ment 1.279984e+10 mentc 1.279984e+10 vctime 0.000000 mctime 0.000000 intime 0.000000 outtime 0.000000 cpumem 3.528605e+10 gpumem 1.106485e+10 tottime 135.200169 prec single build release</t>
  </si>
  <si>
    <t>executable=install_single_release_$SLURM_CLUSTER_NAME/bin/genomics_metric
launch_command="env OMP_PROC_BIND=spread OMP_PLACES=sockets OMP_NUM_THREADS=7 srun -N1 -n8 --cpus-per-task=7 --ntasks-per-node=8 --gpus-per-task=1 --gpu-bind=closest -u"
$launch_command $executable --num_way 2 --metric_type ccc --sparse no --num_vector 80000 --num_field 1048576 --all2all yes --compute_method GPU --num_proc_vector 8 --num_proc_field 1 --num_proc_repl 1 --tc 0 --num_tc_steps 1 --num_phase 1 --num_stage 1 --verbosity 1 --checksum no --phase_min 0 --phase_max 0 --stage_min 0 --stage_max 0 --metrics_shrink 1</t>
  </si>
  <si>
    <t>executable=install_single_release_$SLURM_CLUSTER_NAME/bin/genomics_metric
launch_command="env OMP_PROC_BIND=spread OMP_PLACES=sockets OMP_NUM_THREADS=7 srun -N1 -n8 --cpus-per-task=7 --ntasks-per-node=8 --gpus-per-task=1 --gpu-bind=closest -u"
$launch_command $executable --num_way 2 --metric_type ccc --sparse yes --num_vector 80000 --num_field 1048576 --all2all yes --compute_method GPU --num_proc_vector 8 --num_proc_field 1 --num_proc_repl 1 --tc 1 --num_tc_steps 16 --num_phase 1 --num_stage 1 --verbosity 1 --checksum no --phase_min 0 --phase_max 0 --stage_min 0 --stage_max 0 --metrics_shrink 1</t>
  </si>
  <si>
    <t>ctime 39.427966 ops 3.019899e+16 ops_rate 7.659281e+14 ops_rate/proc 9.574102e+13 gemmrate/proc 1.577003e+14 vcmp 3.199960e+09 vacmp 3.199960e+09 cmp 1.342161e+16 acmp 1.342161e+16 ecmp 3.355401e+15 eacmp 3.355401e+15 ecmp_rate 8.510206e+13 ecmp_rate/proc 1.063776e+13 ment 1.279984e+10 mentc 1.279984e+10 vctime 0.000000 mctime 0.000000 intime 0.000000 outtime 0.000000 cpumem 3.528605e+10 gpumem 1.630773e+10 tottime 57.199441 prec single build release</t>
  </si>
  <si>
    <t>executable=install_single_release_$SLURM_CLUSTER_NAME/bin/genomics_metric
launch_command="env OMP_PROC_BIND=spread OMP_PLACES=sockets OMP_NUM_THREADS=7 srun -N1 -n8 --cpus-per-task=7 --ntasks-per-node=8 --gpus-per-task=1 --gpu-bind=closest -u"
$launch_command $executable --num_way 2 --metric_type ccc --sparse yes --num_vector 80000 --num_field 1048576 --all2all yes --compute_method GPU --num_proc_vector 8 --num_proc_field 1 --num_proc_repl 1 --tc 1 --num_tc_steps 16 --num_phase 1 --num_stage 1 --verbosity 1 --checksum no --phase_min 0 --phase_max 0 --stage_min 0 --stage_max 0 --threshold 0.9 --metrics_shrink 10</t>
  </si>
  <si>
    <t>ctime 35.951341 ops 3.019899e+16 ops_rate 8.399962e+14 ops_rate/proc 1.049995e+14 gemmrate/proc 1.576789e+14 vcmp 3.199960e+09 vacmp 3.199960e+09 cmp 1.342161e+16 acmp 1.342161e+16 ecmp 3.355401e+15 eacmp 3.355401e+15 ecmp_rate 9.333174e+13 ecmp_rate/proc 1.166647e+13 ment 1.279984e+10 mentc 6.480000e+02 shrink 1.794846e+07 vctime 0.000000 mctime 0.000000 intime 0.000000 outtime 0.000000 cpumem 2.208665e+10 gpumem 2.110813e+10 tottime 52.910577 prec single build release is_shrink yes</t>
  </si>
  <si>
    <t>CCC</t>
  </si>
  <si>
    <t>ctime 223.460377 ops 0.000000e+00 ops_rate 0.000000e+00 ops_rate/proc 0.000000e+00 vcmp 7.520282e+07 vacmp 7.520282e+07 cmp 6.308469e+14 acmp 6.308469e+14 ecmp 7.885587e+13 eacmp 7.885587e+13 ecmp_rate 3.528852e+11 ecmp_rate/proc 3.528852e+11 ment 6.016225e+08 mentc 6.016225e+08 vctime 0.000000 mctime 0.000000 intime 0.000000 outtime 0.000000 cpumem 6.845490e+09 gpumem 1.025877e+09 tottime 225.007076 prec single build release</t>
  </si>
  <si>
    <t>executable=install_single_release_$SLURM_CLUSTER_NAME/bin/genomics_metric
launch_command="env OMP_PROC_BIND=spread OMP_PLACES=sockets OMP_NUM_THREADS=7 srun -N1 -n8 --cpus-per-task=7 --ntasks-per-node=8 --gpus-per-task=1 --gpu-bind=closest -u"
$launch_command $executable --num_way 3 --metric_type ccc --sparse no --num_vector 768 --num_field 1048576 --all2all yes --compute_method GPU --num_proc_vector 1 --num_proc_field 1 --num_proc_repl 1 --tc 0 --num_tc_steps 1 --num_phase 1 --num_stage 1 --verbosity 1 --checksum no --phase_min 0 --phase_max 0 --stage_min 0 --stage_max 0 --metrics_shrink 1</t>
  </si>
  <si>
    <t>executable=install_single_release_$SLURM_CLUSTER_NAME/bin/genomics_metric
launch_command="env OMP_PROC_BIND=spread OMP_PLACES=sockets OMP_NUM_THREADS=7 srun -N1 -n8 --cpus-per-task=7 --ntasks-per-node=8 --gpus-per-task=1 --gpu-bind=closest -u"
$launch_command $executable --num_way 3 --metric_type ccc --sparse yes --num_vector 768 --num_field 1048576 --all2all yes --compute_method GPU --num_proc_vector 1 --num_proc_field 1 --num_proc_repl 1 --tc 0 --num_tc_steps 1 --num_phase 1 --num_stage 1 --verbosity 1 --checksum no --phase_min 0 --phase_max 0 --stage_min 0 --stage_max 0 --metrics_shrink 1</t>
  </si>
  <si>
    <t>ctime 237.722901 ops 0.000000e+00 ops_rate 0.000000e+00 ops_rate/proc 0.000000e+00 vcmp 7.520282e+07 vacmp 7.520282e+07 cmp 6.308469e+14 acmp 6.308469e+14 ecmp 7.885587e+13 eacmp 7.885587e+13 ecmp_rate 3.317134e+11 ecmp_rate/proc 3.317134e+11 ment 6.016225e+08 mentc 6.016225e+08 vctime 0.000000 mctime 0.000000 intime 0.000000 outtime 0.000000 cpumem 8.048744e+09 gpumem 1.025886e+09 tottime 239.271570 prec single build release</t>
  </si>
  <si>
    <t>executable=install_single_release_$SLURM_CLUSTER_NAME/bin/genomics_metric
launch_command="env OMP_PROC_BIND=spread OMP_PLACES=sockets OMP_NUM_THREADS=7 srun -N1 -n8 --cpus-per-task=7 --ntasks-per-node=8 --gpus-per-task=1 --gpu-bind=closest -u"
$launch_command $executable --num_way 3 --metric_type ccc --sparse yes --num_vector 768 --num_field 1048576 --all2all yes --compute_method GPU --num_proc_vector 1 --num_proc_field 1 --num_proc_repl 1 --tc 1 --num_tc_steps 2 --num_phase 1 --num_stage 1 --verbosity 1 --checksum no --phase_min 0 --phase_max 0 --stage_min 0 --stage_max 0 --metrics_shrink 1</t>
  </si>
  <si>
    <t>ctime 194.543188 ops 3.799912e+15 ops_rate 1.953249e+13 ops_rate/proc 1.953249e+13 gemmrate/proc 3.967671e+13 vcmp 7.520282e+07 vacmp 7.520282e+07 cmp 6.308469e+14 acmp 6.308469e+14 ecmp 7.885587e+13 eacmp 7.885587e+13 ecmp_rate 4.053386e+11 ecmp_rate/proc 4.053386e+11 ment 6.016225e+08 mentc 6.016225e+08 vctime 0.000000 mctime 0.000000 intime 0.000000 outtime 0.000000 cpumem 7.646615e+09 gpumem 3.844982e+09 tottime 196.091024 prec single build release</t>
  </si>
  <si>
    <t>executable=install_single_release_$SLURM_CLUSTER_NAME/bin/genomics_metric
launch_command="env OMP_PROC_BIND=spread OMP_PLACES=sockets OMP_NUM_THREADS=7 srun -N1 -n8 --cpus-per-task=7 --ntasks-per-node=8 --gpus-per-task=1 --gpu-bind=closest -u"
$launch_command $executable --num_way 3 --metric_type ccc --sparse yes --num_vector 768 --num_field 1048576 --all2all yes --compute_method GPU --num_proc_vector 1 --num_proc_field 1 --num_proc_repl 1 --tc 1 --num_tc_steps 2 --num_phase 1 --num_stage 1 --verbosity 1 --checksum no --phase_min 0 --phase_max 0 --stage_min 0 --stage_max 0 --threshold 0.9 --metrics_shrink 10</t>
  </si>
  <si>
    <t>ctime 190.988749 ops 3.799912e+15 ops_rate 1.989600e+13 ops_rate/proc 1.989600e+13 gemmrate/proc 3.965943e+13 vcmp 7.520282e+07 vacmp 7.520282e+07 cmp 6.308469e+14 acmp 6.308469e+14 ecmp 7.885587e+13 eacmp 7.885587e+13 ecmp_rate 4.128823e+11 ecmp_rate/proc 4.128823e+11 ment 6.016225e+08 mentc 1.680000e+02 shrink 3.559897e+06 vctime 0.000000 mctime 0.000000 intime 0.000000 outtime 0.000000 cpumem 2.861959e+09 gpumem 3.873306e+09 tottime 192.346175 prec single build release is_shrink yes</t>
  </si>
  <si>
    <t>executable=install_single_release_$SLURM_CLUSTER_NAME/bin/genomics_metric
launch_command="env OMP_PROC_BIND=spread OMP_PLACES=sockets OMP_NUM_THREADS=7 srun -N1 -n8 --cpus-per-task=7 --ntasks-per-node=8 --gpus-per-task=1 --gpu-bind=closest -u"
$launch_command $executable --num_way 3 --metric_type ccc --sparse no --num_vector 1536 --num_field 1048576 --all2all yes --compute_method GPU --num_proc_vector 8 --num_proc_field 1 --num_proc_repl 1 --tc 0 --num_tc_steps 1 --num_phase 1 --num_stage 1 --verbosity 1 --checksum no --phase_min 0 --phase_max 0 --stage_min 0 --stage_max 0 --metrics_shrink 1</t>
  </si>
  <si>
    <t>ctime 300.253384 ops 0.000000e+00 ops_rate 0.000000e+00 ops_rate/proc 0.000000e+00 vcmp 6.028006e+08 vacmp 6.028006e+08 cmp 5.056658e+15 acmp 5.056658e+15 ecmp 6.320823e+14 eacmp 6.320823e+14 ecmp_rate 2.105163e+12 ecmp_rate/proc 2.631454e+11 ment 4.822405e+09 mentc 4.822405e+09 vctime 0.000000 mctime 0.000000 intime 0.000000 outtime 0.000000 cpumem 5.327264e+09 gpumem 2.532002e+08 tottime 300.944690 prec single build release</t>
  </si>
  <si>
    <t>executable=install_single_release_$SLURM_CLUSTER_NAME/bin/genomics_metric
launch_command="env OMP_PROC_BIND=spread OMP_PLACES=sockets OMP_NUM_THREADS=7 srun -N1 -n8 --cpus-per-task=7 --ntasks-per-node=8 --gpus-per-task=1 --gpu-bind=closest -u"
$launch_command $executable --num_way 3 --metric_type ccc --sparse yes --num_vector 1536 --num_field 1048576 --all2all yes --compute_method GPU --num_proc_vector 8 --num_proc_field 1 --num_proc_repl 1 --tc 0 --num_tc_steps 1 --num_phase 1 --num_stage 1 --verbosity 1 --checksum no --phase_min 0 --phase_max 0 --stage_min 0 --stage_max 0 --metrics_shrink 1</t>
  </si>
  <si>
    <t>ctime 313.808873 ops 0.000000e+00 ops_rate 0.000000e+00 ops_rate/proc 0.000000e+00 vcmp 6.028006e+08 vacmp 6.028006e+08 cmp 5.056658e+15 acmp 5.056658e+15 ecmp 6.320823e+14 eacmp 6.320823e+14 ecmp_rate 2.014227e+12 ecmp_rate/proc 2.517784e+11 ment 4.822405e+09 mentc 4.822405e+09 vctime 0.000000 mctime 0.000000 intime 0.000000 outtime 0.000000 cpumem 6.532867e+09 gpumem 2.532025e+08 tottime 314.503564 prec single build release</t>
  </si>
  <si>
    <t>executable=install_single_release_$SLURM_CLUSTER_NAME/bin/genomics_metric
launch_command="env OMP_PROC_BIND=spread OMP_PLACES=sockets OMP_NUM_THREADS=7 srun -N1 -n8 --cpus-per-task=7 --ntasks-per-node=8 --gpus-per-task=1 --gpu-bind=closest -u"
$launch_command $executable --num_way 3 --metric_type ccc --sparse yes --num_vector 1536 --num_field 1048576 --all2all yes --compute_method GPU --num_proc_vector 8 --num_proc_field 1 --num_proc_repl 1 --tc 1 --num_tc_steps 2 --num_phase 1 --num_stage 1 --verbosity 1 --checksum no --phase_min 0 --phase_max 0 --stage_min 0 --stage_max 0 --metrics_shrink 1</t>
  </si>
  <si>
    <t>ctime 106.301988 ops 1.374005e+16 ops_rate 1.292548e+14 ops_rate/proc 1.615686e+13 gemmrate/proc 7.507413e+13 vcmp 6.028006e+08 vacmp 6.028006e+08 cmp 5.056658e+15 acmp 5.056658e+15 ecmp 6.320823e+14 eacmp 6.320823e+14 ecmp_rate 5.946100e+12 ecmp_rate/proc 7.432625e+11 ment 4.822405e+09 mentc 4.822405e+09 vctime 0.000000 mctime 0.000000 intime 0.000000 outtime 0.000000 cpumem 6.432728e+09 gpumem 9.583699e+08 tottime 106.997360 prec single build release</t>
  </si>
  <si>
    <t>executable=install_single_release_$SLURM_CLUSTER_NAME/bin/genomics_metric
launch_command="env OMP_PROC_BIND=spread OMP_PLACES=sockets OMP_NUM_THREADS=7 srun -N1 -n8 --cpus-per-task=7 --ntasks-per-node=8 --gpus-per-task=1 --gpu-bind=closest -u"
$launch_command $executable --num_way 3 --metric_type ccc --sparse yes --num_vector 1536 --num_field 1048576 --all2all yes --compute_method GPU --num_proc_vector 8 --num_proc_field 1 --num_proc_repl 1 --tc 1 --num_tc_steps 2 --num_phase 1 --num_stage 1 --verbosity 1 --checksum no --phase_min 0 --phase_max 0 --stage_min 0 --stage_max 0 --threshold 0.9 --metrics_shrink 10</t>
  </si>
  <si>
    <t>ctime 102.978053 ops 1.374005e+16 ops_rate 1.334269e+14 ops_rate/proc 1.667837e+13 gemmrate/proc 7.499923e+13 vcmp 6.028006e+08 vacmp 6.028006e+08 cmp 5.056658e+15 acmp 5.056658e+15 ecmp 6.320823e+14 eacmp 6.320823e+14 ecmp_rate 6.138029e+12 ecmp_rate/proc 7.672536e+11 ment 4.822405e+09 mentc 1.440000e+02 shrink 2.232595e+07 vctime 0.000000 mctime 0.000000 intime 0.000000 outtime 0.000000 cpumem 1.612094e+09 gpumem 9.601408e+08 tottime 103.462720 prec single build release is_shrink yes</t>
  </si>
  <si>
    <t>DUO</t>
  </si>
  <si>
    <t>ctime 35.948818 ops 3.019899e+16 ops_rate 8.400551e+14 ops_rate/proc 1.050069e+14 gemmrate/proc 1.577099e+14 vcmp 3.199960e+09 vacmp 3.199960e+09 cmp 1.342161e+16 acmp 1.342161e+16 ecmp 3.355401e+15 eacmp 3.355401e+15 ecmp_rate 9.333829e+13 ecmp_rate/proc 1.166729e+13 ment 1.279984e+10 mentc 6.480000e+02 shrink 1.794846e+07 vctime 0.000000 mctime 0.000000 intime 0.000000 outtime 0.000000 cpumem 2.208665e+10 gpumem 2.110813e+10 tottime 52.891729 prec single build release is_shrink 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</si>
</sst>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E+00"/>
    <numFmt numFmtId="165" formatCode="0.000"/>
    <numFmt numFmtId="166" formatCode="#,##0.000"/>
    <numFmt numFmtId="167" formatCode="0.000%"/>
    <numFmt numFmtId="168" formatCode="0.000000E+00"/>
    <numFmt numFmtId="173" formatCode="0.000000"/>
  </numFmts>
  <fonts count="12">
    <font>
      <sz val="12"/>
      <color theme="1"/>
      <name val="Calibri"/>
      <family val="2"/>
      <scheme val="minor"/>
    </font>
    <font>
      <b/>
      <sz val="12"/>
      <color theme="1"/>
      <name val="Calibri"/>
      <family val="2"/>
      <scheme val="minor"/>
    </font>
    <font>
      <sz val="12"/>
      <color theme="0" tint="-0.34998626667073579"/>
      <name val="Calibri"/>
      <family val="2"/>
      <scheme val="minor"/>
    </font>
    <font>
      <sz val="12"/>
      <color theme="0" tint="-0.34998626667073579"/>
      <name val="Calibri"/>
      <family val="2"/>
    </font>
    <font>
      <sz val="10"/>
      <color rgb="FF000000"/>
      <name val="Tahoma"/>
      <family val="2"/>
    </font>
    <font>
      <sz val="12"/>
      <color theme="1"/>
      <name val="Calibri"/>
      <family val="2"/>
    </font>
    <font>
      <u/>
      <sz val="10"/>
      <color rgb="FF000000"/>
      <name val="Tahoma"/>
      <family val="2"/>
    </font>
    <font>
      <sz val="12"/>
      <color theme="0" tint="-0.34998626667073579"/>
      <name val="Calibri (Body)_x0000_"/>
    </font>
    <font>
      <sz val="10"/>
      <color rgb="FF000000"/>
      <name val="Menlo"/>
      <family val="2"/>
    </font>
    <font>
      <b/>
      <sz val="12"/>
      <color theme="0" tint="-0.34998626667073579"/>
      <name val="Calibri (Body)_x0000_"/>
    </font>
    <font>
      <sz val="12"/>
      <color theme="0" tint="-0.249977111117893"/>
      <name val="Calibri"/>
      <family val="2"/>
      <scheme val="minor"/>
    </font>
    <font>
      <i/>
      <sz val="12"/>
      <color theme="0" tint="-0.249977111117893"/>
      <name val="Calibri (Body)"/>
    </font>
  </fonts>
  <fills count="5">
    <fill>
      <patternFill patternType="none"/>
    </fill>
    <fill>
      <patternFill patternType="gray125"/>
    </fill>
    <fill>
      <patternFill patternType="solid">
        <fgColor rgb="FFFFFF00"/>
        <bgColor indexed="64"/>
      </patternFill>
    </fill>
    <fill>
      <patternFill patternType="solid">
        <fgColor rgb="FF00F5FF"/>
        <bgColor indexed="64"/>
      </patternFill>
    </fill>
    <fill>
      <patternFill patternType="solid">
        <fgColor rgb="FFFFFE00"/>
        <bgColor indexed="64"/>
      </patternFill>
    </fill>
  </fills>
  <borders count="50">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style="thin">
        <color theme="0" tint="-0.14996795556505021"/>
      </bottom>
      <diagonal/>
    </border>
    <border>
      <left style="thin">
        <color rgb="FFFF0000"/>
      </left>
      <right style="thin">
        <color theme="0" tint="-0.14996795556505021"/>
      </right>
      <top style="thin">
        <color theme="0" tint="-0.14996795556505021"/>
      </top>
      <bottom style="thin">
        <color theme="0" tint="-0.14996795556505021"/>
      </bottom>
      <diagonal/>
    </border>
    <border>
      <left style="thin">
        <color theme="0" tint="-0.14996795556505021"/>
      </left>
      <right style="thin">
        <color rgb="FFFF0000"/>
      </right>
      <top style="thin">
        <color theme="0" tint="-0.14996795556505021"/>
      </top>
      <bottom style="thin">
        <color theme="0" tint="-0.14996795556505021"/>
      </bottom>
      <diagonal/>
    </border>
    <border>
      <left style="thin">
        <color theme="0" tint="-0.14996795556505021"/>
      </left>
      <right/>
      <top style="thin">
        <color theme="0" tint="-0.14996795556505021"/>
      </top>
      <bottom/>
      <diagonal/>
    </border>
    <border>
      <left style="thin">
        <color rgb="FFFF0000"/>
      </left>
      <right/>
      <top style="thin">
        <color rgb="FFFF0000"/>
      </top>
      <bottom style="thin">
        <color theme="0" tint="-0.14996795556505021"/>
      </bottom>
      <diagonal/>
    </border>
    <border>
      <left style="thin">
        <color rgb="FFFF0000"/>
      </left>
      <right/>
      <top style="thin">
        <color theme="0" tint="-0.14996795556505021"/>
      </top>
      <bottom style="thin">
        <color theme="0" tint="-0.14996795556505021"/>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rgb="FFFF0000"/>
      </left>
      <right style="thin">
        <color theme="0" tint="-0.14996795556505021"/>
      </right>
      <top/>
      <bottom style="thin">
        <color theme="0" tint="-0.14996795556505021"/>
      </bottom>
      <diagonal/>
    </border>
    <border>
      <left style="thin">
        <color theme="0" tint="-0.14996795556505021"/>
      </left>
      <right style="thin">
        <color rgb="FFFF0000"/>
      </right>
      <top/>
      <bottom style="thin">
        <color theme="0" tint="-0.14996795556505021"/>
      </bottom>
      <diagonal/>
    </border>
    <border>
      <left style="thin">
        <color rgb="FFFF0000"/>
      </left>
      <right style="thin">
        <color theme="0" tint="-0.14996795556505021"/>
      </right>
      <top style="thin">
        <color rgb="FFFF0000"/>
      </top>
      <bottom style="thin">
        <color rgb="FFFF0000"/>
      </bottom>
      <diagonal/>
    </border>
    <border>
      <left style="thin">
        <color theme="0" tint="-0.14996795556505021"/>
      </left>
      <right style="thin">
        <color theme="0" tint="-0.14996795556505021"/>
      </right>
      <top style="thin">
        <color rgb="FFFF0000"/>
      </top>
      <bottom style="thin">
        <color rgb="FFFF0000"/>
      </bottom>
      <diagonal/>
    </border>
    <border>
      <left style="thin">
        <color theme="0" tint="-0.14996795556505021"/>
      </left>
      <right style="thin">
        <color rgb="FFFF0000"/>
      </right>
      <top style="thin">
        <color rgb="FFFF0000"/>
      </top>
      <bottom style="thin">
        <color rgb="FFFF0000"/>
      </bottom>
      <diagonal/>
    </border>
    <border>
      <left style="thin">
        <color rgb="FFFF0000"/>
      </left>
      <right style="thin">
        <color rgb="FFFF0000"/>
      </right>
      <top style="thin">
        <color rgb="FFFF0000"/>
      </top>
      <bottom style="thin">
        <color theme="0" tint="-0.14996795556505021"/>
      </bottom>
      <diagonal/>
    </border>
    <border>
      <left style="thin">
        <color rgb="FFFF0000"/>
      </left>
      <right style="thin">
        <color rgb="FFFF0000"/>
      </right>
      <top style="thin">
        <color theme="0" tint="-0.14996795556505021"/>
      </top>
      <bottom style="thin">
        <color theme="0" tint="-0.14996795556505021"/>
      </bottom>
      <diagonal/>
    </border>
    <border>
      <left style="thin">
        <color rgb="FFFF0000"/>
      </left>
      <right style="thin">
        <color rgb="FFFF0000"/>
      </right>
      <top style="thin">
        <color theme="0" tint="-0.14996795556505021"/>
      </top>
      <bottom style="thin">
        <color rgb="FFFF0000"/>
      </bottom>
      <diagonal/>
    </border>
    <border>
      <left style="thin">
        <color theme="0" tint="-0.14996795556505021"/>
      </left>
      <right style="thin">
        <color theme="0" tint="-0.14996795556505021"/>
      </right>
      <top/>
      <bottom/>
      <diagonal/>
    </border>
    <border>
      <left style="thin">
        <color theme="0" tint="-0.14996795556505021"/>
      </left>
      <right style="thin">
        <color rgb="FFFF0000"/>
      </right>
      <top style="thin">
        <color theme="0" tint="-0.14996795556505021"/>
      </top>
      <bottom/>
      <diagonal/>
    </border>
    <border>
      <left style="thin">
        <color rgb="FFFF0000"/>
      </left>
      <right style="thin">
        <color rgb="FFFF0000"/>
      </right>
      <top style="thin">
        <color rgb="FFFF0000"/>
      </top>
      <bottom style="thin">
        <color rgb="FFFF0000"/>
      </bottom>
      <diagonal/>
    </border>
    <border>
      <left style="thin">
        <color rgb="FFFF0000"/>
      </left>
      <right/>
      <top style="thin">
        <color rgb="FFFF0000"/>
      </top>
      <bottom style="thin">
        <color rgb="FFFF0000"/>
      </bottom>
      <diagonal/>
    </border>
    <border>
      <left style="thin">
        <color theme="0" tint="-0.14996795556505021"/>
      </left>
      <right/>
      <top/>
      <bottom/>
      <diagonal/>
    </border>
    <border>
      <left style="thin">
        <color theme="0" tint="-0.14996795556505021"/>
      </left>
      <right/>
      <top/>
      <bottom style="thin">
        <color theme="0" tint="-0.14996795556505021"/>
      </bottom>
      <diagonal/>
    </border>
    <border>
      <left style="thin">
        <color rgb="FFFF0000"/>
      </left>
      <right style="thin">
        <color rgb="FFFF0000"/>
      </right>
      <top style="thin">
        <color rgb="FFFF0000"/>
      </top>
      <bottom/>
      <diagonal/>
    </border>
    <border>
      <left style="thin">
        <color theme="1"/>
      </left>
      <right style="thin">
        <color theme="0" tint="-0.14996795556505021"/>
      </right>
      <top style="thin">
        <color theme="1"/>
      </top>
      <bottom style="thin">
        <color theme="0" tint="-0.14996795556505021"/>
      </bottom>
      <diagonal/>
    </border>
    <border>
      <left style="thin">
        <color theme="0" tint="-0.14996795556505021"/>
      </left>
      <right style="thin">
        <color theme="0" tint="-0.14996795556505021"/>
      </right>
      <top style="thin">
        <color theme="1"/>
      </top>
      <bottom style="thin">
        <color theme="0" tint="-0.14996795556505021"/>
      </bottom>
      <diagonal/>
    </border>
    <border>
      <left style="thin">
        <color theme="1"/>
      </left>
      <right style="thin">
        <color theme="0" tint="-0.14996795556505021"/>
      </right>
      <top style="thin">
        <color theme="0" tint="-0.14996795556505021"/>
      </top>
      <bottom style="thin">
        <color theme="0" tint="-0.14996795556505021"/>
      </bottom>
      <diagonal/>
    </border>
    <border>
      <left style="thin">
        <color theme="1"/>
      </left>
      <right style="thin">
        <color theme="0" tint="-0.14996795556505021"/>
      </right>
      <top style="thin">
        <color theme="0" tint="-0.14996795556505021"/>
      </top>
      <bottom style="thin">
        <color theme="1"/>
      </bottom>
      <diagonal/>
    </border>
    <border>
      <left style="thin">
        <color theme="0" tint="-0.14996795556505021"/>
      </left>
      <right style="thin">
        <color theme="0" tint="-0.14996795556505021"/>
      </right>
      <top style="thin">
        <color theme="0" tint="-0.14996795556505021"/>
      </top>
      <bottom style="thin">
        <color theme="1"/>
      </bottom>
      <diagonal/>
    </border>
    <border>
      <left style="thin">
        <color theme="1"/>
      </left>
      <right style="thin">
        <color theme="1"/>
      </right>
      <top style="thin">
        <color theme="1"/>
      </top>
      <bottom style="thin">
        <color theme="1"/>
      </bottom>
      <diagonal/>
    </border>
    <border>
      <left style="thin">
        <color rgb="FFFF0000"/>
      </left>
      <right style="thin">
        <color rgb="FFFF0000"/>
      </right>
      <top style="thin">
        <color theme="0" tint="-0.14996795556505021"/>
      </top>
      <bottom/>
      <diagonal/>
    </border>
    <border>
      <left style="thin">
        <color rgb="FFFF0000"/>
      </left>
      <right style="thin">
        <color rgb="FFFF0000"/>
      </right>
      <top/>
      <bottom style="thin">
        <color rgb="FFFF0000"/>
      </bottom>
      <diagonal/>
    </border>
    <border>
      <left style="thin">
        <color rgb="FFFF0000"/>
      </left>
      <right style="thin">
        <color rgb="FFFF0000"/>
      </right>
      <top style="thin">
        <color theme="0" tint="-0.14993743705557422"/>
      </top>
      <bottom style="thin">
        <color rgb="FFFF0000"/>
      </bottom>
      <diagonal/>
    </border>
    <border>
      <left/>
      <right style="thin">
        <color theme="0" tint="-0.14996795556505021"/>
      </right>
      <top/>
      <bottom/>
      <diagonal/>
    </border>
    <border>
      <left style="thin">
        <color theme="0" tint="-0.14996795556505021"/>
      </left>
      <right style="thin">
        <color rgb="FFFF0000"/>
      </right>
      <top/>
      <bottom/>
      <diagonal/>
    </border>
    <border>
      <left style="thin">
        <color theme="0" tint="-0.14996795556505021"/>
      </left>
      <right style="thin">
        <color theme="0" tint="-0.14996795556505021"/>
      </right>
      <top style="thin">
        <color theme="0" tint="-0.14993743705557422"/>
      </top>
      <bottom style="thin">
        <color rgb="FFFF0000"/>
      </bottom>
      <diagonal/>
    </border>
    <border>
      <left style="thin">
        <color theme="0" tint="-0.14996795556505021"/>
      </left>
      <right style="thin">
        <color rgb="FFFF0000"/>
      </right>
      <top style="thin">
        <color theme="0" tint="-0.14993743705557422"/>
      </top>
      <bottom style="thin">
        <color rgb="FFFF0000"/>
      </bottom>
      <diagonal/>
    </border>
    <border>
      <left/>
      <right style="thin">
        <color theme="0" tint="-0.14996795556505021"/>
      </right>
      <top style="thin">
        <color theme="0" tint="-0.14993743705557422"/>
      </top>
      <bottom style="thin">
        <color rgb="FFFF0000"/>
      </bottom>
      <diagonal/>
    </border>
    <border>
      <left style="thin">
        <color rgb="FFFF0000"/>
      </left>
      <right style="thin">
        <color rgb="FFFF0000"/>
      </right>
      <top style="thin">
        <color theme="0" tint="-0.14993743705557422"/>
      </top>
      <bottom style="thin">
        <color theme="0" tint="-0.14993743705557422"/>
      </bottom>
      <diagonal/>
    </border>
    <border>
      <left style="thin">
        <color rgb="FFFF0000"/>
      </left>
      <right style="thin">
        <color rgb="FFFF0000"/>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s>
  <cellStyleXfs count="1">
    <xf numFmtId="0" fontId="0" fillId="0" borderId="0"/>
  </cellStyleXfs>
  <cellXfs count="128">
    <xf numFmtId="0" fontId="0" fillId="0" borderId="0" xfId="0"/>
    <xf numFmtId="0" fontId="0" fillId="0" borderId="1" xfId="0" applyBorder="1" applyAlignment="1">
      <alignment vertical="top"/>
    </xf>
    <xf numFmtId="0" fontId="0" fillId="0" borderId="1" xfId="0" applyBorder="1" applyAlignment="1">
      <alignment horizontal="center" vertical="top"/>
    </xf>
    <xf numFmtId="3" fontId="0" fillId="0" borderId="1" xfId="0" applyNumberFormat="1" applyBorder="1" applyAlignment="1">
      <alignment horizontal="center" vertical="top"/>
    </xf>
    <xf numFmtId="0" fontId="2" fillId="0" borderId="1" xfId="0" applyFont="1" applyBorder="1" applyAlignment="1">
      <alignment vertical="top"/>
    </xf>
    <xf numFmtId="0" fontId="3" fillId="0" borderId="1" xfId="0" applyFont="1" applyBorder="1" applyAlignment="1">
      <alignment horizontal="center" vertical="top"/>
    </xf>
    <xf numFmtId="0" fontId="2" fillId="0" borderId="1" xfId="0" applyFont="1" applyBorder="1" applyAlignment="1">
      <alignment horizontal="center" vertical="top"/>
    </xf>
    <xf numFmtId="0" fontId="1" fillId="3" borderId="1" xfId="0" applyFont="1" applyFill="1" applyBorder="1" applyAlignment="1">
      <alignment horizontal="center" vertical="top"/>
    </xf>
    <xf numFmtId="3" fontId="1" fillId="3" borderId="1" xfId="0" applyNumberFormat="1" applyFont="1" applyFill="1" applyBorder="1" applyAlignment="1">
      <alignment horizontal="center" vertical="top"/>
    </xf>
    <xf numFmtId="0" fontId="3" fillId="3" borderId="1" xfId="0" applyFont="1" applyFill="1" applyBorder="1" applyAlignment="1">
      <alignment horizontal="center" vertical="top"/>
    </xf>
    <xf numFmtId="0" fontId="0" fillId="0" borderId="2" xfId="0" applyBorder="1" applyAlignment="1">
      <alignment vertical="top"/>
    </xf>
    <xf numFmtId="0" fontId="3" fillId="0" borderId="4" xfId="0" applyFont="1" applyBorder="1" applyAlignment="1">
      <alignment horizontal="center" vertical="top"/>
    </xf>
    <xf numFmtId="0" fontId="0" fillId="0" borderId="6" xfId="0" applyBorder="1" applyAlignment="1">
      <alignment vertical="top"/>
    </xf>
    <xf numFmtId="0" fontId="0" fillId="0" borderId="6" xfId="0" applyBorder="1" applyAlignment="1">
      <alignment horizontal="center" vertical="top"/>
    </xf>
    <xf numFmtId="0" fontId="0" fillId="0" borderId="8" xfId="0" applyBorder="1" applyAlignment="1">
      <alignment horizontal="center" vertical="top"/>
    </xf>
    <xf numFmtId="0" fontId="0" fillId="0" borderId="9" xfId="0" applyBorder="1" applyAlignment="1">
      <alignment vertical="top"/>
    </xf>
    <xf numFmtId="0" fontId="0" fillId="2" borderId="10" xfId="0" applyFill="1" applyBorder="1" applyAlignment="1">
      <alignment vertical="top"/>
    </xf>
    <xf numFmtId="0" fontId="0" fillId="2" borderId="11" xfId="0" applyFill="1" applyBorder="1" applyAlignment="1">
      <alignment vertical="top"/>
    </xf>
    <xf numFmtId="0" fontId="0" fillId="0" borderId="7" xfId="0" applyBorder="1" applyAlignment="1">
      <alignment horizontal="center" vertical="top"/>
    </xf>
    <xf numFmtId="0" fontId="0" fillId="0" borderId="14" xfId="0" applyBorder="1" applyAlignment="1">
      <alignment horizontal="center" vertical="top"/>
    </xf>
    <xf numFmtId="0" fontId="0" fillId="0" borderId="15" xfId="0" applyBorder="1" applyAlignment="1">
      <alignment horizontal="center" vertical="top"/>
    </xf>
    <xf numFmtId="0" fontId="1" fillId="0" borderId="16" xfId="0" applyFont="1" applyBorder="1" applyAlignment="1">
      <alignment horizontal="center" vertical="top"/>
    </xf>
    <xf numFmtId="0" fontId="1" fillId="0" borderId="17" xfId="0" applyFont="1" applyBorder="1" applyAlignment="1">
      <alignment horizontal="center" vertical="top"/>
    </xf>
    <xf numFmtId="0" fontId="1" fillId="0" borderId="18" xfId="0" quotePrefix="1" applyFont="1" applyBorder="1" applyAlignment="1">
      <alignment horizontal="center" vertical="top"/>
    </xf>
    <xf numFmtId="0" fontId="0" fillId="0" borderId="4" xfId="0" applyBorder="1" applyAlignment="1">
      <alignment vertical="top"/>
    </xf>
    <xf numFmtId="0" fontId="0" fillId="0" borderId="5" xfId="0" applyBorder="1" applyAlignment="1">
      <alignment horizontal="center" vertical="top"/>
    </xf>
    <xf numFmtId="0" fontId="0" fillId="2" borderId="19" xfId="0" applyFill="1" applyBorder="1" applyAlignment="1">
      <alignment horizontal="center" vertical="top"/>
    </xf>
    <xf numFmtId="0" fontId="0" fillId="2" borderId="20" xfId="0" applyFill="1" applyBorder="1" applyAlignment="1">
      <alignment horizontal="center" vertical="top"/>
    </xf>
    <xf numFmtId="0" fontId="0" fillId="2" borderId="21" xfId="0" applyFill="1" applyBorder="1" applyAlignment="1">
      <alignment horizontal="center" vertical="top"/>
    </xf>
    <xf numFmtId="0" fontId="0" fillId="0" borderId="22" xfId="0" applyBorder="1" applyAlignment="1">
      <alignment horizontal="center" vertical="top"/>
    </xf>
    <xf numFmtId="0" fontId="0" fillId="0" borderId="3" xfId="0" applyBorder="1" applyAlignment="1">
      <alignment vertical="top"/>
    </xf>
    <xf numFmtId="3" fontId="0" fillId="0" borderId="5" xfId="0" applyNumberFormat="1" applyBorder="1" applyAlignment="1">
      <alignment horizontal="center" vertical="top"/>
    </xf>
    <xf numFmtId="3" fontId="0" fillId="0" borderId="6" xfId="0" applyNumberFormat="1" applyBorder="1" applyAlignment="1">
      <alignment horizontal="center" vertical="top"/>
    </xf>
    <xf numFmtId="10" fontId="0" fillId="0" borderId="1" xfId="0" applyNumberFormat="1" applyBorder="1" applyAlignment="1">
      <alignment horizontal="center" vertical="top"/>
    </xf>
    <xf numFmtId="4" fontId="0" fillId="0" borderId="1" xfId="0" applyNumberFormat="1" applyBorder="1" applyAlignment="1">
      <alignment horizontal="center" vertical="top"/>
    </xf>
    <xf numFmtId="164" fontId="0" fillId="0" borderId="1" xfId="0" applyNumberFormat="1" applyBorder="1" applyAlignment="1">
      <alignment horizontal="center" vertical="top"/>
    </xf>
    <xf numFmtId="0" fontId="5" fillId="0" borderId="4" xfId="0" quotePrefix="1" applyFont="1" applyBorder="1" applyAlignment="1">
      <alignment horizontal="center" vertical="top"/>
    </xf>
    <xf numFmtId="0" fontId="5" fillId="0" borderId="4" xfId="0" applyFont="1" applyBorder="1" applyAlignment="1">
      <alignment horizontal="center" vertical="top"/>
    </xf>
    <xf numFmtId="3" fontId="5" fillId="0" borderId="4" xfId="0" applyNumberFormat="1" applyFont="1" applyBorder="1" applyAlignment="1">
      <alignment horizontal="center" vertical="top"/>
    </xf>
    <xf numFmtId="164" fontId="0" fillId="0" borderId="1" xfId="0" applyNumberFormat="1" applyBorder="1" applyAlignment="1">
      <alignment vertical="top"/>
    </xf>
    <xf numFmtId="165" fontId="0" fillId="0" borderId="1" xfId="0" applyNumberFormat="1" applyBorder="1" applyAlignment="1">
      <alignment vertical="top"/>
    </xf>
    <xf numFmtId="0" fontId="7" fillId="0" borderId="1" xfId="0" applyFont="1" applyBorder="1" applyAlignment="1">
      <alignment horizontal="center" vertical="top"/>
    </xf>
    <xf numFmtId="0" fontId="7" fillId="3" borderId="1" xfId="0" applyFont="1" applyFill="1" applyBorder="1" applyAlignment="1">
      <alignment horizontal="center" vertical="top"/>
    </xf>
    <xf numFmtId="3" fontId="7" fillId="0" borderId="1" xfId="0" applyNumberFormat="1" applyFont="1" applyBorder="1" applyAlignment="1">
      <alignment horizontal="center" vertical="top"/>
    </xf>
    <xf numFmtId="11" fontId="7" fillId="0" borderId="1" xfId="0" applyNumberFormat="1" applyFont="1" applyBorder="1" applyAlignment="1">
      <alignment horizontal="center" vertical="top"/>
    </xf>
    <xf numFmtId="164" fontId="0" fillId="0" borderId="5" xfId="0" applyNumberFormat="1" applyBorder="1" applyAlignment="1">
      <alignment horizontal="center" vertical="top"/>
    </xf>
    <xf numFmtId="10" fontId="0" fillId="0" borderId="24" xfId="0" applyNumberFormat="1" applyBorder="1" applyAlignment="1">
      <alignment horizontal="center" vertical="top"/>
    </xf>
    <xf numFmtId="0" fontId="0" fillId="2" borderId="25" xfId="0" applyFill="1" applyBorder="1" applyAlignment="1">
      <alignment horizontal="center" vertical="top"/>
    </xf>
    <xf numFmtId="166" fontId="0" fillId="0" borderId="1" xfId="0" applyNumberFormat="1" applyBorder="1" applyAlignment="1">
      <alignment horizontal="center" vertical="top"/>
    </xf>
    <xf numFmtId="0" fontId="0" fillId="2" borderId="28" xfId="0" applyFill="1" applyBorder="1" applyAlignment="1">
      <alignment horizontal="center" vertical="top"/>
    </xf>
    <xf numFmtId="0" fontId="0" fillId="0" borderId="28" xfId="0" applyBorder="1" applyAlignment="1">
      <alignment horizontal="center" vertical="top"/>
    </xf>
    <xf numFmtId="0" fontId="0" fillId="0" borderId="13" xfId="0" applyBorder="1" applyAlignment="1">
      <alignment vertical="top"/>
    </xf>
    <xf numFmtId="0" fontId="0" fillId="0" borderId="5" xfId="0" applyBorder="1" applyAlignment="1">
      <alignment vertical="top"/>
    </xf>
    <xf numFmtId="0" fontId="7" fillId="0" borderId="5" xfId="0" applyFont="1" applyBorder="1" applyAlignment="1">
      <alignment horizontal="center" vertical="top"/>
    </xf>
    <xf numFmtId="0" fontId="7" fillId="0" borderId="6" xfId="0" applyFont="1" applyBorder="1" applyAlignment="1">
      <alignment horizontal="center" vertical="top"/>
    </xf>
    <xf numFmtId="0" fontId="0" fillId="0" borderId="29" xfId="0" applyBorder="1" applyAlignment="1">
      <alignment horizontal="left" vertical="top"/>
    </xf>
    <xf numFmtId="3" fontId="0" fillId="0" borderId="30" xfId="0" applyNumberFormat="1" applyBorder="1" applyAlignment="1">
      <alignment horizontal="center" vertical="top"/>
    </xf>
    <xf numFmtId="0" fontId="0" fillId="0" borderId="30" xfId="0" applyBorder="1" applyAlignment="1">
      <alignment vertical="top"/>
    </xf>
    <xf numFmtId="0" fontId="0" fillId="0" borderId="30" xfId="0" applyBorder="1" applyAlignment="1">
      <alignment horizontal="center" vertical="top"/>
    </xf>
    <xf numFmtId="0" fontId="7" fillId="0" borderId="30" xfId="0" applyFont="1" applyBorder="1" applyAlignment="1">
      <alignment horizontal="center" vertical="top"/>
    </xf>
    <xf numFmtId="0" fontId="0" fillId="0" borderId="31" xfId="0" applyBorder="1" applyAlignment="1">
      <alignment horizontal="left" vertical="top"/>
    </xf>
    <xf numFmtId="0" fontId="0" fillId="0" borderId="32" xfId="0" applyBorder="1" applyAlignment="1">
      <alignment horizontal="left" vertical="top"/>
    </xf>
    <xf numFmtId="3" fontId="0" fillId="0" borderId="33" xfId="0" applyNumberFormat="1" applyBorder="1" applyAlignment="1">
      <alignment horizontal="center" vertical="top"/>
    </xf>
    <xf numFmtId="0" fontId="0" fillId="0" borderId="33" xfId="0" applyBorder="1" applyAlignment="1">
      <alignment vertical="top"/>
    </xf>
    <xf numFmtId="0" fontId="0" fillId="0" borderId="33" xfId="0" applyBorder="1" applyAlignment="1">
      <alignment horizontal="center" vertical="top"/>
    </xf>
    <xf numFmtId="0" fontId="7" fillId="0" borderId="33" xfId="0" applyFont="1" applyBorder="1" applyAlignment="1">
      <alignment horizontal="center" vertical="top"/>
    </xf>
    <xf numFmtId="0" fontId="0" fillId="0" borderId="2" xfId="0" applyBorder="1" applyAlignment="1">
      <alignment horizontal="center" vertical="top"/>
    </xf>
    <xf numFmtId="11" fontId="0" fillId="0" borderId="22" xfId="0" applyNumberFormat="1" applyBorder="1" applyAlignment="1">
      <alignment horizontal="center" vertical="top"/>
    </xf>
    <xf numFmtId="10" fontId="0" fillId="0" borderId="6" xfId="0" applyNumberFormat="1" applyBorder="1" applyAlignment="1">
      <alignment horizontal="center" vertical="top"/>
    </xf>
    <xf numFmtId="3" fontId="0" fillId="0" borderId="34" xfId="0" applyNumberFormat="1" applyBorder="1" applyAlignment="1">
      <alignment horizontal="center" vertical="top"/>
    </xf>
    <xf numFmtId="167" fontId="0" fillId="0" borderId="1" xfId="0" applyNumberFormat="1" applyBorder="1" applyAlignment="1">
      <alignment horizontal="center" vertical="top"/>
    </xf>
    <xf numFmtId="0" fontId="0" fillId="2" borderId="35" xfId="0" applyFill="1" applyBorder="1" applyAlignment="1">
      <alignment horizontal="center" vertical="top"/>
    </xf>
    <xf numFmtId="0" fontId="0" fillId="0" borderId="1" xfId="0" applyBorder="1" applyAlignment="1">
      <alignment horizontal="left" vertical="top"/>
    </xf>
    <xf numFmtId="3" fontId="0" fillId="0" borderId="1" xfId="0" applyNumberFormat="1" applyBorder="1" applyAlignment="1">
      <alignment vertical="top"/>
    </xf>
    <xf numFmtId="0" fontId="1" fillId="0" borderId="1" xfId="0" applyFont="1" applyBorder="1" applyAlignment="1">
      <alignment vertical="top"/>
    </xf>
    <xf numFmtId="0" fontId="8" fillId="0" borderId="0" xfId="0" applyFont="1"/>
    <xf numFmtId="0" fontId="1" fillId="0" borderId="1" xfId="0" applyFont="1" applyBorder="1" applyAlignment="1">
      <alignment horizontal="center" vertical="top"/>
    </xf>
    <xf numFmtId="0" fontId="1" fillId="0" borderId="1" xfId="0" applyFont="1" applyBorder="1" applyAlignment="1">
      <alignment horizontal="left" vertical="top"/>
    </xf>
    <xf numFmtId="3" fontId="1" fillId="0" borderId="1" xfId="0" applyNumberFormat="1" applyFont="1" applyBorder="1" applyAlignment="1">
      <alignment horizontal="center" vertical="top"/>
    </xf>
    <xf numFmtId="3" fontId="1" fillId="0" borderId="1" xfId="0" applyNumberFormat="1" applyFont="1" applyBorder="1" applyAlignment="1">
      <alignment vertical="top"/>
    </xf>
    <xf numFmtId="0" fontId="9" fillId="0" borderId="1" xfId="0" applyFont="1" applyBorder="1" applyAlignment="1">
      <alignment horizontal="center" vertical="top"/>
    </xf>
    <xf numFmtId="3" fontId="0" fillId="0" borderId="23" xfId="0" applyNumberFormat="1" applyBorder="1" applyAlignment="1">
      <alignment horizontal="center" vertical="top"/>
    </xf>
    <xf numFmtId="3" fontId="0" fillId="0" borderId="13" xfId="0" applyNumberFormat="1" applyBorder="1" applyAlignment="1">
      <alignment horizontal="center" vertical="top"/>
    </xf>
    <xf numFmtId="0" fontId="0" fillId="2" borderId="20" xfId="0" applyFill="1" applyBorder="1" applyAlignment="1">
      <alignment vertical="top"/>
    </xf>
    <xf numFmtId="0" fontId="10" fillId="0" borderId="1" xfId="0" applyFont="1" applyBorder="1" applyAlignment="1">
      <alignment horizontal="center" vertical="top"/>
    </xf>
    <xf numFmtId="3" fontId="10" fillId="0" borderId="1" xfId="0" applyNumberFormat="1" applyFont="1" applyBorder="1" applyAlignment="1">
      <alignment horizontal="center" vertical="top"/>
    </xf>
    <xf numFmtId="164" fontId="0" fillId="0" borderId="34" xfId="0" applyNumberFormat="1" applyBorder="1" applyAlignment="1">
      <alignment horizontal="center" vertical="top"/>
    </xf>
    <xf numFmtId="0" fontId="11" fillId="0" borderId="1" xfId="0" applyFont="1" applyBorder="1" applyAlignment="1">
      <alignment vertical="top"/>
    </xf>
    <xf numFmtId="0" fontId="0" fillId="2" borderId="35" xfId="0" applyFill="1" applyBorder="1" applyAlignment="1">
      <alignment vertical="top"/>
    </xf>
    <xf numFmtId="0" fontId="0" fillId="0" borderId="38" xfId="0" applyBorder="1" applyAlignment="1">
      <alignment horizontal="center" vertical="top"/>
    </xf>
    <xf numFmtId="0" fontId="0" fillId="0" borderId="39" xfId="0" applyBorder="1" applyAlignment="1">
      <alignment horizontal="center" vertical="top"/>
    </xf>
    <xf numFmtId="0" fontId="0" fillId="0" borderId="40" xfId="0" applyBorder="1" applyAlignment="1">
      <alignment horizontal="center" vertical="top"/>
    </xf>
    <xf numFmtId="0" fontId="0" fillId="0" borderId="41" xfId="0" applyBorder="1" applyAlignment="1">
      <alignment horizontal="center" vertical="top"/>
    </xf>
    <xf numFmtId="0" fontId="0" fillId="0" borderId="42" xfId="0" applyBorder="1" applyAlignment="1">
      <alignment horizontal="center" vertical="top"/>
    </xf>
    <xf numFmtId="0" fontId="0" fillId="2" borderId="37" xfId="0" applyFill="1" applyBorder="1" applyAlignment="1">
      <alignment vertical="top"/>
    </xf>
    <xf numFmtId="0" fontId="0" fillId="2" borderId="44" xfId="0" applyFill="1" applyBorder="1" applyAlignment="1">
      <alignment horizontal="center" vertical="top"/>
    </xf>
    <xf numFmtId="0" fontId="0" fillId="4" borderId="36" xfId="0" applyFill="1" applyBorder="1" applyAlignment="1">
      <alignment horizontal="center" vertical="top"/>
    </xf>
    <xf numFmtId="0" fontId="0" fillId="2" borderId="43" xfId="0" applyFill="1" applyBorder="1" applyAlignment="1">
      <alignment horizontal="center" vertical="top"/>
    </xf>
    <xf numFmtId="0" fontId="1" fillId="0" borderId="9" xfId="0" applyFont="1" applyBorder="1" applyAlignment="1">
      <alignment horizontal="center" vertical="top" wrapText="1"/>
    </xf>
    <xf numFmtId="0" fontId="1" fillId="0" borderId="26" xfId="0" applyFont="1" applyBorder="1" applyAlignment="1">
      <alignment horizontal="center" vertical="top" wrapText="1"/>
    </xf>
    <xf numFmtId="0" fontId="1" fillId="0" borderId="27" xfId="0" applyFont="1" applyBorder="1" applyAlignment="1">
      <alignment horizontal="center" vertical="top" wrapText="1"/>
    </xf>
    <xf numFmtId="0" fontId="1" fillId="3" borderId="9" xfId="0" applyFont="1" applyFill="1" applyBorder="1" applyAlignment="1">
      <alignment horizontal="center" vertical="top"/>
    </xf>
    <xf numFmtId="0" fontId="1" fillId="3" borderId="12" xfId="0" applyFont="1" applyFill="1" applyBorder="1" applyAlignment="1">
      <alignment horizontal="center" vertical="top"/>
    </xf>
    <xf numFmtId="0" fontId="1" fillId="3" borderId="13" xfId="0" applyFont="1" applyFill="1" applyBorder="1" applyAlignment="1">
      <alignment horizontal="center" vertical="top"/>
    </xf>
    <xf numFmtId="0" fontId="1" fillId="0" borderId="23" xfId="0" applyFont="1" applyBorder="1" applyAlignment="1">
      <alignment horizontal="center" vertical="top" wrapText="1"/>
    </xf>
    <xf numFmtId="0" fontId="1" fillId="0" borderId="15" xfId="0" applyFont="1" applyBorder="1" applyAlignment="1">
      <alignment horizontal="center" vertical="top"/>
    </xf>
    <xf numFmtId="0" fontId="1" fillId="0" borderId="27" xfId="0" applyFont="1" applyBorder="1" applyAlignment="1">
      <alignment horizontal="center" vertical="top"/>
    </xf>
    <xf numFmtId="0" fontId="1" fillId="0" borderId="5" xfId="0" applyFont="1" applyBorder="1" applyAlignment="1">
      <alignment horizontal="center" vertical="top" wrapText="1"/>
    </xf>
    <xf numFmtId="0" fontId="1" fillId="0" borderId="6" xfId="0" applyFont="1" applyBorder="1" applyAlignment="1">
      <alignment horizontal="center" vertical="top"/>
    </xf>
    <xf numFmtId="0" fontId="0" fillId="2" borderId="45" xfId="0" applyFill="1" applyBorder="1" applyAlignment="1">
      <alignment horizontal="center" vertical="top"/>
    </xf>
    <xf numFmtId="3" fontId="0" fillId="0" borderId="45" xfId="0" applyNumberFormat="1" applyBorder="1" applyAlignment="1">
      <alignment horizontal="center" vertical="top"/>
    </xf>
    <xf numFmtId="0" fontId="0" fillId="0" borderId="45" xfId="0" applyBorder="1" applyAlignment="1">
      <alignment horizontal="center" vertical="top"/>
    </xf>
    <xf numFmtId="0" fontId="0" fillId="4" borderId="45" xfId="0" applyFill="1" applyBorder="1" applyAlignment="1">
      <alignment horizontal="center" vertical="top"/>
    </xf>
    <xf numFmtId="10" fontId="0" fillId="0" borderId="45" xfId="0" applyNumberFormat="1" applyBorder="1" applyAlignment="1">
      <alignment horizontal="center" vertical="top"/>
    </xf>
    <xf numFmtId="0" fontId="0" fillId="2" borderId="45" xfId="0" applyFill="1" applyBorder="1" applyAlignment="1">
      <alignment horizontal="center" vertical="top" wrapText="1"/>
    </xf>
    <xf numFmtId="0" fontId="0" fillId="0" borderId="45" xfId="0" applyBorder="1" applyAlignment="1">
      <alignment vertical="top"/>
    </xf>
    <xf numFmtId="0" fontId="0" fillId="0" borderId="45" xfId="0" applyBorder="1" applyAlignment="1">
      <alignment vertical="top" wrapText="1"/>
    </xf>
    <xf numFmtId="168" fontId="0" fillId="3" borderId="45" xfId="0" applyNumberFormat="1" applyFill="1" applyBorder="1" applyAlignment="1">
      <alignment horizontal="center" vertical="top" wrapText="1"/>
    </xf>
    <xf numFmtId="168" fontId="0" fillId="0" borderId="45" xfId="0" applyNumberFormat="1" applyBorder="1" applyAlignment="1">
      <alignment horizontal="center" vertical="top"/>
    </xf>
    <xf numFmtId="173" fontId="0" fillId="0" borderId="45" xfId="0" applyNumberFormat="1" applyBorder="1" applyAlignment="1">
      <alignment horizontal="center" vertical="top"/>
    </xf>
    <xf numFmtId="0" fontId="0" fillId="0" borderId="45" xfId="0" applyBorder="1" applyAlignment="1">
      <alignment horizontal="left" vertical="top"/>
    </xf>
    <xf numFmtId="0" fontId="0" fillId="0" borderId="46" xfId="0" applyBorder="1" applyAlignment="1">
      <alignment horizontal="center" vertical="top"/>
    </xf>
    <xf numFmtId="0" fontId="0" fillId="0" borderId="47" xfId="0" applyBorder="1" applyAlignment="1">
      <alignment vertical="top"/>
    </xf>
    <xf numFmtId="0" fontId="0" fillId="0" borderId="48" xfId="0" applyBorder="1" applyAlignment="1">
      <alignment vertical="top"/>
    </xf>
    <xf numFmtId="3" fontId="0" fillId="0" borderId="49" xfId="0" applyNumberFormat="1" applyBorder="1" applyAlignment="1">
      <alignment horizontal="center" vertical="top"/>
    </xf>
    <xf numFmtId="0" fontId="0" fillId="3" borderId="34" xfId="0" applyFill="1" applyBorder="1" applyAlignment="1">
      <alignment horizontal="center" vertical="top"/>
    </xf>
    <xf numFmtId="0" fontId="0" fillId="0" borderId="49" xfId="0" applyBorder="1" applyAlignment="1">
      <alignment vertical="top"/>
    </xf>
    <xf numFmtId="0" fontId="0" fillId="3" borderId="34" xfId="0" applyFill="1" applyBorder="1" applyAlignment="1">
      <alignment horizontal="center" vertical="top"/>
    </xf>
  </cellXfs>
  <cellStyles count="1">
    <cellStyle name="Normal" xfId="0" builtinId="0"/>
  </cellStyles>
  <dxfs count="0"/>
  <tableStyles count="0" defaultTableStyle="TableStyleMedium2" defaultPivotStyle="PivotStyleLight16"/>
  <colors>
    <mruColors>
      <color rgb="FF00FF01"/>
      <color rgb="FFFFFFFF"/>
      <color rgb="FF00F5FF"/>
      <color rgb="FFFFFE00"/>
      <color rgb="FFFF7F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4</xdr:col>
      <xdr:colOff>1863165</xdr:colOff>
      <xdr:row>37</xdr:row>
      <xdr:rowOff>141942</xdr:rowOff>
    </xdr:from>
    <xdr:to>
      <xdr:col>11</xdr:col>
      <xdr:colOff>525930</xdr:colOff>
      <xdr:row>73</xdr:row>
      <xdr:rowOff>129242</xdr:rowOff>
    </xdr:to>
    <xdr:sp macro="" textlink="">
      <xdr:nvSpPr>
        <xdr:cNvPr id="12" name="TextBox 11">
          <a:extLst>
            <a:ext uri="{FF2B5EF4-FFF2-40B4-BE49-F238E27FC236}">
              <a16:creationId xmlns:a16="http://schemas.microsoft.com/office/drawing/2014/main" id="{809504F4-9F59-2546-B952-C4A51AAF20F6}"/>
            </a:ext>
          </a:extLst>
        </xdr:cNvPr>
        <xdr:cNvSpPr txBox="1"/>
      </xdr:nvSpPr>
      <xdr:spPr>
        <a:xfrm>
          <a:off x="6823636" y="7881471"/>
          <a:ext cx="6521823" cy="7517653"/>
        </a:xfrm>
        <a:prstGeom prst="rect">
          <a:avLst/>
        </a:prstGeom>
        <a:solidFill>
          <a:srgbClr val="FFFE00"/>
        </a:solidFill>
        <a:ln w="381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INSTRUCTIONS:</a:t>
          </a:r>
        </a:p>
        <a:p>
          <a:endParaRPr lang="en-US" sz="1600"/>
        </a:p>
        <a:p>
          <a:r>
            <a:rPr lang="en-US" sz="1600"/>
            <a:t>1. Enter the problem definition for the problem to be solved.</a:t>
          </a:r>
        </a:p>
        <a:p>
          <a:r>
            <a:rPr lang="en-US" sz="1600"/>
            <a:t>2. Do an initial setting of the solver settings.  Recommend starting with all these set to 1: num_proc_field, num_proc_repl, num_tc_steps,</a:t>
          </a:r>
          <a:r>
            <a:rPr lang="en-US" sz="1600" baseline="0"/>
            <a:t> </a:t>
          </a:r>
          <a:r>
            <a:rPr lang="en-US" sz="1600"/>
            <a:t>num_phase,</a:t>
          </a:r>
          <a:r>
            <a:rPr lang="en-US" sz="1600" baseline="0"/>
            <a:t> </a:t>
          </a:r>
          <a:r>
            <a:rPr lang="en-US" sz="1600"/>
            <a:t>num_stage.</a:t>
          </a:r>
        </a:p>
        <a:p>
          <a:r>
            <a:rPr lang="en-US" sz="1600"/>
            <a:t>3. Adjust settings until all cells in the "VALUE" column are green (to the extent possible).  Some are hard (memory) limits, some are soft (performance) limits.  See hover-over notes for the various cells for further guidance.</a:t>
          </a:r>
        </a:p>
        <a:p>
          <a:endParaRPr lang="en-US" sz="1600"/>
        </a:p>
        <a:p>
          <a:r>
            <a:rPr lang="en-US" sz="1600"/>
            <a:t>NOTES:</a:t>
          </a:r>
        </a:p>
        <a:p>
          <a:endParaRPr lang="en-US" sz="1600"/>
        </a:p>
        <a:p>
          <a:r>
            <a:rPr lang="en-US" sz="1600"/>
            <a:t>- ONLY change entries</a:t>
          </a:r>
          <a:r>
            <a:rPr lang="en-US" sz="1600" baseline="0"/>
            <a:t> in the white cells with red borders</a:t>
          </a:r>
        </a:p>
        <a:p>
          <a:r>
            <a:rPr lang="en-US" sz="1600" baseline="0"/>
            <a:t>- settings are set acceptably when ALL value cells in the "VALUE" column are green (best) or yellow (some performance-related cells may be allowed to be orange or red if absolutely necessary)</a:t>
          </a:r>
        </a:p>
        <a:p>
          <a:r>
            <a:rPr lang="en-US" sz="1600" baseline="0"/>
            <a:t>- the execution commands at the top of the sheet should run the given case, for one phase and one stage only.  for large node counts and long runs it is recommended that the commands be submitted as a batch script instead of running interactively, to avoid wasting allocation</a:t>
          </a:r>
        </a:p>
        <a:p>
          <a:r>
            <a:rPr lang="en-US" sz="1600" baseline="0"/>
            <a:t>- the number in the "performance fraction estimate" box should be inferred from a run.  The max tensor core rate on a large case for this code (for Titan) is ~ 82 TF.  so for example an ops_rate/proc of 1.64e+12 as reported from a run would be 2% efficiency.</a:t>
          </a:r>
        </a:p>
        <a:p>
          <a:r>
            <a:rPr lang="en-US" sz="1600" baseline="0"/>
            <a:t>- NOTE: I/O time is not counted here - it could be inferred from a run on real data</a:t>
          </a:r>
        </a:p>
        <a:p>
          <a:endParaRPr lang="en-US" sz="18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49693-509E-D84D-8D62-271E15A24091}">
  <dimension ref="A1:AC116"/>
  <sheetViews>
    <sheetView tabSelected="1" zoomScale="85" zoomScaleNormal="85" workbookViewId="0">
      <selection activeCell="A9" sqref="A9"/>
    </sheetView>
  </sheetViews>
  <sheetFormatPr baseColWidth="10" defaultRowHeight="16"/>
  <cols>
    <col min="1" max="1" width="9.1640625" style="1" customWidth="1"/>
    <col min="2" max="2" width="30.83203125" style="2" customWidth="1"/>
    <col min="3" max="3" width="23.33203125" style="3" customWidth="1"/>
    <col min="4" max="4" width="1.83203125" style="1" customWidth="1"/>
    <col min="5" max="5" width="25" style="1" customWidth="1"/>
    <col min="6" max="6" width="15" style="2" customWidth="1"/>
    <col min="7" max="7" width="15" style="1" customWidth="1"/>
    <col min="8" max="8" width="15" style="2" customWidth="1"/>
    <col min="9" max="9" width="20.83203125" style="1" customWidth="1"/>
    <col min="10" max="10" width="1.83203125" style="1" customWidth="1"/>
    <col min="11" max="11" width="15.83203125" style="2" customWidth="1"/>
    <col min="12" max="12" width="15" style="2" customWidth="1"/>
    <col min="13" max="13" width="1.83203125" style="1" customWidth="1"/>
    <col min="14" max="14" width="27.5" style="41" customWidth="1"/>
    <col min="15" max="15" width="14.1640625" style="41" customWidth="1"/>
    <col min="16" max="16" width="10.83203125" style="1"/>
    <col min="17" max="17" width="5.1640625" style="2" customWidth="1"/>
    <col min="18" max="18" width="3" style="1" customWidth="1"/>
    <col min="19" max="19" width="41" style="1" customWidth="1"/>
    <col min="20" max="16384" width="10.83203125" style="1"/>
  </cols>
  <sheetData>
    <row r="1" spans="1:29">
      <c r="B1" s="25"/>
      <c r="C1" s="31"/>
      <c r="Q1" s="1"/>
    </row>
    <row r="2" spans="1:29">
      <c r="A2" s="10"/>
      <c r="B2" s="49" t="s">
        <v>106</v>
      </c>
      <c r="C2" s="50" t="str">
        <f>IF(C16=L21,"m1759_g","stf006")</f>
        <v>stf006</v>
      </c>
      <c r="D2" s="51"/>
      <c r="E2" s="52"/>
      <c r="F2" s="25"/>
      <c r="G2" s="52"/>
      <c r="H2" s="25"/>
      <c r="I2" s="52"/>
      <c r="J2" s="52"/>
      <c r="K2" s="25"/>
      <c r="L2" s="25"/>
      <c r="M2" s="52"/>
      <c r="N2" s="53"/>
      <c r="O2" s="53"/>
      <c r="P2" s="52"/>
      <c r="Q2" s="52"/>
      <c r="R2" s="52"/>
      <c r="S2" s="52"/>
      <c r="T2" s="52"/>
      <c r="U2" s="52"/>
      <c r="V2" s="52"/>
      <c r="W2" s="52"/>
      <c r="X2" s="52"/>
      <c r="Y2" s="52"/>
      <c r="Z2" s="52"/>
      <c r="AA2" s="52"/>
      <c r="AB2" s="52"/>
      <c r="AC2" s="52"/>
    </row>
    <row r="3" spans="1:29">
      <c r="A3" s="98" t="s">
        <v>105</v>
      </c>
      <c r="B3" s="55" t="str">
        <f>IF(C$16=L$20,CONCATENATE("bsub -P ",C2," -nnodes ",C56," -W 10 -Is $SHELL"),IF(C16=L21,CONCATENATE("salloc --account ",C2," --nodes ",C56," --qos early_science --time 1:00:00 --constraint gpu --gpus-per-node 4 --exclusive"),IF(C16=L19,CONCATENATE("salloc -N",C56," -A ",C2," -t 10 --exclusive"),"")))</f>
        <v>salloc -N1 -A stf006 -t 10 --exclusive</v>
      </c>
      <c r="C3" s="56"/>
      <c r="D3" s="57"/>
      <c r="E3" s="57"/>
      <c r="F3" s="58"/>
      <c r="G3" s="57"/>
      <c r="H3" s="58"/>
      <c r="I3" s="57"/>
      <c r="J3" s="57"/>
      <c r="K3" s="58"/>
      <c r="L3" s="58"/>
      <c r="M3" s="57"/>
      <c r="N3" s="59"/>
      <c r="O3" s="59"/>
      <c r="P3" s="57"/>
      <c r="Q3" s="57"/>
      <c r="R3" s="57"/>
      <c r="S3" s="57"/>
      <c r="T3" s="57"/>
      <c r="U3" s="57"/>
      <c r="V3" s="57"/>
      <c r="W3" s="57"/>
      <c r="X3" s="57"/>
      <c r="Y3" s="57"/>
      <c r="Z3" s="57"/>
      <c r="AA3" s="57"/>
      <c r="AB3" s="57"/>
      <c r="AC3" s="57"/>
    </row>
    <row r="4" spans="1:29">
      <c r="A4" s="99"/>
      <c r="B4" s="60" t="str">
        <f>CONCATENATE("executable=install_", IF(C17=L23,"single_",""),"release_",IF(C16="Frontier","$SLURM_CLUSTER_NAME",LOWER(C16)),"/bin/genomics_metric", IF(C16=L20," ar_opts='PAMI_IBV_ENABLE_DCT=1 PAMI_ENABLE_STRIPING=1 PAMI_IBV_ADAPTER_AFFINITY=0 PAMI_IBV_QP_SERVICE_LEVEL=8 PAMI_IBV_ENABLE_OOO_AR=1'",""))</f>
        <v>executable=install_single_release_$SLURM_CLUSTER_NAME/bin/genomics_metric</v>
      </c>
      <c r="Q4" s="1"/>
    </row>
    <row r="5" spans="1:29">
      <c r="A5" s="99"/>
      <c r="B5" s="60" t="str">
        <f>IF(C16=L20,CONCATENATE("launch_command=""env OMP_NUM_THREADS=7 $ar_opts jsrun --nrs ",C55," --bind packed:7 --cpu_per_rs 7 --gpu_per_rs 1 --rs_per_host 6 --tasks_per_rs 1 -X 1"""),IF(C16=L21,"launch_command=""env OMP_PROC_BIND=spread OMP_PLACES=sockets OMP_NUM_THREADS=16 srun -n 4 -c 16 -G 4 --gpus-per-task=1 --gpu-bind=single:1""",IF(C16=L19,CONCATENATE("launch_command=""env OMP_PROC_BIND=spread OMP_PLACES=sockets OMP_NUM_THREADS=7 srun -N",C56," -n",C56*I11," --cpus-per-task=7 --ntasks-per-node=8 --gpus-per-task=1 --gpu-bind=closest -u"""),"")))</f>
        <v>launch_command="env OMP_PROC_BIND=spread OMP_PLACES=sockets OMP_NUM_THREADS=7 srun -N1 -n8 --cpus-per-task=7 --ntasks-per-node=8 --gpus-per-task=1 --gpu-bind=closest -u"</v>
      </c>
      <c r="Q5" s="1"/>
    </row>
    <row r="6" spans="1:29">
      <c r="A6" s="100"/>
      <c r="B6" s="61" t="str">
        <f>CONCATENATE("$launch_command $executable --num_way ",C10," --metric_type ",C11," --sparse ",C12," --num_vector ",C13," --num_field ",C14," --all2all yes --compute_method GPU --num_proc_vector ",C19," --num_proc_field ",C20," --num_proc_repl ",C21," --tc ",O41," --num_tc_steps ",C23," --num_phase ",C24," --num_stage ",C25," --verbosity 1 --checksum no --phase_min ",MAX(0,C24-1)," --phase_max ",C24-1," --stage_min ",MAX(0,C25-1)," --stage_max ",C25-1,IF(C27&lt;&gt;"",CONCATENATE(" --threshold ",C27),"")," --metrics_shrink ", C26)</f>
        <v>$launch_command $executable --num_way 3 --metric_type ccc --sparse yes --num_vector 1536 --num_field 1048576 --all2all yes --compute_method GPU --num_proc_vector 8 --num_proc_field 1 --num_proc_repl 1 --tc 1 --num_tc_steps 2 --num_phase 1 --num_stage 1 --verbosity 1 --checksum no --phase_min 0 --phase_max 0 --stage_min 0 --stage_max 0 --threshold 0.9 --metrics_shrink 10</v>
      </c>
      <c r="C6" s="62"/>
      <c r="D6" s="63"/>
      <c r="E6" s="63"/>
      <c r="F6" s="64"/>
      <c r="G6" s="63"/>
      <c r="H6" s="64"/>
      <c r="I6" s="63"/>
      <c r="J6" s="63"/>
      <c r="K6" s="64"/>
      <c r="L6" s="64"/>
      <c r="M6" s="63"/>
      <c r="N6" s="65"/>
      <c r="O6" s="65"/>
      <c r="P6" s="63"/>
      <c r="Q6" s="63"/>
      <c r="R6" s="63"/>
      <c r="S6" s="63"/>
      <c r="T6" s="63"/>
      <c r="U6" s="63"/>
      <c r="V6" s="63"/>
      <c r="W6" s="63"/>
      <c r="X6" s="63"/>
      <c r="Y6" s="63"/>
      <c r="Z6" s="63"/>
      <c r="AA6" s="63"/>
      <c r="AB6" s="63"/>
      <c r="AC6" s="63"/>
    </row>
    <row r="7" spans="1:29">
      <c r="B7" s="13"/>
      <c r="C7" s="32"/>
      <c r="D7" s="12"/>
      <c r="E7" s="12"/>
      <c r="F7" s="13"/>
      <c r="G7" s="12"/>
      <c r="H7" s="13"/>
      <c r="I7" s="12"/>
      <c r="J7" s="12"/>
      <c r="K7" s="13"/>
      <c r="L7" s="13"/>
      <c r="M7" s="12"/>
      <c r="N7" s="54"/>
      <c r="O7" s="54"/>
      <c r="P7" s="12"/>
      <c r="Q7" s="25">
        <f>7</f>
        <v>7</v>
      </c>
      <c r="R7" s="12"/>
      <c r="S7" s="12"/>
      <c r="T7" s="12"/>
      <c r="U7" s="12"/>
      <c r="V7" s="12"/>
      <c r="W7" s="12"/>
      <c r="X7" s="12"/>
      <c r="Y7" s="12"/>
      <c r="Z7" s="12"/>
      <c r="AA7" s="12"/>
      <c r="AB7" s="12"/>
      <c r="AC7" s="12"/>
    </row>
    <row r="8" spans="1:29">
      <c r="B8" s="7" t="s">
        <v>0</v>
      </c>
      <c r="C8" s="8" t="s">
        <v>1</v>
      </c>
      <c r="D8" s="7"/>
      <c r="E8" s="7"/>
      <c r="F8" s="101" t="s">
        <v>18</v>
      </c>
      <c r="G8" s="102"/>
      <c r="H8" s="103"/>
      <c r="I8" s="7"/>
      <c r="J8" s="7"/>
      <c r="K8" s="9" t="s">
        <v>19</v>
      </c>
      <c r="L8" s="9"/>
      <c r="M8" s="7"/>
      <c r="N8" s="42" t="s">
        <v>151</v>
      </c>
      <c r="O8" s="42"/>
      <c r="Q8" s="25">
        <f t="shared" ref="Q8:Q66" si="0">Q7+1</f>
        <v>8</v>
      </c>
    </row>
    <row r="9" spans="1:29">
      <c r="B9" s="25"/>
      <c r="C9" s="31"/>
      <c r="E9" s="15"/>
      <c r="F9" s="21" t="s">
        <v>172</v>
      </c>
      <c r="G9" s="22" t="s">
        <v>16</v>
      </c>
      <c r="H9" s="23" t="s">
        <v>120</v>
      </c>
      <c r="I9" s="36" t="s">
        <v>164</v>
      </c>
      <c r="K9" s="5" t="s">
        <v>6</v>
      </c>
      <c r="L9" s="5">
        <v>2</v>
      </c>
      <c r="N9" s="41" t="s">
        <v>32</v>
      </c>
      <c r="O9" s="43">
        <f>1024*1024*1024</f>
        <v>1073741824</v>
      </c>
      <c r="Q9" s="25">
        <f t="shared" si="0"/>
        <v>9</v>
      </c>
    </row>
    <row r="10" spans="1:29">
      <c r="A10" s="104" t="s">
        <v>113</v>
      </c>
      <c r="B10" s="26" t="s">
        <v>6</v>
      </c>
      <c r="C10" s="124">
        <v>3</v>
      </c>
      <c r="D10" s="30"/>
      <c r="E10" s="16" t="s">
        <v>179</v>
      </c>
      <c r="F10" s="19">
        <f>64*0.91</f>
        <v>58.24</v>
      </c>
      <c r="G10" s="13">
        <f>16*0.95</f>
        <v>15.2</v>
      </c>
      <c r="H10" s="20">
        <f>40*0.975</f>
        <v>39</v>
      </c>
      <c r="I10" s="37">
        <f t="shared" ref="I10:I18" si="1">IF(C$16=F$9,F10,IF(C$16=G$9,G10,H10))</f>
        <v>58.24</v>
      </c>
      <c r="K10" s="5"/>
      <c r="L10" s="5">
        <v>3</v>
      </c>
      <c r="N10" s="41" t="s">
        <v>31</v>
      </c>
      <c r="O10" s="43">
        <f>1000000000</f>
        <v>1000000000</v>
      </c>
      <c r="Q10" s="25">
        <f t="shared" si="0"/>
        <v>10</v>
      </c>
    </row>
    <row r="11" spans="1:29">
      <c r="A11" s="105"/>
      <c r="B11" s="27" t="s">
        <v>2</v>
      </c>
      <c r="C11" s="110" t="s">
        <v>20</v>
      </c>
      <c r="D11" s="30"/>
      <c r="E11" s="17" t="s">
        <v>173</v>
      </c>
      <c r="F11" s="18">
        <v>8</v>
      </c>
      <c r="G11" s="2">
        <v>6</v>
      </c>
      <c r="H11" s="14">
        <v>4</v>
      </c>
      <c r="I11" s="38">
        <f t="shared" si="1"/>
        <v>8</v>
      </c>
      <c r="Q11" s="25">
        <f t="shared" si="0"/>
        <v>11</v>
      </c>
    </row>
    <row r="12" spans="1:29">
      <c r="A12" s="10"/>
      <c r="B12" s="27" t="s">
        <v>3</v>
      </c>
      <c r="C12" s="110" t="s">
        <v>22</v>
      </c>
      <c r="D12" s="30"/>
      <c r="E12" s="17" t="s">
        <v>180</v>
      </c>
      <c r="F12" s="18">
        <f>512*0.91</f>
        <v>465.92</v>
      </c>
      <c r="G12" s="2">
        <v>420</v>
      </c>
      <c r="H12" s="14">
        <f>256*0.9</f>
        <v>230.4</v>
      </c>
      <c r="I12" s="38">
        <f t="shared" si="1"/>
        <v>465.92</v>
      </c>
      <c r="K12" s="5" t="s">
        <v>2</v>
      </c>
      <c r="L12" s="5" t="s">
        <v>176</v>
      </c>
      <c r="N12" s="41" t="s">
        <v>35</v>
      </c>
      <c r="O12" s="41">
        <v>8</v>
      </c>
      <c r="Q12" s="25">
        <f t="shared" si="0"/>
        <v>12</v>
      </c>
    </row>
    <row r="13" spans="1:29">
      <c r="A13" s="10"/>
      <c r="B13" s="27" t="s">
        <v>4</v>
      </c>
      <c r="C13" s="110">
        <v>1536</v>
      </c>
      <c r="D13" s="30"/>
      <c r="E13" s="83" t="s">
        <v>30</v>
      </c>
      <c r="F13" s="82">
        <v>9408</v>
      </c>
      <c r="G13" s="31">
        <v>4608</v>
      </c>
      <c r="H13" s="81">
        <v>1500</v>
      </c>
      <c r="I13" s="38">
        <f t="shared" si="1"/>
        <v>9408</v>
      </c>
      <c r="K13" s="5"/>
      <c r="L13" s="5" t="s">
        <v>20</v>
      </c>
      <c r="Q13" s="25">
        <f t="shared" si="0"/>
        <v>13</v>
      </c>
    </row>
    <row r="14" spans="1:29">
      <c r="A14" s="10"/>
      <c r="B14" s="28" t="s">
        <v>5</v>
      </c>
      <c r="C14" s="110">
        <v>1048576</v>
      </c>
      <c r="D14" s="30"/>
      <c r="E14" s="88" t="s">
        <v>163</v>
      </c>
      <c r="F14" s="89">
        <v>700</v>
      </c>
      <c r="G14" s="29">
        <v>700</v>
      </c>
      <c r="H14" s="90">
        <v>800</v>
      </c>
      <c r="I14" s="38">
        <f t="shared" si="1"/>
        <v>700</v>
      </c>
      <c r="L14" s="6" t="s">
        <v>121</v>
      </c>
      <c r="N14" s="41" t="s">
        <v>36</v>
      </c>
      <c r="O14" s="41">
        <v>4</v>
      </c>
      <c r="Q14" s="25">
        <f t="shared" si="0"/>
        <v>14</v>
      </c>
    </row>
    <row r="15" spans="1:29">
      <c r="B15" s="29"/>
      <c r="C15" s="110"/>
      <c r="D15" s="10"/>
      <c r="E15" s="94" t="s">
        <v>177</v>
      </c>
      <c r="F15" s="93">
        <f>O19</f>
        <v>16</v>
      </c>
      <c r="G15" s="91">
        <f>O18</f>
        <v>8</v>
      </c>
      <c r="H15" s="92">
        <f>O18</f>
        <v>8</v>
      </c>
      <c r="I15" s="38">
        <f t="shared" si="1"/>
        <v>16</v>
      </c>
      <c r="N15" s="41" t="s">
        <v>37</v>
      </c>
      <c r="O15" s="41">
        <v>8</v>
      </c>
      <c r="Q15" s="25">
        <f t="shared" si="0"/>
        <v>15</v>
      </c>
    </row>
    <row r="16" spans="1:29">
      <c r="A16" s="98" t="s">
        <v>88</v>
      </c>
      <c r="B16" s="26" t="s">
        <v>17</v>
      </c>
      <c r="C16" s="110" t="s">
        <v>172</v>
      </c>
      <c r="D16" s="24"/>
      <c r="E16" s="12" t="s">
        <v>174</v>
      </c>
      <c r="F16" s="32">
        <f>F11*F13</f>
        <v>75264</v>
      </c>
      <c r="G16" s="32">
        <f>G11*G13</f>
        <v>27648</v>
      </c>
      <c r="H16" s="32">
        <f>H11*H13</f>
        <v>6000</v>
      </c>
      <c r="I16" s="38">
        <f t="shared" si="1"/>
        <v>75264</v>
      </c>
      <c r="K16" s="5" t="s">
        <v>3</v>
      </c>
      <c r="L16" s="5" t="s">
        <v>21</v>
      </c>
      <c r="N16" s="41" t="s">
        <v>170</v>
      </c>
      <c r="O16" s="41">
        <f>IF(C17=L23,O14,O15)</f>
        <v>4</v>
      </c>
      <c r="Q16" s="25">
        <f t="shared" si="0"/>
        <v>16</v>
      </c>
    </row>
    <row r="17" spans="1:17">
      <c r="A17" s="106"/>
      <c r="B17" s="27" t="s">
        <v>15</v>
      </c>
      <c r="C17" s="110" t="s">
        <v>25</v>
      </c>
      <c r="D17" s="24"/>
      <c r="E17" s="1" t="s">
        <v>175</v>
      </c>
      <c r="F17" s="3">
        <f>F10*$O9</f>
        <v>62534723829.760002</v>
      </c>
      <c r="G17" s="3">
        <f>G10*$O9</f>
        <v>16320875724.799999</v>
      </c>
      <c r="H17" s="3">
        <f>H10*$O9</f>
        <v>41875931136</v>
      </c>
      <c r="I17" s="38">
        <f t="shared" si="1"/>
        <v>62534723829.760002</v>
      </c>
      <c r="K17" s="5"/>
      <c r="L17" s="5" t="s">
        <v>22</v>
      </c>
      <c r="Q17" s="25">
        <f t="shared" si="0"/>
        <v>17</v>
      </c>
    </row>
    <row r="18" spans="1:17">
      <c r="A18" s="10"/>
      <c r="B18" s="27" t="s">
        <v>7</v>
      </c>
      <c r="C18" s="110" t="s">
        <v>8</v>
      </c>
      <c r="D18" s="24"/>
      <c r="E18" s="1" t="s">
        <v>33</v>
      </c>
      <c r="F18" s="3">
        <f>F12*$O9/F11</f>
        <v>62534723829.760002</v>
      </c>
      <c r="G18" s="3">
        <f>G12*$O9/G11</f>
        <v>75161927680</v>
      </c>
      <c r="H18" s="3">
        <f>H12*$O9/H11</f>
        <v>61847529062.400002</v>
      </c>
      <c r="I18" s="38">
        <f t="shared" si="1"/>
        <v>62534723829.760002</v>
      </c>
      <c r="N18" s="41" t="s">
        <v>42</v>
      </c>
      <c r="O18" s="41">
        <v>8</v>
      </c>
      <c r="Q18" s="25">
        <f t="shared" si="0"/>
        <v>18</v>
      </c>
    </row>
    <row r="19" spans="1:17">
      <c r="A19" s="10"/>
      <c r="B19" s="27" t="s">
        <v>34</v>
      </c>
      <c r="C19" s="110">
        <v>8</v>
      </c>
      <c r="D19" s="24"/>
      <c r="K19" s="5" t="s">
        <v>17</v>
      </c>
      <c r="L19" s="5" t="s">
        <v>172</v>
      </c>
      <c r="N19" s="41" t="s">
        <v>178</v>
      </c>
      <c r="O19" s="41">
        <v>16</v>
      </c>
      <c r="Q19" s="25">
        <f t="shared" si="0"/>
        <v>19</v>
      </c>
    </row>
    <row r="20" spans="1:17">
      <c r="A20" s="10"/>
      <c r="B20" s="27" t="s">
        <v>9</v>
      </c>
      <c r="C20" s="110">
        <v>1</v>
      </c>
      <c r="D20" s="24"/>
      <c r="E20" s="1" t="s">
        <v>103</v>
      </c>
      <c r="F20" s="3">
        <f>100000000/30</f>
        <v>3333333.3333333335</v>
      </c>
      <c r="G20" s="3">
        <v>300000</v>
      </c>
      <c r="H20" s="3"/>
      <c r="I20" s="38">
        <f>IF(C$16=F$9,F20,IF(C$16=G$9,G20,H20))</f>
        <v>3333333.3333333335</v>
      </c>
      <c r="K20" s="5"/>
      <c r="L20" s="5" t="s">
        <v>16</v>
      </c>
      <c r="N20" s="41" t="s">
        <v>38</v>
      </c>
      <c r="O20" s="41">
        <v>2</v>
      </c>
      <c r="Q20" s="25">
        <f t="shared" si="0"/>
        <v>20</v>
      </c>
    </row>
    <row r="21" spans="1:17">
      <c r="A21" s="10"/>
      <c r="B21" s="27" t="s">
        <v>10</v>
      </c>
      <c r="C21" s="110">
        <v>1</v>
      </c>
      <c r="D21" s="24"/>
      <c r="K21" s="5"/>
      <c r="L21" s="5" t="s">
        <v>120</v>
      </c>
      <c r="N21" s="41" t="s">
        <v>39</v>
      </c>
      <c r="O21" s="41">
        <v>1</v>
      </c>
      <c r="Q21" s="25">
        <f t="shared" si="0"/>
        <v>21</v>
      </c>
    </row>
    <row r="22" spans="1:17">
      <c r="A22" s="10"/>
      <c r="B22" s="27" t="s">
        <v>11</v>
      </c>
      <c r="C22" s="110" t="s">
        <v>28</v>
      </c>
      <c r="D22" s="24"/>
      <c r="E22" s="1" t="s">
        <v>87</v>
      </c>
      <c r="F22" s="2">
        <f>IF(N38=1,F23,F27)</f>
        <v>435.46</v>
      </c>
      <c r="G22" s="2">
        <f>IF($O$38=1,G23,G27)</f>
        <v>132.9127</v>
      </c>
      <c r="H22" s="2">
        <f>IF($O$38=1,H23,H27)</f>
        <v>0</v>
      </c>
      <c r="I22" s="37">
        <f t="shared" ref="I22:I30" si="2">IF(C$16=F$9,F22,IF(C$16=G$9,G22,H22))</f>
        <v>435.46</v>
      </c>
      <c r="N22" s="41" t="s">
        <v>125</v>
      </c>
      <c r="O22" s="41">
        <f>(1/O12)</f>
        <v>0.125</v>
      </c>
      <c r="Q22" s="25">
        <f t="shared" si="0"/>
        <v>22</v>
      </c>
    </row>
    <row r="23" spans="1:17">
      <c r="A23" s="10"/>
      <c r="B23" s="27" t="s">
        <v>12</v>
      </c>
      <c r="C23" s="110">
        <v>2</v>
      </c>
      <c r="D23" s="24"/>
      <c r="E23" s="4" t="s">
        <v>85</v>
      </c>
      <c r="F23" s="6">
        <f>IF(O38=1,F24,F25)</f>
        <v>870.92</v>
      </c>
      <c r="G23" s="6">
        <f>IF($O$34=1,G24,IF($O$34=2,G25,G26))</f>
        <v>295.63299999999998</v>
      </c>
      <c r="H23" s="6">
        <f>IF($O$34=1,H24,IF($O$34=2,H25,H26))</f>
        <v>1687.5</v>
      </c>
      <c r="I23" s="11">
        <f t="shared" si="2"/>
        <v>870.92</v>
      </c>
      <c r="K23" s="5" t="s">
        <v>15</v>
      </c>
      <c r="L23" s="5" t="s">
        <v>25</v>
      </c>
      <c r="N23" s="41" t="s">
        <v>40</v>
      </c>
      <c r="O23" s="41">
        <f>IF(C22=L31,O20,IF(C22=L32,O21,IF(C22=L33,O22,0)))</f>
        <v>2</v>
      </c>
      <c r="Q23" s="25">
        <f t="shared" si="0"/>
        <v>23</v>
      </c>
    </row>
    <row r="24" spans="1:17">
      <c r="A24" s="10"/>
      <c r="B24" s="27" t="s">
        <v>13</v>
      </c>
      <c r="C24" s="110">
        <v>1</v>
      </c>
      <c r="D24" s="24"/>
      <c r="E24" s="4" t="s">
        <v>81</v>
      </c>
      <c r="F24" s="6">
        <f>IF(C17=L23,179.4/2,308.8/2)</f>
        <v>89.7</v>
      </c>
      <c r="G24" s="6">
        <f>IF($C$17=$L$23,94.768,29.586)</f>
        <v>94.768000000000001</v>
      </c>
      <c r="H24" s="6"/>
      <c r="I24" s="11">
        <f t="shared" si="2"/>
        <v>89.7</v>
      </c>
      <c r="K24" s="5"/>
      <c r="L24" s="5" t="s">
        <v>26</v>
      </c>
      <c r="Q24" s="25">
        <f t="shared" si="0"/>
        <v>24</v>
      </c>
    </row>
    <row r="25" spans="1:17">
      <c r="A25" s="10"/>
      <c r="B25" s="71" t="s">
        <v>14</v>
      </c>
      <c r="C25" s="110">
        <v>1</v>
      </c>
      <c r="D25" s="24"/>
      <c r="E25" s="4" t="s">
        <v>82</v>
      </c>
      <c r="F25" s="6">
        <f>2*F29</f>
        <v>870.92</v>
      </c>
      <c r="G25" s="6">
        <f>IF($O$37=1,295.633,IF($O$33=1,71.587,104.37))</f>
        <v>295.63299999999998</v>
      </c>
      <c r="H25" s="6"/>
      <c r="I25" s="11">
        <f t="shared" si="2"/>
        <v>870.92</v>
      </c>
      <c r="N25" s="41" t="s">
        <v>43</v>
      </c>
      <c r="O25" s="41">
        <f>O15</f>
        <v>8</v>
      </c>
      <c r="Q25" s="25">
        <f t="shared" si="0"/>
        <v>25</v>
      </c>
    </row>
    <row r="26" spans="1:17">
      <c r="A26" s="10"/>
      <c r="B26" s="95" t="s">
        <v>124</v>
      </c>
      <c r="C26" s="110">
        <v>10</v>
      </c>
      <c r="D26" s="24"/>
      <c r="E26" s="4" t="s">
        <v>126</v>
      </c>
      <c r="F26" s="6">
        <f>2*F30</f>
        <v>870.92</v>
      </c>
      <c r="G26" s="6">
        <f>IF($O$37=1,295.633,IF($O$33=1,71.587,104.37))</f>
        <v>295.63299999999998</v>
      </c>
      <c r="H26" s="6">
        <v>1687.5</v>
      </c>
      <c r="I26" s="11">
        <f t="shared" si="2"/>
        <v>870.92</v>
      </c>
      <c r="K26" s="5" t="s">
        <v>7</v>
      </c>
      <c r="L26" s="5" t="s">
        <v>23</v>
      </c>
      <c r="N26" s="41" t="s">
        <v>44</v>
      </c>
      <c r="O26" s="41">
        <f>2*O15</f>
        <v>16</v>
      </c>
      <c r="Q26" s="25">
        <f t="shared" si="0"/>
        <v>26</v>
      </c>
    </row>
    <row r="27" spans="1:17">
      <c r="A27" s="10"/>
      <c r="B27" s="97" t="s">
        <v>185</v>
      </c>
      <c r="C27" s="111">
        <v>0.9</v>
      </c>
      <c r="D27" s="24"/>
      <c r="E27" s="4" t="s">
        <v>86</v>
      </c>
      <c r="F27" s="6">
        <f>IF(O34=1,F28,F29)</f>
        <v>435.46</v>
      </c>
      <c r="G27" s="6">
        <f>IF($O$34=1,G28,IF($O$35=1,G29,G30))</f>
        <v>132.9127</v>
      </c>
      <c r="H27" s="6">
        <f>IF($O$34=1,H28,IF($O$35=1,H29,H30))</f>
        <v>0</v>
      </c>
      <c r="I27" s="11">
        <f t="shared" si="2"/>
        <v>435.46</v>
      </c>
      <c r="K27" s="5"/>
      <c r="L27" s="5" t="s">
        <v>8</v>
      </c>
      <c r="N27" s="41" t="s">
        <v>76</v>
      </c>
      <c r="O27" s="41">
        <f>IF(C10=L9,O25,O26)</f>
        <v>16</v>
      </c>
      <c r="Q27" s="25">
        <f t="shared" si="0"/>
        <v>27</v>
      </c>
    </row>
    <row r="28" spans="1:17">
      <c r="A28" s="10"/>
      <c r="B28" s="96" t="s">
        <v>117</v>
      </c>
      <c r="C28" s="113">
        <v>0.1</v>
      </c>
      <c r="D28" s="24"/>
      <c r="E28" s="4" t="s">
        <v>83</v>
      </c>
      <c r="F28" s="6">
        <f>F24</f>
        <v>89.7</v>
      </c>
      <c r="G28" s="6">
        <f>IF($C$17=$L$23,72.499,27.755)</f>
        <v>72.498999999999995</v>
      </c>
      <c r="H28" s="6"/>
      <c r="I28" s="11">
        <f t="shared" si="2"/>
        <v>89.7</v>
      </c>
      <c r="K28" s="5"/>
      <c r="L28" s="5" t="s">
        <v>24</v>
      </c>
      <c r="Q28" s="25">
        <f t="shared" si="0"/>
        <v>28</v>
      </c>
    </row>
    <row r="29" spans="1:17">
      <c r="B29" s="13" t="s">
        <v>119</v>
      </c>
      <c r="C29" s="68">
        <f>O63*10*C14</f>
        <v>0.62495129599999999</v>
      </c>
      <c r="E29" s="4" t="s">
        <v>84</v>
      </c>
      <c r="F29" s="6">
        <f>435.46</f>
        <v>435.46</v>
      </c>
      <c r="G29" s="6">
        <f>IF($O$37=1,132.9127,IF($O$33=1,21.163,23.672))</f>
        <v>132.9127</v>
      </c>
      <c r="H29" s="6"/>
      <c r="I29" s="11">
        <f t="shared" si="2"/>
        <v>435.46</v>
      </c>
      <c r="N29" s="41" t="s">
        <v>93</v>
      </c>
      <c r="O29" s="41">
        <f>IF(C11=L12,O16,IF(O37=1,O23,2*O15))</f>
        <v>2</v>
      </c>
      <c r="Q29" s="25">
        <f t="shared" si="0"/>
        <v>29</v>
      </c>
    </row>
    <row r="30" spans="1:17">
      <c r="B30" s="2" t="s">
        <v>118</v>
      </c>
      <c r="C30" s="33">
        <f>C29/C28</f>
        <v>6.2495129599999997</v>
      </c>
      <c r="E30" s="4" t="s">
        <v>127</v>
      </c>
      <c r="F30" s="6">
        <f>435.46</f>
        <v>435.46</v>
      </c>
      <c r="G30" s="6">
        <f>IF($O$37=1,132.9127,IF($O$33=1,21.163,23.672))</f>
        <v>132.9127</v>
      </c>
      <c r="H30" s="6">
        <v>843.75</v>
      </c>
      <c r="I30" s="11">
        <f t="shared" si="2"/>
        <v>435.46</v>
      </c>
      <c r="K30" s="5" t="s">
        <v>11</v>
      </c>
      <c r="L30" s="41" t="s">
        <v>27</v>
      </c>
      <c r="N30" s="41" t="s">
        <v>94</v>
      </c>
      <c r="O30" s="41">
        <f>IF(C11=L12,O16,IF(O37=1,4,2*O15))</f>
        <v>4</v>
      </c>
      <c r="Q30" s="25">
        <f t="shared" si="0"/>
        <v>30</v>
      </c>
    </row>
    <row r="31" spans="1:17">
      <c r="B31" s="2" t="s">
        <v>114</v>
      </c>
      <c r="C31" s="3">
        <f>CEILING(O61,POWER(2,O40))/POWER(2,O40)-1</f>
        <v>8388607</v>
      </c>
      <c r="K31" s="5"/>
      <c r="L31" s="41" t="s">
        <v>28</v>
      </c>
      <c r="Q31" s="25">
        <f t="shared" si="0"/>
        <v>31</v>
      </c>
    </row>
    <row r="32" spans="1:17">
      <c r="B32" s="2" t="s">
        <v>118</v>
      </c>
      <c r="C32" s="70">
        <f>C14/C31</f>
        <v>0.12500001490116297</v>
      </c>
      <c r="K32" s="5"/>
      <c r="L32" s="41" t="s">
        <v>29</v>
      </c>
      <c r="N32" s="41" t="s">
        <v>54</v>
      </c>
      <c r="O32" s="41">
        <f>IF(C20&gt;1,1,0)</f>
        <v>0</v>
      </c>
      <c r="Q32" s="25">
        <f t="shared" si="0"/>
        <v>32</v>
      </c>
    </row>
    <row r="33" spans="2:17">
      <c r="B33" s="2" t="s">
        <v>89</v>
      </c>
      <c r="C33" s="2">
        <f>O42</f>
        <v>2</v>
      </c>
      <c r="K33" s="6"/>
      <c r="L33" s="41" t="s">
        <v>122</v>
      </c>
      <c r="N33" s="41" t="s">
        <v>59</v>
      </c>
      <c r="O33" s="41">
        <f>IF(C12=L17,1,0)</f>
        <v>1</v>
      </c>
      <c r="Q33" s="25">
        <f t="shared" si="0"/>
        <v>33</v>
      </c>
    </row>
    <row r="34" spans="2:17">
      <c r="B34" s="2" t="s">
        <v>79</v>
      </c>
      <c r="C34" s="3">
        <f>IF(O38=1,1+FLOOR(C19,2)/2,(C19+1)*(C19+2)/2)</f>
        <v>45</v>
      </c>
      <c r="L34" s="41" t="s">
        <v>123</v>
      </c>
      <c r="N34" s="41" t="s">
        <v>70</v>
      </c>
      <c r="O34" s="41">
        <f>IF(C11=L12,1,0)</f>
        <v>0</v>
      </c>
      <c r="Q34" s="25">
        <f t="shared" si="0"/>
        <v>34</v>
      </c>
    </row>
    <row r="35" spans="2:17">
      <c r="B35" s="2" t="s">
        <v>118</v>
      </c>
      <c r="C35" s="33">
        <f>C24/C34</f>
        <v>2.2222222222222223E-2</v>
      </c>
      <c r="L35" s="41"/>
      <c r="N35" s="41" t="s">
        <v>65</v>
      </c>
      <c r="O35" s="41">
        <f>IF(C11=L13,1,0)</f>
        <v>1</v>
      </c>
      <c r="Q35" s="25">
        <f t="shared" si="0"/>
        <v>35</v>
      </c>
    </row>
    <row r="36" spans="2:17">
      <c r="B36" s="2" t="s">
        <v>77</v>
      </c>
      <c r="C36" s="2">
        <f>IF(O38=1,1,O49)</f>
        <v>1E+30</v>
      </c>
      <c r="L36" s="41"/>
      <c r="N36" s="41" t="s">
        <v>128</v>
      </c>
      <c r="O36" s="41">
        <f>IF(C11=L14,1,0)</f>
        <v>0</v>
      </c>
      <c r="Q36" s="25">
        <f t="shared" si="0"/>
        <v>36</v>
      </c>
    </row>
    <row r="37" spans="2:17">
      <c r="B37" s="2" t="s">
        <v>118</v>
      </c>
      <c r="C37" s="33">
        <f>C25/C36</f>
        <v>9.9999999999999991E-31</v>
      </c>
      <c r="L37" s="41"/>
      <c r="N37" s="41" t="s">
        <v>68</v>
      </c>
      <c r="O37" s="41">
        <f>IF(OR(C22=L30,O34=1),0,1)</f>
        <v>1</v>
      </c>
      <c r="Q37" s="25">
        <f t="shared" si="0"/>
        <v>37</v>
      </c>
    </row>
    <row r="38" spans="2:17">
      <c r="B38" s="2" t="s">
        <v>91</v>
      </c>
      <c r="C38" s="48">
        <f>IF(O38=1,(1+FLOOR(C19,2)/2)/C21/C24,(C19+1)*(C19+2)/C21/C24)</f>
        <v>90</v>
      </c>
      <c r="L38" s="41"/>
      <c r="N38" s="41" t="s">
        <v>74</v>
      </c>
      <c r="O38" s="43">
        <f>IF(C10=L9,1,0)</f>
        <v>0</v>
      </c>
      <c r="Q38" s="25">
        <f t="shared" si="0"/>
        <v>38</v>
      </c>
    </row>
    <row r="39" spans="2:17">
      <c r="B39" s="2" t="s">
        <v>92</v>
      </c>
      <c r="C39" s="33">
        <f>(CEILING(C38,1)-C38)/C38</f>
        <v>0</v>
      </c>
      <c r="L39" s="41"/>
      <c r="N39" s="41" t="s">
        <v>75</v>
      </c>
      <c r="O39" s="43">
        <f>IF(C10=L10,1,0)</f>
        <v>1</v>
      </c>
      <c r="Q39" s="25">
        <f t="shared" si="0"/>
        <v>39</v>
      </c>
    </row>
    <row r="40" spans="2:17">
      <c r="B40" s="2" t="s">
        <v>107</v>
      </c>
      <c r="C40" s="48">
        <f>IF(O39=1,C78/6/C25,"N/A")</f>
        <v>32</v>
      </c>
      <c r="N40" s="41" t="s">
        <v>6</v>
      </c>
      <c r="O40" s="41">
        <f>O38*2+O39*3</f>
        <v>3</v>
      </c>
      <c r="Q40" s="25">
        <f t="shared" si="0"/>
        <v>40</v>
      </c>
    </row>
    <row r="41" spans="2:17">
      <c r="N41" s="41" t="s">
        <v>11</v>
      </c>
      <c r="O41" s="41">
        <f>IF(C22=L30,0,IF(C22=L31,1,2))</f>
        <v>1</v>
      </c>
      <c r="Q41" s="25">
        <f t="shared" si="0"/>
        <v>41</v>
      </c>
    </row>
    <row r="42" spans="2:17">
      <c r="B42" s="2" t="s">
        <v>53</v>
      </c>
      <c r="C42" s="3">
        <f>O37*2*(CEILING(C79,C23)/C23)*(2*C77)*O23</f>
        <v>805306368</v>
      </c>
      <c r="N42" s="41" t="s">
        <v>90</v>
      </c>
      <c r="O42" s="41">
        <f>IF(C16=L19,2,IF(C16=L20,1,IF(C16=L21,5,"N/A")))</f>
        <v>2</v>
      </c>
      <c r="Q42" s="25">
        <f t="shared" si="0"/>
        <v>42</v>
      </c>
    </row>
    <row r="43" spans="2:17">
      <c r="B43" s="2" t="s">
        <v>50</v>
      </c>
      <c r="C43" s="3" t="str">
        <f>IF(O38=1,L109,"N/A")</f>
        <v>N/A</v>
      </c>
      <c r="N43" s="41" t="s">
        <v>183</v>
      </c>
      <c r="O43" s="41">
        <f>IF(C26&gt;1,1,0)</f>
        <v>1</v>
      </c>
      <c r="Q43" s="25">
        <f t="shared" si="0"/>
        <v>43</v>
      </c>
    </row>
    <row r="44" spans="2:17">
      <c r="B44" s="2" t="s">
        <v>52</v>
      </c>
      <c r="C44" s="3">
        <f>IF(O39=1,L109,"N/A")</f>
        <v>960139328</v>
      </c>
      <c r="N44" s="41" t="s">
        <v>181</v>
      </c>
      <c r="O44" s="41">
        <f>IF(O41=0,0,1)</f>
        <v>1</v>
      </c>
      <c r="Q44" s="25">
        <f t="shared" si="0"/>
        <v>44</v>
      </c>
    </row>
    <row r="45" spans="2:17">
      <c r="B45" s="2" t="s">
        <v>51</v>
      </c>
      <c r="C45" s="3">
        <f>IF(O38=1,C43,C44)</f>
        <v>960139328</v>
      </c>
      <c r="N45" s="41" t="s">
        <v>137</v>
      </c>
      <c r="O45" s="41">
        <f>IF(AND(C26&gt;1,O34=0),1,0)</f>
        <v>1</v>
      </c>
      <c r="Q45" s="25">
        <f t="shared" si="0"/>
        <v>45</v>
      </c>
    </row>
    <row r="46" spans="2:17">
      <c r="B46" s="2" t="s">
        <v>63</v>
      </c>
      <c r="C46" s="33">
        <f>C45/I17</f>
        <v>1.5353699020304522E-2</v>
      </c>
      <c r="N46" s="41" t="s">
        <v>143</v>
      </c>
      <c r="O46" s="41">
        <f>IF(AND(C22=L33, I14=750),1,0)</f>
        <v>0</v>
      </c>
      <c r="Q46" s="25">
        <f t="shared" si="0"/>
        <v>46</v>
      </c>
    </row>
    <row r="47" spans="2:17">
      <c r="B47" s="2" t="s">
        <v>112</v>
      </c>
      <c r="C47" s="33">
        <f>C45/I17</f>
        <v>1.5353699020304522E-2</v>
      </c>
      <c r="N47" s="41" t="s">
        <v>184</v>
      </c>
      <c r="O47" s="41">
        <f>IF(AND(O37=1,C17=L23,C27&lt;&gt;"",C12=L17),1,0)</f>
        <v>1</v>
      </c>
      <c r="Q47" s="25">
        <f t="shared" si="0"/>
        <v>47</v>
      </c>
    </row>
    <row r="48" spans="2:17">
      <c r="Q48" s="25">
        <f t="shared" si="0"/>
        <v>48</v>
      </c>
    </row>
    <row r="49" spans="2:17">
      <c r="B49" s="2" t="s">
        <v>55</v>
      </c>
      <c r="C49" s="3" t="str">
        <f>IF(O38=1,K109,"N/A")</f>
        <v>N/A</v>
      </c>
      <c r="N49" s="41" t="s">
        <v>78</v>
      </c>
      <c r="O49" s="44">
        <v>1E+30</v>
      </c>
      <c r="Q49" s="25">
        <f t="shared" si="0"/>
        <v>49</v>
      </c>
    </row>
    <row r="50" spans="2:17">
      <c r="B50" s="2" t="s">
        <v>56</v>
      </c>
      <c r="C50" s="3">
        <f>IF(O39=1,K109,"N/A")</f>
        <v>2105184320</v>
      </c>
      <c r="Q50" s="25">
        <f t="shared" si="0"/>
        <v>50</v>
      </c>
    </row>
    <row r="51" spans="2:17">
      <c r="B51" s="2" t="s">
        <v>57</v>
      </c>
      <c r="C51" s="3">
        <f>IF(O38=1,C49,C50)</f>
        <v>2105184320</v>
      </c>
      <c r="D51" s="24"/>
      <c r="N51" s="41" t="s">
        <v>41</v>
      </c>
      <c r="O51" s="43">
        <f>IF(O34=1,O12*O16,2)</f>
        <v>2</v>
      </c>
      <c r="Q51" s="25">
        <f t="shared" si="0"/>
        <v>51</v>
      </c>
    </row>
    <row r="52" spans="2:17">
      <c r="B52" s="2" t="s">
        <v>64</v>
      </c>
      <c r="C52" s="33">
        <f>C51/I18</f>
        <v>3.366424589530452E-2</v>
      </c>
      <c r="N52" s="41" t="s">
        <v>156</v>
      </c>
      <c r="O52" s="41">
        <f>IF(O34=1,1,POWER(2,O40))</f>
        <v>8</v>
      </c>
      <c r="Q52" s="25">
        <f t="shared" si="0"/>
        <v>52</v>
      </c>
    </row>
    <row r="53" spans="2:17">
      <c r="N53" s="41" t="s">
        <v>152</v>
      </c>
      <c r="O53" s="43">
        <f>O52*IF(O34=1,O16,O14)</f>
        <v>32</v>
      </c>
      <c r="Q53" s="25">
        <f t="shared" si="0"/>
        <v>53</v>
      </c>
    </row>
    <row r="54" spans="2:17">
      <c r="B54" s="2" t="s">
        <v>95</v>
      </c>
      <c r="C54" s="3">
        <f>C19*C20*C21</f>
        <v>8</v>
      </c>
      <c r="N54" s="41" t="s">
        <v>158</v>
      </c>
      <c r="O54" s="41">
        <f>IF(O34=1,O16,O15*POWER(2,2)/2)</f>
        <v>16</v>
      </c>
      <c r="Q54" s="25">
        <f t="shared" si="0"/>
        <v>54</v>
      </c>
    </row>
    <row r="55" spans="2:17">
      <c r="B55" s="2" t="s">
        <v>96</v>
      </c>
      <c r="C55" s="31">
        <f>CEILING(C54,I11)</f>
        <v>8</v>
      </c>
      <c r="N55" s="41" t="s">
        <v>144</v>
      </c>
      <c r="O55" s="43">
        <f>I15</f>
        <v>16</v>
      </c>
      <c r="Q55" s="25">
        <f t="shared" si="0"/>
        <v>55</v>
      </c>
    </row>
    <row r="56" spans="2:17">
      <c r="B56" s="66" t="s">
        <v>97</v>
      </c>
      <c r="C56" s="69">
        <f>C55/I11</f>
        <v>1</v>
      </c>
      <c r="N56" s="41" t="s">
        <v>153</v>
      </c>
      <c r="O56" s="43">
        <f>IF(AND(O34=0,O47=0),O27,0)</f>
        <v>0</v>
      </c>
      <c r="Q56" s="25">
        <f t="shared" si="0"/>
        <v>56</v>
      </c>
    </row>
    <row r="57" spans="2:17">
      <c r="B57" s="2" t="s">
        <v>110</v>
      </c>
      <c r="C57" s="68">
        <f>C56/I13</f>
        <v>1.0629251700680272E-4</v>
      </c>
      <c r="N57" s="41" t="s">
        <v>154</v>
      </c>
      <c r="O57" s="43">
        <f>IF(AND(O34=0,O33=1,O47=0),O27,0)</f>
        <v>0</v>
      </c>
      <c r="Q57" s="25">
        <f t="shared" si="0"/>
        <v>57</v>
      </c>
    </row>
    <row r="58" spans="2:17">
      <c r="B58" s="2" t="s">
        <v>109</v>
      </c>
      <c r="C58" s="33">
        <f>C57/0.2</f>
        <v>5.3146258503401354E-4</v>
      </c>
      <c r="N58" s="41" t="s">
        <v>159</v>
      </c>
      <c r="O58" s="43" t="str">
        <f>IF(O43=0,O53+O55+O56+O57,"N/A")</f>
        <v>N/A</v>
      </c>
      <c r="Q58" s="25">
        <f t="shared" si="0"/>
        <v>58</v>
      </c>
    </row>
    <row r="59" spans="2:17">
      <c r="Q59" s="25">
        <f t="shared" si="0"/>
        <v>59</v>
      </c>
    </row>
    <row r="60" spans="2:17">
      <c r="B60" s="2" t="s">
        <v>66</v>
      </c>
      <c r="C60" s="3">
        <f>IF(O37=1,CEILING(C79,C23)/C23,IF(O35=0,C79,CEILING(C79,64)/64))</f>
        <v>524288</v>
      </c>
      <c r="N60" s="41" t="s">
        <v>115</v>
      </c>
      <c r="O60" s="41">
        <v>26</v>
      </c>
      <c r="Q60" s="25">
        <f t="shared" si="0"/>
        <v>60</v>
      </c>
    </row>
    <row r="61" spans="2:17">
      <c r="B61" s="2" t="s">
        <v>67</v>
      </c>
      <c r="C61" s="3">
        <f>C77*(1+O37)</f>
        <v>384</v>
      </c>
      <c r="N61" s="41" t="s">
        <v>155</v>
      </c>
      <c r="O61" s="43">
        <f>POWER(2,O60)</f>
        <v>67108864</v>
      </c>
      <c r="Q61" s="25">
        <f t="shared" si="0"/>
        <v>61</v>
      </c>
    </row>
    <row r="62" spans="2:17">
      <c r="B62" s="2" t="s">
        <v>69</v>
      </c>
      <c r="C62" s="34">
        <f>MAX(C60/C61,C61/C60)</f>
        <v>1365.3333333333333</v>
      </c>
      <c r="Q62" s="25">
        <f t="shared" si="0"/>
        <v>62</v>
      </c>
    </row>
    <row r="63" spans="2:17">
      <c r="B63" s="2" t="s">
        <v>98</v>
      </c>
      <c r="C63" s="3">
        <f>2*C60*C61*O29+C61*C61*O30</f>
        <v>805896192</v>
      </c>
      <c r="N63" s="41" t="s">
        <v>116</v>
      </c>
      <c r="O63" s="41">
        <f>IF(C17=L23,0.0000000596,0.000000000000000111)</f>
        <v>5.9599999999999998E-8</v>
      </c>
      <c r="Q63" s="25">
        <f t="shared" si="0"/>
        <v>63</v>
      </c>
    </row>
    <row r="64" spans="2:17">
      <c r="Q64" s="25">
        <f t="shared" si="0"/>
        <v>64</v>
      </c>
    </row>
    <row r="65" spans="1:17">
      <c r="B65" s="2" t="s">
        <v>71</v>
      </c>
      <c r="C65" s="3" t="str">
        <f>IF(O38=1,CEILING(CEILING(CEILING(C19+1,2)/2,C21)/C21,C24)/C24,"N/A")</f>
        <v>N/A</v>
      </c>
      <c r="N65" s="41" t="s">
        <v>157</v>
      </c>
      <c r="O65" s="41">
        <f>IF(O43=0,1,O52)</f>
        <v>8</v>
      </c>
      <c r="Q65" s="25">
        <f t="shared" si="0"/>
        <v>65</v>
      </c>
    </row>
    <row r="66" spans="1:17">
      <c r="B66" s="2" t="s">
        <v>72</v>
      </c>
      <c r="C66" s="3">
        <f>IF(O39=1,CEILING((C19+1)*(C19+2),C21*C24)/(C21*C24),"N/A")</f>
        <v>90</v>
      </c>
      <c r="N66" s="41" t="s">
        <v>167</v>
      </c>
      <c r="O66" s="41">
        <f>IF(O43=0,O58,O55+O30)</f>
        <v>20</v>
      </c>
      <c r="Q66" s="25">
        <f t="shared" si="0"/>
        <v>66</v>
      </c>
    </row>
    <row r="67" spans="1:17">
      <c r="B67" s="2" t="s">
        <v>73</v>
      </c>
      <c r="C67" s="3">
        <f>IF(O39=1,C84,"N/A")</f>
        <v>32</v>
      </c>
      <c r="N67" s="41" t="s">
        <v>165</v>
      </c>
      <c r="O67" s="41">
        <f>O52/O65</f>
        <v>1</v>
      </c>
      <c r="Q67" s="25">
        <f t="shared" ref="Q67:Q90" si="3">Q66+1</f>
        <v>67</v>
      </c>
    </row>
    <row r="68" spans="1:17">
      <c r="D68" s="24"/>
      <c r="Q68" s="25">
        <f t="shared" si="3"/>
        <v>68</v>
      </c>
    </row>
    <row r="69" spans="1:17">
      <c r="B69" s="2" t="s">
        <v>80</v>
      </c>
      <c r="C69" s="35">
        <f>IF(O38=1,C14*C13*C13/2,C14*C13*C13*C13/6)</f>
        <v>633318697598976</v>
      </c>
      <c r="Q69" s="25">
        <f t="shared" si="3"/>
        <v>69</v>
      </c>
    </row>
    <row r="70" spans="1:17">
      <c r="B70" s="25" t="s">
        <v>100</v>
      </c>
      <c r="C70" s="45">
        <f>I22*1000000000000000</f>
        <v>4.3546E+17</v>
      </c>
      <c r="Q70" s="25">
        <f t="shared" si="3"/>
        <v>70</v>
      </c>
    </row>
    <row r="71" spans="1:17">
      <c r="B71" s="47" t="s">
        <v>99</v>
      </c>
      <c r="C71" s="46">
        <f>C47</f>
        <v>1.5353699020304522E-2</v>
      </c>
      <c r="Q71" s="25">
        <f t="shared" si="3"/>
        <v>71</v>
      </c>
    </row>
    <row r="72" spans="1:17">
      <c r="A72" s="107" t="s">
        <v>111</v>
      </c>
      <c r="B72" s="13" t="s">
        <v>101</v>
      </c>
      <c r="C72" s="67">
        <f>C70*C71</f>
        <v>6685921775381807</v>
      </c>
      <c r="Q72" s="25">
        <f t="shared" si="3"/>
        <v>72</v>
      </c>
    </row>
    <row r="73" spans="1:17">
      <c r="A73" s="108"/>
      <c r="B73" s="66" t="s">
        <v>102</v>
      </c>
      <c r="C73" s="86">
        <f>C69/C72/3600*I13</f>
        <v>0.24754595082951633</v>
      </c>
      <c r="E73" s="39"/>
      <c r="Q73" s="25">
        <f t="shared" si="3"/>
        <v>73</v>
      </c>
    </row>
    <row r="74" spans="1:17">
      <c r="B74" s="2" t="s">
        <v>104</v>
      </c>
      <c r="C74" s="68">
        <f>C73/I20</f>
        <v>7.4263785248854902E-8</v>
      </c>
      <c r="Q74" s="25">
        <f t="shared" si="3"/>
        <v>74</v>
      </c>
    </row>
    <row r="75" spans="1:17">
      <c r="C75" s="1"/>
      <c r="G75" s="40"/>
      <c r="Q75" s="25">
        <f t="shared" si="3"/>
        <v>75</v>
      </c>
    </row>
    <row r="76" spans="1:17">
      <c r="A76" s="1" t="s">
        <v>168</v>
      </c>
      <c r="Q76" s="25">
        <f t="shared" si="3"/>
        <v>76</v>
      </c>
    </row>
    <row r="77" spans="1:17">
      <c r="A77" s="10"/>
      <c r="B77" s="2" t="s">
        <v>45</v>
      </c>
      <c r="C77" s="3">
        <f>CEILING(CEILING(C13,C19)/C19,IF(AND(O39=1,C19&gt;1),6,1))</f>
        <v>192</v>
      </c>
      <c r="D77" s="24"/>
      <c r="Q77" s="25">
        <f t="shared" si="3"/>
        <v>77</v>
      </c>
    </row>
    <row r="78" spans="1:17">
      <c r="B78" s="2" t="s">
        <v>108</v>
      </c>
      <c r="C78" s="3">
        <f>IF(AND(O37=0,OR(O39=0,C19=1)),C77,IF(O37=0,CEILING(C77,6),IF(O39=0,CEILING(C77,4),CEILING(C77,24))))</f>
        <v>192</v>
      </c>
      <c r="Q78" s="25">
        <f t="shared" si="3"/>
        <v>78</v>
      </c>
    </row>
    <row r="79" spans="1:17">
      <c r="B79" s="2" t="s">
        <v>46</v>
      </c>
      <c r="C79" s="3">
        <f>CEILING(C14,C20)/C20</f>
        <v>1048576</v>
      </c>
      <c r="Q79" s="25">
        <f t="shared" si="3"/>
        <v>79</v>
      </c>
    </row>
    <row r="80" spans="1:17">
      <c r="Q80" s="25">
        <f t="shared" si="3"/>
        <v>80</v>
      </c>
    </row>
    <row r="81" spans="2:17">
      <c r="B81" s="2" t="s">
        <v>49</v>
      </c>
      <c r="C81" s="3">
        <f>CEILING(C79*O51,O12)/O12</f>
        <v>262144</v>
      </c>
      <c r="Q81" s="25">
        <f t="shared" si="3"/>
        <v>81</v>
      </c>
    </row>
    <row r="82" spans="2:17">
      <c r="B82" s="2" t="s">
        <v>47</v>
      </c>
      <c r="C82" s="3">
        <f>C81*C77</f>
        <v>50331648</v>
      </c>
      <c r="Q82" s="25">
        <f t="shared" si="3"/>
        <v>82</v>
      </c>
    </row>
    <row r="83" spans="2:17">
      <c r="B83" s="2" t="s">
        <v>48</v>
      </c>
      <c r="C83" s="3">
        <f>O54*C77*C77</f>
        <v>589824</v>
      </c>
      <c r="Q83" s="25">
        <f t="shared" si="3"/>
        <v>83</v>
      </c>
    </row>
    <row r="84" spans="2:17">
      <c r="B84" s="2" t="s">
        <v>147</v>
      </c>
      <c r="C84" s="3">
        <f>CEILING(C77,6*C25)/(6*C25)</f>
        <v>32</v>
      </c>
      <c r="Q84" s="25">
        <f t="shared" si="3"/>
        <v>84</v>
      </c>
    </row>
    <row r="85" spans="2:17">
      <c r="B85" s="84" t="s">
        <v>148</v>
      </c>
      <c r="C85" s="85">
        <f>O66*C77*C77*C84</f>
        <v>23592960</v>
      </c>
      <c r="E85" s="87" t="s">
        <v>171</v>
      </c>
      <c r="Q85" s="25">
        <f t="shared" si="3"/>
        <v>85</v>
      </c>
    </row>
    <row r="86" spans="2:17">
      <c r="B86" s="2" t="s">
        <v>58</v>
      </c>
      <c r="C86" s="3">
        <f>C77*O16*(1+O32)*(1+O33)</f>
        <v>1536</v>
      </c>
      <c r="Q86" s="25">
        <f t="shared" si="3"/>
        <v>86</v>
      </c>
    </row>
    <row r="87" spans="2:17">
      <c r="B87" s="84" t="s">
        <v>61</v>
      </c>
      <c r="C87" s="85" t="str">
        <f>IF(O38=1,C83*C65/C26,"N/A")</f>
        <v>N/A</v>
      </c>
      <c r="E87" s="87" t="s">
        <v>171</v>
      </c>
      <c r="Q87" s="25">
        <f t="shared" si="3"/>
        <v>87</v>
      </c>
    </row>
    <row r="88" spans="2:17">
      <c r="B88" s="84" t="s">
        <v>62</v>
      </c>
      <c r="C88" s="85">
        <f>IF(O39=1,C85*C66/C26,"N/A")</f>
        <v>212336640</v>
      </c>
      <c r="E88" s="87" t="s">
        <v>171</v>
      </c>
      <c r="Q88" s="25">
        <f t="shared" si="3"/>
        <v>88</v>
      </c>
    </row>
    <row r="89" spans="2:17">
      <c r="B89" s="84" t="s">
        <v>60</v>
      </c>
      <c r="C89" s="85">
        <f>IF(O38=1,C87,C88)</f>
        <v>212336640</v>
      </c>
      <c r="E89" s="87" t="s">
        <v>171</v>
      </c>
      <c r="Q89" s="25">
        <f t="shared" si="3"/>
        <v>89</v>
      </c>
    </row>
    <row r="90" spans="2:17">
      <c r="B90" s="2" t="s">
        <v>145</v>
      </c>
      <c r="C90" s="3" t="str">
        <f>IF(O38=1,C65*C78*C78,"N/A")</f>
        <v>N/A</v>
      </c>
      <c r="Q90" s="25">
        <f t="shared" si="3"/>
        <v>90</v>
      </c>
    </row>
    <row r="91" spans="2:17">
      <c r="B91" s="2" t="s">
        <v>146</v>
      </c>
      <c r="C91" s="3">
        <f>IF(O39=1,C84*C78*C78*C66,"N/A")</f>
        <v>106168320</v>
      </c>
    </row>
    <row r="92" spans="2:17">
      <c r="B92" s="2" t="s">
        <v>160</v>
      </c>
      <c r="C92" s="3">
        <f>IF(O38=1,C90,C91)</f>
        <v>106168320</v>
      </c>
    </row>
    <row r="93" spans="2:17">
      <c r="B93" s="2" t="s">
        <v>166</v>
      </c>
      <c r="C93" s="3">
        <f>C92*O65</f>
        <v>849346560</v>
      </c>
    </row>
    <row r="94" spans="2:17">
      <c r="B94" s="2" t="s">
        <v>169</v>
      </c>
      <c r="C94" s="3">
        <f>C93/C26</f>
        <v>84934656</v>
      </c>
    </row>
    <row r="95" spans="2:17">
      <c r="B95" s="84" t="s">
        <v>149</v>
      </c>
      <c r="C95" s="85">
        <f>IF(O43=0,B92*(O53+O55),C92*O65*(O66+O55))/C26</f>
        <v>3057647616</v>
      </c>
      <c r="E95" s="87" t="s">
        <v>171</v>
      </c>
    </row>
    <row r="96" spans="2:17">
      <c r="B96" s="84"/>
      <c r="C96" s="85"/>
      <c r="E96" s="87"/>
    </row>
    <row r="97" spans="1:17">
      <c r="B97" s="2" t="s">
        <v>182</v>
      </c>
      <c r="C97" s="3">
        <f>IF(O34=1,0,2*36000*(2+O40))</f>
        <v>360000</v>
      </c>
    </row>
    <row r="99" spans="1:17">
      <c r="A99" s="74" t="s">
        <v>162</v>
      </c>
      <c r="F99" s="1"/>
      <c r="H99" s="1"/>
      <c r="K99" s="1"/>
      <c r="L99" s="1"/>
    </row>
    <row r="100" spans="1:17">
      <c r="A100" s="74"/>
      <c r="E100" s="76" t="s">
        <v>130</v>
      </c>
      <c r="F100" s="76" t="s">
        <v>131</v>
      </c>
      <c r="G100" s="76" t="s">
        <v>132</v>
      </c>
      <c r="H100" s="76" t="s">
        <v>139</v>
      </c>
      <c r="I100" s="76" t="s">
        <v>140</v>
      </c>
      <c r="J100" s="74"/>
      <c r="K100" s="76" t="s">
        <v>133</v>
      </c>
      <c r="L100" s="76" t="s">
        <v>134</v>
      </c>
    </row>
    <row r="101" spans="1:17">
      <c r="A101" s="72" t="s">
        <v>129</v>
      </c>
      <c r="E101" s="2">
        <v>4</v>
      </c>
      <c r="F101" s="2">
        <v>3</v>
      </c>
      <c r="G101" s="2"/>
      <c r="H101" s="3">
        <f>3 * C86</f>
        <v>4608</v>
      </c>
      <c r="I101" s="3">
        <f>H101</f>
        <v>4608</v>
      </c>
      <c r="J101" s="73"/>
      <c r="K101" s="3">
        <f>IF(O38=0,E101*C$82+F101*C$82+G101*C$83+H101,0)</f>
        <v>352326144</v>
      </c>
      <c r="L101" s="3">
        <f>IF(O38=0,F101*C$82+G101*C$83+I101,0)</f>
        <v>150999552</v>
      </c>
    </row>
    <row r="102" spans="1:17">
      <c r="A102" s="72" t="s">
        <v>135</v>
      </c>
      <c r="E102" s="2"/>
      <c r="G102" s="2">
        <f>2*(O32*1+1)+O34*3</f>
        <v>2</v>
      </c>
      <c r="H102" s="3">
        <f>2*(C81*IF(O44=1,1,C78))</f>
        <v>524288</v>
      </c>
      <c r="I102" s="3">
        <f>H102</f>
        <v>524288</v>
      </c>
      <c r="J102" s="73"/>
      <c r="K102" s="3">
        <f>IF(O38=0,E102*C$82+F102*C$82+G102*C$83+H102,0)</f>
        <v>1703936</v>
      </c>
      <c r="L102" s="3">
        <f>IF(O38=0,F102*C$82+G102*C$83+I102,0)</f>
        <v>1703936</v>
      </c>
    </row>
    <row r="103" spans="1:17">
      <c r="A103" s="72" t="s">
        <v>136</v>
      </c>
      <c r="E103" s="2"/>
      <c r="G103" s="2"/>
      <c r="H103" s="3">
        <f>IF(O45=1,C78*C78*4*(4+8),0)</f>
        <v>1769472</v>
      </c>
      <c r="I103" s="3">
        <f>H103</f>
        <v>1769472</v>
      </c>
      <c r="J103" s="73"/>
      <c r="K103" s="3">
        <f>E103*C$82+F103*C$82+G103*C$83+H103</f>
        <v>1769472</v>
      </c>
      <c r="L103" s="3">
        <f>F103*C$82+G103*C$83+I103</f>
        <v>1769472</v>
      </c>
      <c r="N103" s="41">
        <f>C92*(O56+O57)</f>
        <v>0</v>
      </c>
    </row>
    <row r="104" spans="1:17">
      <c r="A104" s="72" t="s">
        <v>138</v>
      </c>
      <c r="E104" s="2"/>
      <c r="G104" s="2"/>
      <c r="H104" s="3"/>
      <c r="I104" s="3">
        <f>O37*(2*2*C78*C79*O29/C23+O46*C78*2*4)</f>
        <v>805306368</v>
      </c>
      <c r="J104" s="73"/>
      <c r="K104" s="3">
        <f>E104*C$82+F104*C$82+G104*C$83+H104</f>
        <v>0</v>
      </c>
      <c r="L104" s="3">
        <f>F104*C$82+G104*C$83+I104</f>
        <v>805306368</v>
      </c>
      <c r="N104" s="41">
        <f>IF(O47=1,0,1*(O56+O57))</f>
        <v>0</v>
      </c>
    </row>
    <row r="105" spans="1:17">
      <c r="A105" s="72" t="s">
        <v>141</v>
      </c>
      <c r="E105" s="2">
        <v>1</v>
      </c>
      <c r="G105" s="2"/>
      <c r="H105" s="3">
        <f>C97</f>
        <v>360000</v>
      </c>
      <c r="I105" s="3">
        <f>H105</f>
        <v>360000</v>
      </c>
      <c r="J105" s="73"/>
      <c r="K105" s="3">
        <f>E105*C$82+F105*C$82+G105*C$83+H105</f>
        <v>50691648</v>
      </c>
      <c r="L105" s="3">
        <f>F105*C$82+G105*C$83+I105</f>
        <v>360000</v>
      </c>
      <c r="N105" s="41">
        <f>O66</f>
        <v>20</v>
      </c>
    </row>
    <row r="106" spans="1:17">
      <c r="A106" s="72" t="s">
        <v>142</v>
      </c>
      <c r="G106" s="2"/>
      <c r="H106" s="3">
        <f>C94*O66</f>
        <v>1698693120</v>
      </c>
      <c r="I106" s="3"/>
      <c r="J106" s="73"/>
      <c r="K106" s="3">
        <f>E106*C$82+F106*C$82+G106*C$83+H106</f>
        <v>1698693120</v>
      </c>
      <c r="L106" s="3">
        <f>F106*C$82+G106*C$83+I106</f>
        <v>0</v>
      </c>
    </row>
    <row r="107" spans="1:17">
      <c r="A107" s="75" t="s">
        <v>150</v>
      </c>
      <c r="F107" s="2">
        <v>3</v>
      </c>
      <c r="G107" s="2">
        <f>2+O32*1</f>
        <v>2</v>
      </c>
      <c r="H107" s="3">
        <f>3 * C86</f>
        <v>4608</v>
      </c>
      <c r="I107" s="3">
        <f>H107</f>
        <v>4608</v>
      </c>
      <c r="J107" s="73"/>
      <c r="K107" s="3">
        <f>IF(O38=1,E107*C$82+F107*C$82+G107*C$83+H107,0)</f>
        <v>0</v>
      </c>
      <c r="L107" s="3">
        <f>IF(O38=1,F107*C$82+G107*C$83+I107,0)</f>
        <v>0</v>
      </c>
    </row>
    <row r="108" spans="1:17">
      <c r="A108" s="72"/>
      <c r="G108" s="2"/>
      <c r="H108" s="3"/>
      <c r="I108" s="3"/>
      <c r="J108" s="73"/>
      <c r="K108" s="3"/>
      <c r="L108" s="3"/>
    </row>
    <row r="109" spans="1:17" s="74" customFormat="1">
      <c r="A109" s="77" t="s">
        <v>161</v>
      </c>
      <c r="B109" s="76"/>
      <c r="C109" s="78"/>
      <c r="F109" s="76"/>
      <c r="G109" s="76"/>
      <c r="H109" s="76"/>
      <c r="I109" s="78"/>
      <c r="J109" s="79"/>
      <c r="K109" s="78">
        <f>SUM(K101:K107)</f>
        <v>2105184320</v>
      </c>
      <c r="L109" s="78">
        <f>SUM(L101:L107)</f>
        <v>960139328</v>
      </c>
      <c r="N109" s="80"/>
      <c r="O109" s="80"/>
      <c r="Q109" s="76"/>
    </row>
    <row r="110" spans="1:17">
      <c r="A110" s="72"/>
      <c r="G110" s="2"/>
      <c r="I110" s="3"/>
      <c r="J110" s="73"/>
      <c r="K110" s="3"/>
      <c r="L110" s="3"/>
    </row>
    <row r="111" spans="1:17">
      <c r="A111" s="72"/>
      <c r="G111" s="2"/>
      <c r="I111" s="3"/>
      <c r="J111" s="73"/>
      <c r="K111" s="3"/>
      <c r="L111" s="3"/>
    </row>
    <row r="112" spans="1:17">
      <c r="A112" s="72"/>
      <c r="G112" s="2"/>
      <c r="I112" s="3"/>
      <c r="J112" s="73"/>
      <c r="K112" s="3"/>
      <c r="L112" s="3"/>
    </row>
    <row r="113" spans="1:12">
      <c r="A113" s="72"/>
      <c r="G113" s="2"/>
      <c r="I113" s="3"/>
      <c r="J113" s="73"/>
      <c r="K113" s="3"/>
      <c r="L113" s="3"/>
    </row>
    <row r="114" spans="1:12">
      <c r="G114" s="2"/>
      <c r="I114" s="3"/>
      <c r="J114" s="73"/>
      <c r="K114" s="3"/>
      <c r="L114" s="3"/>
    </row>
    <row r="115" spans="1:12">
      <c r="K115" s="3"/>
    </row>
    <row r="116" spans="1:12">
      <c r="K116" s="3"/>
    </row>
  </sheetData>
  <mergeCells count="5">
    <mergeCell ref="A3:A6"/>
    <mergeCell ref="F8:H8"/>
    <mergeCell ref="A10:A11"/>
    <mergeCell ref="A16:A17"/>
    <mergeCell ref="A72:A73"/>
  </mergeCells>
  <conditionalFormatting sqref="C30">
    <cfRule type="colorScale" priority="1">
      <colorScale>
        <cfvo type="num" val="0"/>
        <cfvo type="num" val="100"/>
        <color rgb="FF00FF01"/>
        <color rgb="FFFF7F82"/>
      </colorScale>
    </cfRule>
  </conditionalFormatting>
  <conditionalFormatting sqref="C32">
    <cfRule type="colorScale" priority="2">
      <colorScale>
        <cfvo type="num" val="0"/>
        <cfvo type="num" val="1"/>
        <color rgb="FF00FF01"/>
        <color rgb="FFFF7F82"/>
      </colorScale>
    </cfRule>
  </conditionalFormatting>
  <conditionalFormatting sqref="C33">
    <cfRule type="colorScale" priority="33">
      <colorScale>
        <cfvo type="num" val="-2"/>
        <cfvo type="formula" val="IF($O$41&gt;$C$33,-1,$O$49)"/>
        <color rgb="FF00FF01"/>
        <color rgb="FFFF7F82"/>
      </colorScale>
    </cfRule>
  </conditionalFormatting>
  <conditionalFormatting sqref="C35">
    <cfRule type="colorScale" priority="31">
      <colorScale>
        <cfvo type="num" val="0"/>
        <cfvo type="formula" val="IF($C$35&gt;1,0.1,$O$49)"/>
        <color rgb="FF00FF01"/>
        <color rgb="FFFF7F82"/>
      </colorScale>
    </cfRule>
  </conditionalFormatting>
  <conditionalFormatting sqref="C37">
    <cfRule type="colorScale" priority="32">
      <colorScale>
        <cfvo type="num" val="0"/>
        <cfvo type="formula" val="IF($C$25&gt;$C$36,0.1,$O$49)"/>
        <color rgb="FF00FF01"/>
        <color rgb="FFFF7F82"/>
      </colorScale>
    </cfRule>
  </conditionalFormatting>
  <conditionalFormatting sqref="C39">
    <cfRule type="colorScale" priority="8">
      <colorScale>
        <cfvo type="num" val="0"/>
        <cfvo type="num" val="0.2"/>
        <cfvo type="num" val="1"/>
        <color rgb="FF00FF01"/>
        <color rgb="FFFFFE00"/>
        <color rgb="FFFF7F82"/>
      </colorScale>
    </cfRule>
  </conditionalFormatting>
  <conditionalFormatting sqref="C45">
    <cfRule type="colorScale" priority="13">
      <colorScale>
        <cfvo type="num" val="0"/>
        <cfvo type="num" val="$I$17 * 0.95"/>
        <cfvo type="num" val="$I$17"/>
        <color rgb="FF00FF01"/>
        <color rgb="FFFFFE00"/>
        <color rgb="FFFF7F82"/>
      </colorScale>
    </cfRule>
  </conditionalFormatting>
  <conditionalFormatting sqref="C46">
    <cfRule type="colorScale" priority="12">
      <colorScale>
        <cfvo type="num" val="0"/>
        <cfvo type="num" val="0.95"/>
        <cfvo type="num" val="1"/>
        <color rgb="FF00FF01"/>
        <color rgb="FFFFFE00"/>
        <color rgb="FFFF7F82"/>
      </colorScale>
    </cfRule>
  </conditionalFormatting>
  <conditionalFormatting sqref="C47">
    <cfRule type="colorScale" priority="9">
      <colorScale>
        <cfvo type="num" val="0"/>
        <cfvo type="num" val="0.7"/>
        <cfvo type="num" val="1"/>
        <color rgb="FFFF7F82"/>
        <color rgb="FFFFFE00"/>
        <color rgb="FF00FF01"/>
      </colorScale>
    </cfRule>
  </conditionalFormatting>
  <conditionalFormatting sqref="C51">
    <cfRule type="colorScale" priority="35">
      <colorScale>
        <cfvo type="num" val="0"/>
        <cfvo type="num" val="$I$18 * 0.95"/>
        <cfvo type="num" val="$I$18"/>
        <color rgb="FF00FF01"/>
        <color rgb="FFFFFE00"/>
        <color rgb="FFFF7F82"/>
      </colorScale>
    </cfRule>
  </conditionalFormatting>
  <conditionalFormatting sqref="C52">
    <cfRule type="colorScale" priority="11">
      <colorScale>
        <cfvo type="num" val="0"/>
        <cfvo type="num" val="0.95"/>
        <cfvo type="num" val="1"/>
        <color rgb="FF00FF01"/>
        <color rgb="FFFFFE00"/>
        <color rgb="FFFF7F82"/>
      </colorScale>
    </cfRule>
  </conditionalFormatting>
  <conditionalFormatting sqref="C56">
    <cfRule type="colorScale" priority="14">
      <colorScale>
        <cfvo type="num" val="0"/>
        <cfvo type="num" val="$I$13 * 0.98"/>
        <cfvo type="num" val="$I$13"/>
        <color rgb="FF00FF01"/>
        <color rgb="FFFFFE00"/>
        <color rgb="FFFF7F82"/>
      </colorScale>
    </cfRule>
  </conditionalFormatting>
  <conditionalFormatting sqref="C57">
    <cfRule type="colorScale" priority="10">
      <colorScale>
        <cfvo type="num" val="0"/>
        <cfvo type="num" val="0.98"/>
        <cfvo type="num" val="1"/>
        <color rgb="FF00FF01"/>
        <color rgb="FFFFFE00"/>
        <color rgb="FFFF7F82"/>
      </colorScale>
    </cfRule>
  </conditionalFormatting>
  <conditionalFormatting sqref="C58">
    <cfRule type="colorScale" priority="3">
      <colorScale>
        <cfvo type="num" val="0.95"/>
        <cfvo type="num" val="1"/>
        <color rgb="FFFF7F82"/>
        <color rgb="FF00FF01"/>
      </colorScale>
    </cfRule>
  </conditionalFormatting>
  <conditionalFormatting sqref="C65">
    <cfRule type="colorScale" priority="6">
      <colorScale>
        <cfvo type="num" val="1"/>
        <cfvo type="num" val="5"/>
        <cfvo type="num" val="20"/>
        <color rgb="FFFF7F82"/>
        <color rgb="FFFFFE00"/>
        <color rgb="FF00FF01"/>
      </colorScale>
    </cfRule>
  </conditionalFormatting>
  <conditionalFormatting sqref="C67">
    <cfRule type="colorScale" priority="5">
      <colorScale>
        <cfvo type="num" val="1"/>
        <cfvo type="num" val="5"/>
        <cfvo type="num" val="20"/>
        <color rgb="FFFF7F82"/>
        <color rgb="FFFFFE00"/>
        <color rgb="FF00FF01"/>
      </colorScale>
    </cfRule>
  </conditionalFormatting>
  <conditionalFormatting sqref="C74">
    <cfRule type="colorScale" priority="4">
      <colorScale>
        <cfvo type="num" val="0"/>
        <cfvo type="num" val="2"/>
        <cfvo type="num" val="4"/>
        <color rgb="FF00FF01"/>
        <color rgb="FFFFFE00"/>
        <color rgb="FFFF7F82"/>
      </colorScale>
    </cfRule>
  </conditionalFormatting>
  <dataValidations count="9">
    <dataValidation type="list" showInputMessage="1" showErrorMessage="1" sqref="C10" xr:uid="{AA223231-E1B9-CC48-9C88-199D09E29EB4}">
      <formula1>$L$9:$L$10</formula1>
    </dataValidation>
    <dataValidation type="whole" operator="greaterThan" allowBlank="1" showInputMessage="1" showErrorMessage="1" sqref="C23:C25 C13:C14 C19:C21" xr:uid="{6B199AE8-44DF-7E4B-AE9F-8F8392BA73C3}">
      <formula1>0</formula1>
    </dataValidation>
    <dataValidation type="whole" operator="greaterThanOrEqual" allowBlank="1" showInputMessage="1" showErrorMessage="1" sqref="C26" xr:uid="{272C30A3-9FB1-6240-8CF3-ECD8308BF435}">
      <formula1>1</formula1>
    </dataValidation>
    <dataValidation type="list" showInputMessage="1" showErrorMessage="1" sqref="C11" xr:uid="{D6F9F653-CB1F-FF48-B007-0323811E38E2}">
      <formula1>$L$12:$L$14</formula1>
    </dataValidation>
    <dataValidation type="list" showInputMessage="1" showErrorMessage="1" sqref="C12" xr:uid="{F866A1F5-3953-B640-A1DB-8785B31E020E}">
      <formula1>$L$16:$L$17</formula1>
    </dataValidation>
    <dataValidation type="list" showInputMessage="1" showErrorMessage="1" sqref="C16" xr:uid="{0FE0796E-5ECB-E34A-9CD1-CAE079240219}">
      <formula1>$L$19:$L$21</formula1>
    </dataValidation>
    <dataValidation type="list" showInputMessage="1" showErrorMessage="1" sqref="C17" xr:uid="{476BF3C5-E5DC-9E46-8B6A-D374A71EBEAA}">
      <formula1>$L$23:$L$24</formula1>
    </dataValidation>
    <dataValidation type="list" showInputMessage="1" showErrorMessage="1" sqref="C18" xr:uid="{DC4852FE-0E8A-BA40-9771-494D26FCD4C3}">
      <formula1>$L$26:$L$28</formula1>
    </dataValidation>
    <dataValidation type="list" showInputMessage="1" showErrorMessage="1" sqref="C22" xr:uid="{B00E9E09-066D-E641-B3FF-9F46ECE85CA8}">
      <formula1>$L$30:$L$34</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86BC5-3C48-B840-8664-4A801D390FB7}">
  <dimension ref="A1:AB37"/>
  <sheetViews>
    <sheetView workbookViewId="0">
      <pane xSplit="1" topLeftCell="B1" activePane="topRight" state="frozen"/>
      <selection pane="topRight" activeCell="C27" sqref="C27"/>
    </sheetView>
  </sheetViews>
  <sheetFormatPr baseColWidth="10" defaultRowHeight="16"/>
  <cols>
    <col min="1" max="1" width="24.83203125" style="111" customWidth="1"/>
    <col min="2" max="27" width="16.83203125" style="115" customWidth="1"/>
    <col min="28" max="16384" width="10.83203125" style="115"/>
  </cols>
  <sheetData>
    <row r="1" spans="1:28">
      <c r="B1" s="123"/>
      <c r="C1" s="123"/>
      <c r="D1" s="123"/>
      <c r="E1" s="123"/>
      <c r="F1" s="123"/>
      <c r="G1" s="123"/>
      <c r="H1" s="123"/>
      <c r="I1" s="123"/>
      <c r="J1" s="123"/>
      <c r="K1" s="123"/>
      <c r="L1" s="123"/>
      <c r="M1" s="123"/>
      <c r="N1" s="123"/>
      <c r="O1" s="123"/>
      <c r="P1" s="123"/>
      <c r="Q1" s="123"/>
      <c r="R1" s="123"/>
      <c r="S1" s="123"/>
      <c r="T1" s="123"/>
      <c r="U1" s="123"/>
      <c r="V1" s="123"/>
      <c r="W1" s="123"/>
      <c r="X1" s="123"/>
      <c r="Y1" s="123"/>
      <c r="Z1" s="123"/>
      <c r="AA1" s="123"/>
    </row>
    <row r="2" spans="1:28">
      <c r="A2" s="121"/>
      <c r="B2" s="125" t="s">
        <v>214</v>
      </c>
      <c r="C2" s="125"/>
      <c r="D2" s="125"/>
      <c r="E2" s="125"/>
      <c r="F2" s="125"/>
      <c r="G2" s="125"/>
      <c r="H2" s="125"/>
      <c r="I2" s="125"/>
      <c r="J2" s="125" t="s">
        <v>230</v>
      </c>
      <c r="K2" s="125"/>
      <c r="L2" s="125"/>
      <c r="M2" s="125"/>
      <c r="N2" s="125"/>
      <c r="O2" s="125"/>
      <c r="P2" s="125"/>
      <c r="Q2" s="125"/>
      <c r="R2" s="125"/>
      <c r="S2" s="125"/>
      <c r="T2" s="125"/>
      <c r="U2" s="125"/>
      <c r="V2" s="125"/>
      <c r="W2" s="125"/>
      <c r="X2" s="125"/>
      <c r="Y2" s="125"/>
      <c r="Z2" s="125" t="s">
        <v>247</v>
      </c>
      <c r="AA2" s="125"/>
      <c r="AB2" s="122"/>
    </row>
    <row r="3" spans="1:28">
      <c r="A3" s="121"/>
      <c r="B3" s="125" t="s">
        <v>215</v>
      </c>
      <c r="C3" s="125"/>
      <c r="D3" s="125"/>
      <c r="E3" s="125"/>
      <c r="F3" s="125" t="s">
        <v>216</v>
      </c>
      <c r="G3" s="125"/>
      <c r="H3" s="125"/>
      <c r="I3" s="125"/>
      <c r="J3" s="125" t="s">
        <v>215</v>
      </c>
      <c r="K3" s="125"/>
      <c r="L3" s="125"/>
      <c r="M3" s="125"/>
      <c r="N3" s="125"/>
      <c r="O3" s="125"/>
      <c r="P3" s="125"/>
      <c r="Q3" s="125"/>
      <c r="R3" s="125" t="s">
        <v>216</v>
      </c>
      <c r="S3" s="125"/>
      <c r="T3" s="125"/>
      <c r="U3" s="125"/>
      <c r="V3" s="125"/>
      <c r="W3" s="125"/>
      <c r="X3" s="125"/>
      <c r="Y3" s="125"/>
      <c r="Z3" s="127" t="s">
        <v>215</v>
      </c>
      <c r="AA3" s="127" t="s">
        <v>216</v>
      </c>
      <c r="AB3" s="122"/>
    </row>
    <row r="4" spans="1:28">
      <c r="B4" s="123"/>
      <c r="C4" s="123"/>
      <c r="D4" s="123"/>
      <c r="E4" s="123"/>
      <c r="F4" s="123"/>
      <c r="G4" s="123"/>
      <c r="H4" s="123"/>
      <c r="I4" s="123"/>
      <c r="J4" s="123"/>
      <c r="K4" s="123"/>
      <c r="L4" s="123"/>
      <c r="M4" s="123"/>
      <c r="N4" s="123"/>
      <c r="O4" s="123"/>
      <c r="P4" s="123"/>
      <c r="Q4" s="123"/>
      <c r="R4" s="123"/>
      <c r="S4" s="123"/>
      <c r="T4" s="123"/>
      <c r="U4" s="123"/>
      <c r="V4" s="123"/>
      <c r="W4" s="123"/>
      <c r="X4" s="123"/>
      <c r="Y4" s="123"/>
      <c r="Z4" s="126"/>
      <c r="AA4" s="126"/>
    </row>
    <row r="5" spans="1:28">
      <c r="A5" s="109" t="s">
        <v>6</v>
      </c>
      <c r="B5" s="124">
        <v>2</v>
      </c>
      <c r="C5" s="124">
        <v>2</v>
      </c>
      <c r="D5" s="124">
        <v>2</v>
      </c>
      <c r="E5" s="124">
        <v>2</v>
      </c>
      <c r="F5" s="124">
        <v>3</v>
      </c>
      <c r="G5" s="124">
        <v>3</v>
      </c>
      <c r="H5" s="124">
        <v>3</v>
      </c>
      <c r="I5" s="124">
        <v>3</v>
      </c>
      <c r="J5" s="124">
        <v>2</v>
      </c>
      <c r="K5" s="124">
        <v>2</v>
      </c>
      <c r="L5" s="124">
        <v>2</v>
      </c>
      <c r="M5" s="124">
        <v>2</v>
      </c>
      <c r="N5" s="124">
        <v>2</v>
      </c>
      <c r="O5" s="124">
        <v>2</v>
      </c>
      <c r="P5" s="124">
        <v>2</v>
      </c>
      <c r="Q5" s="124">
        <v>2</v>
      </c>
      <c r="R5" s="124">
        <v>3</v>
      </c>
      <c r="S5" s="124">
        <v>3</v>
      </c>
      <c r="T5" s="124">
        <v>3</v>
      </c>
      <c r="U5" s="124">
        <v>3</v>
      </c>
      <c r="V5" s="124">
        <v>3</v>
      </c>
      <c r="W5" s="124">
        <v>3</v>
      </c>
      <c r="X5" s="124">
        <v>3</v>
      </c>
      <c r="Y5" s="124">
        <v>3</v>
      </c>
      <c r="Z5" s="124">
        <v>2</v>
      </c>
      <c r="AA5" s="124">
        <v>3</v>
      </c>
    </row>
    <row r="6" spans="1:28">
      <c r="A6" s="109" t="s">
        <v>2</v>
      </c>
      <c r="B6" s="110" t="s">
        <v>176</v>
      </c>
      <c r="C6" s="110" t="s">
        <v>176</v>
      </c>
      <c r="D6" s="110" t="s">
        <v>176</v>
      </c>
      <c r="E6" s="110" t="s">
        <v>176</v>
      </c>
      <c r="F6" s="110" t="s">
        <v>176</v>
      </c>
      <c r="G6" s="110" t="s">
        <v>176</v>
      </c>
      <c r="H6" s="110" t="s">
        <v>176</v>
      </c>
      <c r="I6" s="110" t="s">
        <v>176</v>
      </c>
      <c r="J6" s="110" t="s">
        <v>20</v>
      </c>
      <c r="K6" s="110" t="s">
        <v>20</v>
      </c>
      <c r="L6" s="110" t="s">
        <v>20</v>
      </c>
      <c r="M6" s="110" t="s">
        <v>20</v>
      </c>
      <c r="N6" s="110" t="s">
        <v>20</v>
      </c>
      <c r="O6" s="110" t="s">
        <v>20</v>
      </c>
      <c r="P6" s="110" t="s">
        <v>20</v>
      </c>
      <c r="Q6" s="110" t="s">
        <v>20</v>
      </c>
      <c r="R6" s="110" t="s">
        <v>20</v>
      </c>
      <c r="S6" s="110" t="s">
        <v>20</v>
      </c>
      <c r="T6" s="110" t="s">
        <v>20</v>
      </c>
      <c r="U6" s="110" t="s">
        <v>20</v>
      </c>
      <c r="V6" s="110" t="s">
        <v>20</v>
      </c>
      <c r="W6" s="110" t="s">
        <v>20</v>
      </c>
      <c r="X6" s="110" t="s">
        <v>20</v>
      </c>
      <c r="Y6" s="110" t="s">
        <v>20</v>
      </c>
      <c r="Z6" s="110" t="s">
        <v>20</v>
      </c>
      <c r="AA6" s="110" t="s">
        <v>20</v>
      </c>
    </row>
    <row r="7" spans="1:28">
      <c r="A7" s="109" t="s">
        <v>3</v>
      </c>
      <c r="B7" s="110" t="s">
        <v>22</v>
      </c>
      <c r="C7" s="110" t="s">
        <v>22</v>
      </c>
      <c r="D7" s="110" t="s">
        <v>22</v>
      </c>
      <c r="E7" s="110" t="s">
        <v>22</v>
      </c>
      <c r="F7" s="110" t="s">
        <v>22</v>
      </c>
      <c r="G7" s="110" t="s">
        <v>22</v>
      </c>
      <c r="H7" s="110" t="s">
        <v>22</v>
      </c>
      <c r="I7" s="110" t="s">
        <v>22</v>
      </c>
      <c r="J7" s="110" t="s">
        <v>21</v>
      </c>
      <c r="K7" s="110" t="s">
        <v>22</v>
      </c>
      <c r="L7" s="110" t="s">
        <v>22</v>
      </c>
      <c r="M7" s="110" t="s">
        <v>22</v>
      </c>
      <c r="N7" s="110" t="s">
        <v>21</v>
      </c>
      <c r="O7" s="110" t="s">
        <v>22</v>
      </c>
      <c r="P7" s="110" t="s">
        <v>22</v>
      </c>
      <c r="Q7" s="110" t="s">
        <v>22</v>
      </c>
      <c r="R7" s="110" t="s">
        <v>21</v>
      </c>
      <c r="S7" s="110" t="s">
        <v>22</v>
      </c>
      <c r="T7" s="110" t="s">
        <v>22</v>
      </c>
      <c r="U7" s="110" t="s">
        <v>22</v>
      </c>
      <c r="V7" s="110" t="s">
        <v>21</v>
      </c>
      <c r="W7" s="110" t="s">
        <v>22</v>
      </c>
      <c r="X7" s="110" t="s">
        <v>22</v>
      </c>
      <c r="Y7" s="110" t="s">
        <v>22</v>
      </c>
      <c r="Z7" s="110" t="s">
        <v>22</v>
      </c>
      <c r="AA7" s="110" t="s">
        <v>22</v>
      </c>
    </row>
    <row r="8" spans="1:28">
      <c r="A8" s="109" t="s">
        <v>4</v>
      </c>
      <c r="B8" s="110">
        <v>14500</v>
      </c>
      <c r="C8" s="110">
        <v>14500</v>
      </c>
      <c r="D8" s="110">
        <v>50000</v>
      </c>
      <c r="E8" s="110">
        <v>50000</v>
      </c>
      <c r="F8" s="110">
        <v>384</v>
      </c>
      <c r="G8" s="110">
        <v>384</v>
      </c>
      <c r="H8" s="110">
        <v>1536</v>
      </c>
      <c r="I8" s="110">
        <v>1536</v>
      </c>
      <c r="J8" s="110">
        <v>20000</v>
      </c>
      <c r="K8" s="110">
        <v>20000</v>
      </c>
      <c r="L8" s="110">
        <v>20000</v>
      </c>
      <c r="M8" s="110">
        <v>20000</v>
      </c>
      <c r="N8" s="110">
        <v>80000</v>
      </c>
      <c r="O8" s="110">
        <v>80000</v>
      </c>
      <c r="P8" s="110">
        <v>80000</v>
      </c>
      <c r="Q8" s="110">
        <v>80000</v>
      </c>
      <c r="R8" s="110">
        <v>768</v>
      </c>
      <c r="S8" s="110">
        <v>768</v>
      </c>
      <c r="T8" s="110">
        <v>768</v>
      </c>
      <c r="U8" s="110">
        <v>768</v>
      </c>
      <c r="V8" s="110">
        <v>1536</v>
      </c>
      <c r="W8" s="110">
        <v>1536</v>
      </c>
      <c r="X8" s="110">
        <v>1536</v>
      </c>
      <c r="Y8" s="110">
        <v>1536</v>
      </c>
      <c r="Z8" s="110">
        <v>80000</v>
      </c>
      <c r="AA8" s="110">
        <v>1536</v>
      </c>
    </row>
    <row r="9" spans="1:28">
      <c r="A9" s="109" t="s">
        <v>5</v>
      </c>
      <c r="B9" s="110">
        <v>100000</v>
      </c>
      <c r="C9" s="110">
        <v>100000</v>
      </c>
      <c r="D9" s="110">
        <v>500000</v>
      </c>
      <c r="E9" s="110">
        <v>500000</v>
      </c>
      <c r="F9" s="110">
        <v>1000000</v>
      </c>
      <c r="G9" s="110">
        <v>1000000</v>
      </c>
      <c r="H9" s="110">
        <v>1000000</v>
      </c>
      <c r="I9" s="110">
        <v>1000000</v>
      </c>
      <c r="J9" s="110">
        <v>1048576</v>
      </c>
      <c r="K9" s="110">
        <v>1048576</v>
      </c>
      <c r="L9" s="110">
        <v>1048576</v>
      </c>
      <c r="M9" s="110">
        <v>1048576</v>
      </c>
      <c r="N9" s="110">
        <v>1048576</v>
      </c>
      <c r="O9" s="110">
        <v>1048576</v>
      </c>
      <c r="P9" s="110">
        <v>1048576</v>
      </c>
      <c r="Q9" s="110">
        <v>1048576</v>
      </c>
      <c r="R9" s="110">
        <v>1048576</v>
      </c>
      <c r="S9" s="110">
        <v>1048576</v>
      </c>
      <c r="T9" s="110">
        <v>1048576</v>
      </c>
      <c r="U9" s="110">
        <v>1048576</v>
      </c>
      <c r="V9" s="110">
        <v>1048576</v>
      </c>
      <c r="W9" s="110">
        <v>1048576</v>
      </c>
      <c r="X9" s="110">
        <v>1048576</v>
      </c>
      <c r="Y9" s="110">
        <v>1048576</v>
      </c>
      <c r="Z9" s="110">
        <v>1048576</v>
      </c>
      <c r="AA9" s="110">
        <v>1048576</v>
      </c>
    </row>
    <row r="10" spans="1:28">
      <c r="B10" s="110"/>
      <c r="C10" s="110"/>
      <c r="D10" s="110"/>
      <c r="E10" s="110"/>
      <c r="F10" s="110"/>
      <c r="G10" s="110"/>
      <c r="H10" s="110"/>
      <c r="I10" s="110"/>
      <c r="J10" s="110"/>
      <c r="K10" s="110"/>
      <c r="L10" s="110"/>
      <c r="M10" s="110"/>
      <c r="N10" s="110"/>
      <c r="O10" s="110"/>
      <c r="P10" s="110"/>
      <c r="Q10" s="110"/>
      <c r="R10" s="110"/>
      <c r="S10" s="110"/>
      <c r="T10" s="110"/>
      <c r="U10" s="110"/>
      <c r="V10" s="110"/>
      <c r="W10" s="110"/>
      <c r="X10" s="110"/>
      <c r="Y10" s="110"/>
      <c r="Z10" s="110"/>
      <c r="AA10" s="110"/>
    </row>
    <row r="11" spans="1:28">
      <c r="A11" s="109" t="s">
        <v>17</v>
      </c>
      <c r="B11" s="110" t="s">
        <v>172</v>
      </c>
      <c r="C11" s="110" t="s">
        <v>172</v>
      </c>
      <c r="D11" s="110" t="s">
        <v>172</v>
      </c>
      <c r="E11" s="110" t="s">
        <v>172</v>
      </c>
      <c r="F11" s="110" t="s">
        <v>172</v>
      </c>
      <c r="G11" s="110" t="s">
        <v>172</v>
      </c>
      <c r="H11" s="110" t="s">
        <v>172</v>
      </c>
      <c r="I11" s="110" t="s">
        <v>172</v>
      </c>
      <c r="J11" s="110" t="s">
        <v>172</v>
      </c>
      <c r="K11" s="110" t="s">
        <v>172</v>
      </c>
      <c r="L11" s="110" t="s">
        <v>172</v>
      </c>
      <c r="M11" s="110" t="s">
        <v>172</v>
      </c>
      <c r="N11" s="110" t="s">
        <v>172</v>
      </c>
      <c r="O11" s="110" t="s">
        <v>172</v>
      </c>
      <c r="P11" s="110" t="s">
        <v>172</v>
      </c>
      <c r="Q11" s="110" t="s">
        <v>172</v>
      </c>
      <c r="R11" s="110" t="s">
        <v>172</v>
      </c>
      <c r="S11" s="110" t="s">
        <v>172</v>
      </c>
      <c r="T11" s="110" t="s">
        <v>172</v>
      </c>
      <c r="U11" s="110" t="s">
        <v>172</v>
      </c>
      <c r="V11" s="110" t="s">
        <v>172</v>
      </c>
      <c r="W11" s="110" t="s">
        <v>172</v>
      </c>
      <c r="X11" s="110" t="s">
        <v>172</v>
      </c>
      <c r="Y11" s="110" t="s">
        <v>172</v>
      </c>
      <c r="Z11" s="110" t="s">
        <v>172</v>
      </c>
      <c r="AA11" s="110" t="s">
        <v>172</v>
      </c>
    </row>
    <row r="12" spans="1:28">
      <c r="A12" s="109" t="s">
        <v>15</v>
      </c>
      <c r="B12" s="110" t="s">
        <v>25</v>
      </c>
      <c r="C12" s="110" t="s">
        <v>26</v>
      </c>
      <c r="D12" s="110" t="s">
        <v>25</v>
      </c>
      <c r="E12" s="110" t="s">
        <v>26</v>
      </c>
      <c r="F12" s="110" t="s">
        <v>25</v>
      </c>
      <c r="G12" s="110" t="s">
        <v>26</v>
      </c>
      <c r="H12" s="110" t="s">
        <v>25</v>
      </c>
      <c r="I12" s="110" t="s">
        <v>26</v>
      </c>
      <c r="J12" s="110" t="s">
        <v>25</v>
      </c>
      <c r="K12" s="110" t="s">
        <v>25</v>
      </c>
      <c r="L12" s="110" t="s">
        <v>25</v>
      </c>
      <c r="M12" s="110" t="s">
        <v>25</v>
      </c>
      <c r="N12" s="110" t="s">
        <v>25</v>
      </c>
      <c r="O12" s="110" t="s">
        <v>25</v>
      </c>
      <c r="P12" s="110" t="s">
        <v>25</v>
      </c>
      <c r="Q12" s="110" t="s">
        <v>25</v>
      </c>
      <c r="R12" s="110" t="s">
        <v>25</v>
      </c>
      <c r="S12" s="110" t="s">
        <v>25</v>
      </c>
      <c r="T12" s="110" t="s">
        <v>25</v>
      </c>
      <c r="U12" s="110" t="s">
        <v>25</v>
      </c>
      <c r="V12" s="110" t="s">
        <v>25</v>
      </c>
      <c r="W12" s="110" t="s">
        <v>25</v>
      </c>
      <c r="X12" s="110" t="s">
        <v>25</v>
      </c>
      <c r="Y12" s="110" t="s">
        <v>25</v>
      </c>
      <c r="Z12" s="110" t="s">
        <v>25</v>
      </c>
      <c r="AA12" s="110" t="s">
        <v>25</v>
      </c>
    </row>
    <row r="13" spans="1:28">
      <c r="A13" s="109" t="s">
        <v>7</v>
      </c>
      <c r="B13" s="110" t="s">
        <v>8</v>
      </c>
      <c r="C13" s="110" t="s">
        <v>8</v>
      </c>
      <c r="D13" s="110" t="s">
        <v>8</v>
      </c>
      <c r="E13" s="110" t="s">
        <v>8</v>
      </c>
      <c r="F13" s="110" t="s">
        <v>8</v>
      </c>
      <c r="G13" s="110" t="s">
        <v>8</v>
      </c>
      <c r="H13" s="110" t="s">
        <v>8</v>
      </c>
      <c r="I13" s="110" t="s">
        <v>8</v>
      </c>
      <c r="J13" s="110" t="s">
        <v>8</v>
      </c>
      <c r="K13" s="110" t="s">
        <v>8</v>
      </c>
      <c r="L13" s="110" t="s">
        <v>8</v>
      </c>
      <c r="M13" s="110" t="s">
        <v>8</v>
      </c>
      <c r="N13" s="110" t="s">
        <v>8</v>
      </c>
      <c r="O13" s="110" t="s">
        <v>8</v>
      </c>
      <c r="P13" s="110" t="s">
        <v>8</v>
      </c>
      <c r="Q13" s="110" t="s">
        <v>8</v>
      </c>
      <c r="R13" s="110" t="s">
        <v>8</v>
      </c>
      <c r="S13" s="110" t="s">
        <v>8</v>
      </c>
      <c r="T13" s="110" t="s">
        <v>8</v>
      </c>
      <c r="U13" s="110" t="s">
        <v>8</v>
      </c>
      <c r="V13" s="110" t="s">
        <v>8</v>
      </c>
      <c r="W13" s="110" t="s">
        <v>8</v>
      </c>
      <c r="X13" s="110" t="s">
        <v>8</v>
      </c>
      <c r="Y13" s="110" t="s">
        <v>8</v>
      </c>
      <c r="Z13" s="110" t="s">
        <v>8</v>
      </c>
      <c r="AA13" s="110" t="s">
        <v>8</v>
      </c>
    </row>
    <row r="14" spans="1:28">
      <c r="A14" s="109" t="s">
        <v>34</v>
      </c>
      <c r="B14" s="110">
        <v>1</v>
      </c>
      <c r="C14" s="110">
        <v>1</v>
      </c>
      <c r="D14" s="110">
        <v>8</v>
      </c>
      <c r="E14" s="110">
        <v>8</v>
      </c>
      <c r="F14" s="110">
        <v>1</v>
      </c>
      <c r="G14" s="110">
        <v>1</v>
      </c>
      <c r="H14" s="110">
        <v>8</v>
      </c>
      <c r="I14" s="110">
        <v>8</v>
      </c>
      <c r="J14" s="110">
        <v>1</v>
      </c>
      <c r="K14" s="110">
        <v>1</v>
      </c>
      <c r="L14" s="110">
        <v>1</v>
      </c>
      <c r="M14" s="110">
        <v>1</v>
      </c>
      <c r="N14" s="110">
        <v>8</v>
      </c>
      <c r="O14" s="110">
        <v>8</v>
      </c>
      <c r="P14" s="110">
        <v>8</v>
      </c>
      <c r="Q14" s="110">
        <v>8</v>
      </c>
      <c r="R14" s="110">
        <v>1</v>
      </c>
      <c r="S14" s="110">
        <v>1</v>
      </c>
      <c r="T14" s="110">
        <v>1</v>
      </c>
      <c r="U14" s="110">
        <v>1</v>
      </c>
      <c r="V14" s="110">
        <v>8</v>
      </c>
      <c r="W14" s="110">
        <v>8</v>
      </c>
      <c r="X14" s="110">
        <v>8</v>
      </c>
      <c r="Y14" s="110">
        <v>8</v>
      </c>
      <c r="Z14" s="110">
        <v>8</v>
      </c>
      <c r="AA14" s="110">
        <v>8</v>
      </c>
    </row>
    <row r="15" spans="1:28">
      <c r="A15" s="109" t="s">
        <v>9</v>
      </c>
      <c r="B15" s="110">
        <v>1</v>
      </c>
      <c r="C15" s="110">
        <v>1</v>
      </c>
      <c r="D15" s="110">
        <v>1</v>
      </c>
      <c r="E15" s="110">
        <v>1</v>
      </c>
      <c r="F15" s="110">
        <v>1</v>
      </c>
      <c r="G15" s="110">
        <v>1</v>
      </c>
      <c r="H15" s="110">
        <v>1</v>
      </c>
      <c r="I15" s="110">
        <v>1</v>
      </c>
      <c r="J15" s="110">
        <v>1</v>
      </c>
      <c r="K15" s="110">
        <v>1</v>
      </c>
      <c r="L15" s="110">
        <v>1</v>
      </c>
      <c r="M15" s="110">
        <v>1</v>
      </c>
      <c r="N15" s="110">
        <v>1</v>
      </c>
      <c r="O15" s="110">
        <v>1</v>
      </c>
      <c r="P15" s="110">
        <v>1</v>
      </c>
      <c r="Q15" s="110">
        <v>1</v>
      </c>
      <c r="R15" s="110">
        <v>1</v>
      </c>
      <c r="S15" s="110">
        <v>1</v>
      </c>
      <c r="T15" s="110">
        <v>1</v>
      </c>
      <c r="U15" s="110">
        <v>1</v>
      </c>
      <c r="V15" s="110">
        <v>1</v>
      </c>
      <c r="W15" s="110">
        <v>1</v>
      </c>
      <c r="X15" s="110">
        <v>1</v>
      </c>
      <c r="Y15" s="110">
        <v>1</v>
      </c>
      <c r="Z15" s="110">
        <v>1</v>
      </c>
      <c r="AA15" s="110">
        <v>1</v>
      </c>
    </row>
    <row r="16" spans="1:28">
      <c r="A16" s="109" t="s">
        <v>10</v>
      </c>
      <c r="B16" s="110">
        <v>1</v>
      </c>
      <c r="C16" s="110">
        <v>1</v>
      </c>
      <c r="D16" s="110">
        <v>1</v>
      </c>
      <c r="E16" s="110">
        <v>1</v>
      </c>
      <c r="F16" s="110">
        <v>1</v>
      </c>
      <c r="G16" s="110">
        <v>1</v>
      </c>
      <c r="H16" s="110">
        <v>1</v>
      </c>
      <c r="I16" s="110">
        <v>1</v>
      </c>
      <c r="J16" s="110">
        <v>1</v>
      </c>
      <c r="K16" s="110">
        <v>1</v>
      </c>
      <c r="L16" s="110">
        <v>1</v>
      </c>
      <c r="M16" s="110">
        <v>1</v>
      </c>
      <c r="N16" s="110">
        <v>1</v>
      </c>
      <c r="O16" s="110">
        <v>1</v>
      </c>
      <c r="P16" s="110">
        <v>1</v>
      </c>
      <c r="Q16" s="110">
        <v>1</v>
      </c>
      <c r="R16" s="110">
        <v>1</v>
      </c>
      <c r="S16" s="110">
        <v>1</v>
      </c>
      <c r="T16" s="110">
        <v>1</v>
      </c>
      <c r="U16" s="110">
        <v>1</v>
      </c>
      <c r="V16" s="110">
        <v>1</v>
      </c>
      <c r="W16" s="110">
        <v>1</v>
      </c>
      <c r="X16" s="110">
        <v>1</v>
      </c>
      <c r="Y16" s="110">
        <v>1</v>
      </c>
      <c r="Z16" s="110">
        <v>1</v>
      </c>
      <c r="AA16" s="110">
        <v>1</v>
      </c>
    </row>
    <row r="17" spans="1:27">
      <c r="A17" s="109" t="s">
        <v>11</v>
      </c>
      <c r="B17" s="110" t="s">
        <v>27</v>
      </c>
      <c r="C17" s="110" t="s">
        <v>27</v>
      </c>
      <c r="D17" s="110" t="s">
        <v>27</v>
      </c>
      <c r="E17" s="110" t="s">
        <v>27</v>
      </c>
      <c r="F17" s="110" t="s">
        <v>27</v>
      </c>
      <c r="G17" s="110" t="s">
        <v>27</v>
      </c>
      <c r="H17" s="110" t="s">
        <v>27</v>
      </c>
      <c r="I17" s="110" t="s">
        <v>27</v>
      </c>
      <c r="J17" s="110" t="s">
        <v>27</v>
      </c>
      <c r="K17" s="110" t="s">
        <v>27</v>
      </c>
      <c r="L17" s="110" t="s">
        <v>28</v>
      </c>
      <c r="M17" s="110" t="s">
        <v>28</v>
      </c>
      <c r="N17" s="110" t="s">
        <v>27</v>
      </c>
      <c r="O17" s="110" t="s">
        <v>27</v>
      </c>
      <c r="P17" s="110" t="s">
        <v>28</v>
      </c>
      <c r="Q17" s="110" t="s">
        <v>28</v>
      </c>
      <c r="R17" s="110" t="s">
        <v>27</v>
      </c>
      <c r="S17" s="110" t="s">
        <v>27</v>
      </c>
      <c r="T17" s="110" t="s">
        <v>28</v>
      </c>
      <c r="U17" s="110" t="s">
        <v>28</v>
      </c>
      <c r="V17" s="110" t="s">
        <v>27</v>
      </c>
      <c r="W17" s="110" t="s">
        <v>27</v>
      </c>
      <c r="X17" s="110" t="s">
        <v>28</v>
      </c>
      <c r="Y17" s="110" t="s">
        <v>28</v>
      </c>
      <c r="Z17" s="110" t="s">
        <v>28</v>
      </c>
      <c r="AA17" s="110" t="s">
        <v>28</v>
      </c>
    </row>
    <row r="18" spans="1:27">
      <c r="A18" s="109" t="s">
        <v>12</v>
      </c>
      <c r="B18" s="110">
        <v>1</v>
      </c>
      <c r="C18" s="110">
        <v>1</v>
      </c>
      <c r="D18" s="110">
        <v>1</v>
      </c>
      <c r="E18" s="110">
        <v>1</v>
      </c>
      <c r="F18" s="110">
        <v>1</v>
      </c>
      <c r="G18" s="110">
        <v>1</v>
      </c>
      <c r="H18" s="110">
        <v>1</v>
      </c>
      <c r="I18" s="110">
        <v>1</v>
      </c>
      <c r="J18" s="110">
        <v>1</v>
      </c>
      <c r="K18" s="110">
        <v>1</v>
      </c>
      <c r="L18" s="110">
        <v>16</v>
      </c>
      <c r="M18" s="110">
        <v>16</v>
      </c>
      <c r="N18" s="110">
        <v>1</v>
      </c>
      <c r="O18" s="110">
        <v>1</v>
      </c>
      <c r="P18" s="110">
        <v>16</v>
      </c>
      <c r="Q18" s="110">
        <v>16</v>
      </c>
      <c r="R18" s="110">
        <v>1</v>
      </c>
      <c r="S18" s="110">
        <v>1</v>
      </c>
      <c r="T18" s="110">
        <v>2</v>
      </c>
      <c r="U18" s="110">
        <v>2</v>
      </c>
      <c r="V18" s="110">
        <v>1</v>
      </c>
      <c r="W18" s="110">
        <v>1</v>
      </c>
      <c r="X18" s="110">
        <v>2</v>
      </c>
      <c r="Y18" s="110">
        <v>2</v>
      </c>
      <c r="Z18" s="110">
        <v>16</v>
      </c>
      <c r="AA18" s="110">
        <v>2</v>
      </c>
    </row>
    <row r="19" spans="1:27">
      <c r="A19" s="109" t="s">
        <v>13</v>
      </c>
      <c r="B19" s="110">
        <v>1</v>
      </c>
      <c r="C19" s="110">
        <v>1</v>
      </c>
      <c r="D19" s="110">
        <v>1</v>
      </c>
      <c r="E19" s="110">
        <v>1</v>
      </c>
      <c r="F19" s="110">
        <v>1</v>
      </c>
      <c r="G19" s="110">
        <v>1</v>
      </c>
      <c r="H19" s="110">
        <v>1</v>
      </c>
      <c r="I19" s="110">
        <v>1</v>
      </c>
      <c r="J19" s="110">
        <v>1</v>
      </c>
      <c r="K19" s="110">
        <v>1</v>
      </c>
      <c r="L19" s="110">
        <v>1</v>
      </c>
      <c r="M19" s="110">
        <v>1</v>
      </c>
      <c r="N19" s="110">
        <v>1</v>
      </c>
      <c r="O19" s="110">
        <v>1</v>
      </c>
      <c r="P19" s="110">
        <v>1</v>
      </c>
      <c r="Q19" s="110">
        <v>1</v>
      </c>
      <c r="R19" s="110">
        <v>1</v>
      </c>
      <c r="S19" s="110">
        <v>1</v>
      </c>
      <c r="T19" s="110">
        <v>1</v>
      </c>
      <c r="U19" s="110">
        <v>1</v>
      </c>
      <c r="V19" s="110">
        <v>1</v>
      </c>
      <c r="W19" s="110">
        <v>1</v>
      </c>
      <c r="X19" s="110">
        <v>1</v>
      </c>
      <c r="Y19" s="110">
        <v>1</v>
      </c>
      <c r="Z19" s="110">
        <v>1</v>
      </c>
      <c r="AA19" s="110">
        <v>1</v>
      </c>
    </row>
    <row r="20" spans="1:27">
      <c r="A20" s="109" t="s">
        <v>14</v>
      </c>
      <c r="B20" s="110">
        <v>1</v>
      </c>
      <c r="C20" s="110">
        <v>1</v>
      </c>
      <c r="D20" s="110">
        <v>1</v>
      </c>
      <c r="E20" s="110">
        <v>1</v>
      </c>
      <c r="F20" s="110">
        <v>1</v>
      </c>
      <c r="G20" s="110">
        <v>1</v>
      </c>
      <c r="H20" s="110">
        <v>1</v>
      </c>
      <c r="I20" s="110">
        <v>1</v>
      </c>
      <c r="J20" s="110">
        <v>1</v>
      </c>
      <c r="K20" s="110">
        <v>1</v>
      </c>
      <c r="L20" s="110">
        <v>1</v>
      </c>
      <c r="M20" s="110">
        <v>1</v>
      </c>
      <c r="N20" s="110">
        <v>1</v>
      </c>
      <c r="O20" s="110">
        <v>1</v>
      </c>
      <c r="P20" s="110">
        <v>1</v>
      </c>
      <c r="Q20" s="110">
        <v>1</v>
      </c>
      <c r="R20" s="110">
        <v>1</v>
      </c>
      <c r="S20" s="110">
        <v>1</v>
      </c>
      <c r="T20" s="110">
        <v>1</v>
      </c>
      <c r="U20" s="110">
        <v>1</v>
      </c>
      <c r="V20" s="110">
        <v>1</v>
      </c>
      <c r="W20" s="110">
        <v>1</v>
      </c>
      <c r="X20" s="110">
        <v>1</v>
      </c>
      <c r="Y20" s="110">
        <v>1</v>
      </c>
      <c r="Z20" s="110">
        <v>1</v>
      </c>
      <c r="AA20" s="110">
        <v>1</v>
      </c>
    </row>
    <row r="21" spans="1:27">
      <c r="A21" s="109" t="s">
        <v>124</v>
      </c>
      <c r="B21" s="110">
        <v>1</v>
      </c>
      <c r="C21" s="110">
        <v>1</v>
      </c>
      <c r="D21" s="110">
        <v>1</v>
      </c>
      <c r="E21" s="110">
        <v>1</v>
      </c>
      <c r="F21" s="110">
        <v>1</v>
      </c>
      <c r="G21" s="110">
        <v>1</v>
      </c>
      <c r="H21" s="110">
        <v>1</v>
      </c>
      <c r="I21" s="110">
        <v>1</v>
      </c>
      <c r="J21" s="110">
        <v>1</v>
      </c>
      <c r="K21" s="110">
        <v>1</v>
      </c>
      <c r="L21" s="110">
        <v>1</v>
      </c>
      <c r="M21" s="110">
        <v>10</v>
      </c>
      <c r="N21" s="110">
        <v>1</v>
      </c>
      <c r="O21" s="110">
        <v>1</v>
      </c>
      <c r="P21" s="110">
        <v>1</v>
      </c>
      <c r="Q21" s="110">
        <v>10</v>
      </c>
      <c r="R21" s="110">
        <v>1</v>
      </c>
      <c r="S21" s="110">
        <v>1</v>
      </c>
      <c r="T21" s="110">
        <v>1</v>
      </c>
      <c r="U21" s="110">
        <v>10</v>
      </c>
      <c r="V21" s="110">
        <v>1</v>
      </c>
      <c r="W21" s="110">
        <v>1</v>
      </c>
      <c r="X21" s="110">
        <v>1</v>
      </c>
      <c r="Y21" s="110">
        <v>10</v>
      </c>
      <c r="Z21" s="110">
        <v>10</v>
      </c>
      <c r="AA21" s="110">
        <v>10</v>
      </c>
    </row>
    <row r="22" spans="1:27">
      <c r="A22" s="109" t="s">
        <v>185</v>
      </c>
      <c r="B22" s="111"/>
      <c r="C22" s="111"/>
      <c r="D22" s="111"/>
      <c r="E22" s="111"/>
      <c r="F22" s="111"/>
      <c r="G22" s="111"/>
      <c r="H22" s="111"/>
      <c r="I22" s="111"/>
      <c r="J22" s="111"/>
      <c r="K22" s="111"/>
      <c r="L22" s="111"/>
      <c r="M22" s="111">
        <v>0.9</v>
      </c>
      <c r="N22" s="111"/>
      <c r="O22" s="111"/>
      <c r="P22" s="111"/>
      <c r="Q22" s="111">
        <v>0.9</v>
      </c>
      <c r="R22" s="111"/>
      <c r="S22" s="111"/>
      <c r="T22" s="111"/>
      <c r="U22" s="111">
        <v>0.9</v>
      </c>
      <c r="V22" s="111"/>
      <c r="W22" s="111"/>
      <c r="X22" s="111"/>
      <c r="Y22" s="111">
        <v>0.9</v>
      </c>
      <c r="Z22" s="111">
        <v>0.9</v>
      </c>
      <c r="AA22" s="111">
        <v>0.9</v>
      </c>
    </row>
    <row r="23" spans="1:27">
      <c r="A23" s="112" t="s">
        <v>117</v>
      </c>
      <c r="B23" s="113">
        <v>0.1</v>
      </c>
      <c r="C23" s="113">
        <v>0.1</v>
      </c>
      <c r="D23" s="113">
        <v>0.1</v>
      </c>
      <c r="E23" s="113">
        <v>0.1</v>
      </c>
      <c r="F23" s="113">
        <v>0.1</v>
      </c>
      <c r="G23" s="113">
        <v>0.1</v>
      </c>
      <c r="H23" s="113">
        <v>0.1</v>
      </c>
      <c r="I23" s="113">
        <v>0.1</v>
      </c>
      <c r="J23" s="113">
        <v>0.1</v>
      </c>
      <c r="K23" s="113">
        <v>0.1</v>
      </c>
      <c r="L23" s="113">
        <v>0.1</v>
      </c>
      <c r="M23" s="113">
        <v>0.1</v>
      </c>
      <c r="N23" s="113">
        <v>0.1</v>
      </c>
      <c r="O23" s="113">
        <v>0.1</v>
      </c>
      <c r="P23" s="113">
        <v>0.1</v>
      </c>
      <c r="Q23" s="113">
        <v>0.1</v>
      </c>
      <c r="R23" s="113">
        <v>0.1</v>
      </c>
      <c r="S23" s="113">
        <v>0.1</v>
      </c>
      <c r="T23" s="113">
        <v>0.1</v>
      </c>
      <c r="U23" s="113">
        <v>0.1</v>
      </c>
      <c r="V23" s="113">
        <v>0.1</v>
      </c>
      <c r="W23" s="113">
        <v>0.1</v>
      </c>
      <c r="X23" s="113">
        <v>0.1</v>
      </c>
      <c r="Y23" s="113">
        <v>0.1</v>
      </c>
      <c r="Z23" s="113">
        <v>0.1</v>
      </c>
      <c r="AA23" s="113">
        <v>0.1</v>
      </c>
    </row>
    <row r="24" spans="1:27">
      <c r="C24" s="115" t="s">
        <v>188</v>
      </c>
    </row>
    <row r="25" spans="1:27" s="116" customFormat="1" ht="16" customHeight="1">
      <c r="A25" s="114" t="s">
        <v>186</v>
      </c>
      <c r="B25" s="116" t="s">
        <v>189</v>
      </c>
      <c r="C25" s="116" t="s">
        <v>195</v>
      </c>
      <c r="D25" s="116" t="s">
        <v>197</v>
      </c>
      <c r="E25" s="116" t="s">
        <v>198</v>
      </c>
      <c r="F25" s="116" t="s">
        <v>203</v>
      </c>
      <c r="G25" s="116" t="s">
        <v>204</v>
      </c>
      <c r="H25" s="116" t="s">
        <v>206</v>
      </c>
      <c r="I25" s="116" t="s">
        <v>207</v>
      </c>
      <c r="J25" s="116" t="s">
        <v>210</v>
      </c>
      <c r="K25" s="116" t="s">
        <v>212</v>
      </c>
      <c r="L25" s="116" t="s">
        <v>219</v>
      </c>
      <c r="M25" s="116" t="s">
        <v>220</v>
      </c>
      <c r="N25" s="116" t="s">
        <v>225</v>
      </c>
      <c r="O25" s="116" t="s">
        <v>223</v>
      </c>
      <c r="P25" s="116" t="s">
        <v>226</v>
      </c>
      <c r="Q25" s="116" t="s">
        <v>228</v>
      </c>
      <c r="R25" s="116" t="s">
        <v>232</v>
      </c>
      <c r="S25" s="116" t="s">
        <v>233</v>
      </c>
      <c r="T25" s="116" t="s">
        <v>235</v>
      </c>
      <c r="U25" s="116" t="s">
        <v>237</v>
      </c>
      <c r="V25" s="116" t="s">
        <v>239</v>
      </c>
      <c r="W25" s="116" t="s">
        <v>241</v>
      </c>
      <c r="X25" s="116" t="s">
        <v>243</v>
      </c>
      <c r="Y25" s="116" t="s">
        <v>245</v>
      </c>
      <c r="Z25" s="116" t="s">
        <v>228</v>
      </c>
      <c r="AA25" s="116" t="s">
        <v>245</v>
      </c>
    </row>
    <row r="26" spans="1:27" s="116" customFormat="1" ht="16" customHeight="1">
      <c r="A26" s="114" t="s">
        <v>187</v>
      </c>
      <c r="B26" s="116" t="s">
        <v>190</v>
      </c>
      <c r="C26" s="116" t="s">
        <v>200</v>
      </c>
      <c r="D26" s="116" t="s">
        <v>199</v>
      </c>
      <c r="E26" s="116" t="s">
        <v>201</v>
      </c>
      <c r="F26" s="116" t="s">
        <v>202</v>
      </c>
      <c r="G26" s="116" t="s">
        <v>205</v>
      </c>
      <c r="H26" s="116" t="s">
        <v>208</v>
      </c>
      <c r="I26" s="116" t="s">
        <v>209</v>
      </c>
      <c r="J26" s="116" t="s">
        <v>211</v>
      </c>
      <c r="K26" s="116" t="s">
        <v>213</v>
      </c>
      <c r="L26" s="116" t="s">
        <v>218</v>
      </c>
      <c r="M26" s="116" t="s">
        <v>221</v>
      </c>
      <c r="N26" s="116" t="s">
        <v>222</v>
      </c>
      <c r="O26" s="116" t="s">
        <v>224</v>
      </c>
      <c r="P26" s="116" t="s">
        <v>227</v>
      </c>
      <c r="Q26" s="116" t="s">
        <v>229</v>
      </c>
      <c r="R26" s="116" t="s">
        <v>231</v>
      </c>
      <c r="S26" s="116" t="s">
        <v>234</v>
      </c>
      <c r="T26" s="116" t="s">
        <v>236</v>
      </c>
      <c r="U26" s="116" t="s">
        <v>238</v>
      </c>
      <c r="V26" s="116" t="s">
        <v>240</v>
      </c>
      <c r="W26" s="116" t="s">
        <v>242</v>
      </c>
      <c r="X26" s="116" t="s">
        <v>244</v>
      </c>
      <c r="Y26" s="116" t="s">
        <v>246</v>
      </c>
      <c r="Z26" s="116" t="s">
        <v>248</v>
      </c>
    </row>
    <row r="27" spans="1:27">
      <c r="C27" s="115" t="s">
        <v>188</v>
      </c>
    </row>
    <row r="28" spans="1:27" s="118" customFormat="1" ht="17">
      <c r="A28" s="117" t="s">
        <v>191</v>
      </c>
      <c r="B28" s="118">
        <v>29087348000</v>
      </c>
      <c r="C28" s="118">
        <v>54810696000</v>
      </c>
      <c r="D28" s="118">
        <v>54218900000</v>
      </c>
      <c r="E28" s="118">
        <v>55312800000</v>
      </c>
      <c r="F28" s="118">
        <v>16495420416</v>
      </c>
      <c r="G28" s="118">
        <v>32084871168</v>
      </c>
      <c r="H28" s="118">
        <v>9804108288</v>
      </c>
      <c r="I28" s="118">
        <v>17909523456</v>
      </c>
      <c r="J28" s="118">
        <v>49772048000</v>
      </c>
      <c r="K28" s="118">
        <v>52972288000</v>
      </c>
      <c r="L28" s="118">
        <v>52972288000</v>
      </c>
      <c r="M28" s="118">
        <v>56172288000</v>
      </c>
      <c r="N28" s="118">
        <v>33686168000</v>
      </c>
      <c r="O28" s="118">
        <v>37686288000</v>
      </c>
      <c r="P28" s="118">
        <v>37686288000</v>
      </c>
      <c r="Q28" s="118">
        <v>22486288000</v>
      </c>
      <c r="R28" s="118">
        <v>31023538752</v>
      </c>
      <c r="S28" s="118">
        <v>38271305280</v>
      </c>
      <c r="T28" s="118">
        <v>37869176384</v>
      </c>
      <c r="U28" s="118">
        <v>8906458688</v>
      </c>
      <c r="V28" s="118">
        <v>7299630912</v>
      </c>
      <c r="W28" s="118">
        <v>8998326336</v>
      </c>
      <c r="X28" s="118">
        <v>8898187328</v>
      </c>
      <c r="Y28" s="118">
        <v>2105184320</v>
      </c>
      <c r="Z28" s="118">
        <v>22486288000</v>
      </c>
      <c r="AA28" s="118">
        <v>2105184320</v>
      </c>
    </row>
    <row r="29" spans="1:27" s="118" customFormat="1" ht="17">
      <c r="A29" s="117" t="s">
        <v>192</v>
      </c>
      <c r="B29" s="118">
        <v>26984530000</v>
      </c>
      <c r="C29" s="118">
        <v>52287170000</v>
      </c>
      <c r="D29" s="118">
        <v>53828140000</v>
      </c>
      <c r="E29" s="118">
        <v>54843830000</v>
      </c>
      <c r="F29" s="118">
        <v>15550230000</v>
      </c>
      <c r="G29" s="118">
        <v>30950630000</v>
      </c>
      <c r="H29" s="118">
        <v>9187741000</v>
      </c>
      <c r="I29" s="118">
        <v>17169880000</v>
      </c>
      <c r="J29" s="118">
        <v>41771650000</v>
      </c>
      <c r="K29" s="118">
        <v>43371810000</v>
      </c>
      <c r="L29" s="118">
        <v>43371810000</v>
      </c>
      <c r="M29" s="118">
        <v>54573780000</v>
      </c>
      <c r="N29" s="118">
        <v>31685970000</v>
      </c>
      <c r="O29" s="118">
        <v>35286050000</v>
      </c>
      <c r="P29" s="118">
        <v>35286050000</v>
      </c>
      <c r="Q29" s="118">
        <v>22086650000</v>
      </c>
      <c r="R29" s="118">
        <v>6845490000</v>
      </c>
      <c r="S29" s="118">
        <v>8048744000</v>
      </c>
      <c r="T29" s="118">
        <v>7646615000</v>
      </c>
      <c r="U29" s="118">
        <v>2861959000</v>
      </c>
      <c r="V29" s="118">
        <v>5327264000</v>
      </c>
      <c r="W29" s="118">
        <v>6532867000</v>
      </c>
      <c r="X29" s="118">
        <v>6432728000</v>
      </c>
      <c r="Y29" s="118">
        <v>1612094000</v>
      </c>
      <c r="Z29" s="118">
        <v>22086650000</v>
      </c>
      <c r="AA29" s="118">
        <v>1612094000</v>
      </c>
    </row>
    <row r="30" spans="1:27" s="119" customFormat="1">
      <c r="A30" s="119" t="s">
        <v>196</v>
      </c>
      <c r="B30" s="119">
        <f>B29/B28</f>
        <v>0.92770678165640952</v>
      </c>
      <c r="C30" s="119">
        <f t="shared" ref="C30:AA30" si="0">C29/C28</f>
        <v>0.95395924182389513</v>
      </c>
      <c r="D30" s="119">
        <f t="shared" si="0"/>
        <v>0.99279291907434497</v>
      </c>
      <c r="E30" s="119">
        <f t="shared" si="0"/>
        <v>0.99152149231281006</v>
      </c>
      <c r="F30" s="119">
        <f t="shared" si="0"/>
        <v>0.94269982866982904</v>
      </c>
      <c r="G30" s="119">
        <f t="shared" si="0"/>
        <v>0.96464872300527604</v>
      </c>
      <c r="H30" s="119">
        <f t="shared" si="0"/>
        <v>0.93713173397376492</v>
      </c>
      <c r="I30" s="119">
        <f t="shared" si="0"/>
        <v>0.95870110905981665</v>
      </c>
      <c r="J30" s="119">
        <f t="shared" si="0"/>
        <v>0.83925921633765199</v>
      </c>
      <c r="K30" s="119">
        <f t="shared" si="0"/>
        <v>0.81876414324410529</v>
      </c>
      <c r="L30" s="119">
        <f t="shared" si="0"/>
        <v>0.81876414324410529</v>
      </c>
      <c r="M30" s="119">
        <f t="shared" si="0"/>
        <v>0.97154276500184578</v>
      </c>
      <c r="N30" s="119">
        <f t="shared" si="0"/>
        <v>0.94062257244575875</v>
      </c>
      <c r="O30" s="119">
        <f t="shared" si="0"/>
        <v>0.93631004465072287</v>
      </c>
      <c r="P30" s="119">
        <f t="shared" si="0"/>
        <v>0.93631004465072287</v>
      </c>
      <c r="Q30" s="119">
        <f t="shared" si="0"/>
        <v>0.98222748014256511</v>
      </c>
      <c r="R30" s="119">
        <f t="shared" si="0"/>
        <v>0.22065471172461557</v>
      </c>
      <c r="S30" s="119">
        <f t="shared" si="0"/>
        <v>0.21030753827479595</v>
      </c>
      <c r="T30" s="119">
        <f t="shared" si="0"/>
        <v>0.20192187235502565</v>
      </c>
      <c r="U30" s="119">
        <f t="shared" si="0"/>
        <v>0.32133523550230159</v>
      </c>
      <c r="V30" s="119">
        <f t="shared" si="0"/>
        <v>0.72979909042283375</v>
      </c>
      <c r="W30" s="119">
        <f t="shared" si="0"/>
        <v>0.72600912170340737</v>
      </c>
      <c r="X30" s="119">
        <f t="shared" si="0"/>
        <v>0.72292566596772823</v>
      </c>
      <c r="Y30" s="119">
        <f t="shared" si="0"/>
        <v>0.76577332667953746</v>
      </c>
      <c r="Z30" s="119">
        <f t="shared" si="0"/>
        <v>0.98222748014256511</v>
      </c>
      <c r="AA30" s="119">
        <f t="shared" si="0"/>
        <v>0.76577332667953746</v>
      </c>
    </row>
    <row r="31" spans="1:27" s="118" customFormat="1"/>
    <row r="32" spans="1:27" s="118" customFormat="1" ht="17">
      <c r="A32" s="117" t="s">
        <v>193</v>
      </c>
      <c r="B32" s="118">
        <v>19082348000</v>
      </c>
      <c r="C32" s="118">
        <v>38164696000</v>
      </c>
      <c r="D32" s="118">
        <v>37812650000</v>
      </c>
      <c r="E32" s="118">
        <v>38125300000</v>
      </c>
      <c r="F32" s="118">
        <v>7682958336</v>
      </c>
      <c r="G32" s="118">
        <v>15365916672</v>
      </c>
      <c r="H32" s="118">
        <v>3840741888</v>
      </c>
      <c r="I32" s="118">
        <v>7681483776</v>
      </c>
      <c r="J32" s="118">
        <v>28529168000</v>
      </c>
      <c r="K32" s="118">
        <v>28529408000</v>
      </c>
      <c r="L32" s="118">
        <v>39015168000</v>
      </c>
      <c r="M32" s="118">
        <v>58215168000</v>
      </c>
      <c r="N32" s="118">
        <v>11064728000</v>
      </c>
      <c r="O32" s="118">
        <v>11064848000</v>
      </c>
      <c r="P32" s="118">
        <v>16307728000</v>
      </c>
      <c r="Q32" s="118">
        <v>21107728000</v>
      </c>
      <c r="R32" s="118">
        <v>1025876544</v>
      </c>
      <c r="S32" s="118">
        <v>1025885760</v>
      </c>
      <c r="T32" s="118">
        <v>3844982336</v>
      </c>
      <c r="U32" s="118">
        <v>3873293888</v>
      </c>
      <c r="V32" s="118">
        <v>253200192</v>
      </c>
      <c r="W32" s="118">
        <v>253202496</v>
      </c>
      <c r="X32" s="118">
        <v>958369856</v>
      </c>
      <c r="Y32" s="118">
        <v>960139328</v>
      </c>
      <c r="Z32" s="118">
        <v>21107728000</v>
      </c>
      <c r="AA32" s="118">
        <v>960139328</v>
      </c>
    </row>
    <row r="33" spans="1:27" s="118" customFormat="1" ht="17">
      <c r="A33" s="117" t="s">
        <v>194</v>
      </c>
      <c r="B33" s="118">
        <v>19082170000</v>
      </c>
      <c r="C33" s="118">
        <v>38164350000</v>
      </c>
      <c r="D33" s="118">
        <v>37812580000</v>
      </c>
      <c r="E33" s="118">
        <v>38125150000</v>
      </c>
      <c r="F33" s="118">
        <v>7682954000</v>
      </c>
      <c r="G33" s="118">
        <v>15365910000</v>
      </c>
      <c r="H33" s="118">
        <v>3840740000</v>
      </c>
      <c r="I33" s="118">
        <v>7681479000</v>
      </c>
      <c r="J33" s="118">
        <v>28529170000</v>
      </c>
      <c r="K33" s="118">
        <v>28529410000</v>
      </c>
      <c r="L33" s="118">
        <v>39015170000</v>
      </c>
      <c r="M33" s="118">
        <v>58216740000</v>
      </c>
      <c r="N33" s="118">
        <v>11064730000</v>
      </c>
      <c r="O33" s="118">
        <v>11064850000</v>
      </c>
      <c r="P33" s="118">
        <v>16307730000</v>
      </c>
      <c r="Q33" s="118">
        <v>21108130000</v>
      </c>
      <c r="R33" s="118">
        <v>1025877000</v>
      </c>
      <c r="S33" s="118">
        <v>1025886000</v>
      </c>
      <c r="T33" s="118">
        <v>3844982000</v>
      </c>
      <c r="U33" s="118">
        <v>3873306000</v>
      </c>
      <c r="V33" s="118">
        <v>253200200</v>
      </c>
      <c r="W33" s="118">
        <v>253202500</v>
      </c>
      <c r="X33" s="118">
        <v>958369900</v>
      </c>
      <c r="Y33" s="118">
        <v>960140800</v>
      </c>
      <c r="Z33" s="118">
        <v>21108130000</v>
      </c>
      <c r="AA33" s="118">
        <v>960140800</v>
      </c>
    </row>
    <row r="34" spans="1:27" s="119" customFormat="1">
      <c r="A34" s="119" t="s">
        <v>196</v>
      </c>
      <c r="B34" s="119">
        <f>B33/B32</f>
        <v>0.99999067200744896</v>
      </c>
      <c r="C34" s="119">
        <f t="shared" ref="C34:AA34" si="1">C33/C32</f>
        <v>0.99999093402971162</v>
      </c>
      <c r="D34" s="119">
        <f t="shared" si="1"/>
        <v>0.99999814876767434</v>
      </c>
      <c r="E34" s="119">
        <f t="shared" si="1"/>
        <v>0.99999606560472964</v>
      </c>
      <c r="F34" s="119">
        <f t="shared" si="1"/>
        <v>0.99999943563406046</v>
      </c>
      <c r="G34" s="119">
        <f t="shared" si="1"/>
        <v>0.99999956579225679</v>
      </c>
      <c r="H34" s="119">
        <f t="shared" si="1"/>
        <v>0.99999950842830498</v>
      </c>
      <c r="I34" s="119">
        <f t="shared" si="1"/>
        <v>0.99999937824512308</v>
      </c>
      <c r="J34" s="119">
        <f t="shared" si="1"/>
        <v>1.0000000701036917</v>
      </c>
      <c r="K34" s="119">
        <f t="shared" si="1"/>
        <v>1.000000070103102</v>
      </c>
      <c r="L34" s="119">
        <f t="shared" si="1"/>
        <v>1.0000000512621143</v>
      </c>
      <c r="M34" s="119">
        <f t="shared" si="1"/>
        <v>1.0000270032717247</v>
      </c>
      <c r="N34" s="119">
        <f t="shared" si="1"/>
        <v>1.0000001807545562</v>
      </c>
      <c r="O34" s="119">
        <f t="shared" si="1"/>
        <v>1.000000180752596</v>
      </c>
      <c r="P34" s="119">
        <f t="shared" si="1"/>
        <v>1.0000001226412409</v>
      </c>
      <c r="Q34" s="119">
        <f t="shared" si="1"/>
        <v>1.0000190451572997</v>
      </c>
      <c r="R34" s="119">
        <f t="shared" si="1"/>
        <v>1.0000004444979298</v>
      </c>
      <c r="S34" s="119">
        <f t="shared" si="1"/>
        <v>1.0000002339441771</v>
      </c>
      <c r="T34" s="119">
        <f t="shared" si="1"/>
        <v>0.99999991261338272</v>
      </c>
      <c r="U34" s="119">
        <f t="shared" si="1"/>
        <v>1.0000031270542207</v>
      </c>
      <c r="V34" s="119">
        <f t="shared" si="1"/>
        <v>1.0000000315955526</v>
      </c>
      <c r="W34" s="119">
        <f t="shared" si="1"/>
        <v>1.0000000157976325</v>
      </c>
      <c r="X34" s="119">
        <f t="shared" si="1"/>
        <v>1.0000000459112939</v>
      </c>
      <c r="Y34" s="119">
        <f t="shared" si="1"/>
        <v>1.0000015331108278</v>
      </c>
      <c r="Z34" s="119">
        <f t="shared" si="1"/>
        <v>1.0000190451572997</v>
      </c>
      <c r="AA34" s="119">
        <f t="shared" si="1"/>
        <v>1.0000015331108278</v>
      </c>
    </row>
    <row r="35" spans="1:27">
      <c r="C35" s="115" t="s">
        <v>188</v>
      </c>
    </row>
    <row r="37" spans="1:27">
      <c r="A37" s="120" t="s">
        <v>217</v>
      </c>
    </row>
  </sheetData>
  <mergeCells count="7">
    <mergeCell ref="Z2:AA2"/>
    <mergeCell ref="B2:I2"/>
    <mergeCell ref="B3:E3"/>
    <mergeCell ref="F3:I3"/>
    <mergeCell ref="J3:Q3"/>
    <mergeCell ref="J2:Y2"/>
    <mergeCell ref="R3:Y3"/>
  </mergeCells>
  <conditionalFormatting sqref="B30:AA30">
    <cfRule type="colorScale" priority="2">
      <colorScale>
        <cfvo type="num" val="0"/>
        <cfvo type="num" val="0.93"/>
        <cfvo type="num" val="1"/>
        <color rgb="FFFF0000"/>
        <color rgb="FFFFFF00"/>
        <color rgb="FF00FF01"/>
      </colorScale>
    </cfRule>
  </conditionalFormatting>
  <conditionalFormatting sqref="B34:AA34">
    <cfRule type="colorScale" priority="1">
      <colorScale>
        <cfvo type="num" val="0.998"/>
        <cfvo type="num" val="0.999"/>
        <cfvo type="num" val="1"/>
        <color rgb="FFFF0000"/>
        <color rgb="FFFFFF00"/>
        <color rgb="FF00FF01"/>
      </colorScale>
    </cfRule>
  </conditionalFormatting>
  <dataValidations count="8">
    <dataValidation type="whole" operator="greaterThanOrEqual" allowBlank="1" showInputMessage="1" showErrorMessage="1" sqref="B21:AA21" xr:uid="{81EF15CD-5B2C-0944-A7CB-1F1281B276D4}">
      <formula1>1</formula1>
    </dataValidation>
    <dataValidation type="whole" operator="greaterThan" allowBlank="1" showInputMessage="1" showErrorMessage="1" sqref="B18:AA20 B8:AA9 B14:AA16" xr:uid="{D0B779D5-FAF3-ED4E-AF70-1FB2741A3611}">
      <formula1>0</formula1>
    </dataValidation>
    <dataValidation type="list" showInputMessage="1" showErrorMessage="1" sqref="L13" xr:uid="{3C73EB73-596E-4740-8A9F-FE4DCC68E462}">
      <formula1>$L$27:$L$29</formula1>
    </dataValidation>
    <dataValidation type="list" showInputMessage="1" showErrorMessage="1" sqref="L12" xr:uid="{666DC588-C5B0-F14A-AD40-0DFF90BB7588}">
      <formula1>$L$24:$L$25</formula1>
    </dataValidation>
    <dataValidation type="list" showInputMessage="1" showErrorMessage="1" sqref="L11" xr:uid="{8EBEB82B-9DB5-E841-9B56-66C051FA5680}">
      <formula1>$L$20:$L$22</formula1>
    </dataValidation>
    <dataValidation type="list" showInputMessage="1" showErrorMessage="1" sqref="L7" xr:uid="{1440F69E-E824-8A4C-800E-8D28153E9822}">
      <formula1>$L$17:$L$18</formula1>
    </dataValidation>
    <dataValidation type="list" showInputMessage="1" showErrorMessage="1" sqref="L6" xr:uid="{E4490C7A-D9A5-F744-9F7A-6E193189CC2B}">
      <formula1>$L$13:$L$15</formula1>
    </dataValidation>
    <dataValidation type="list" showInputMessage="1" showErrorMessage="1" sqref="L5" xr:uid="{D3806543-99E6-5647-9778-55A1141B131B}">
      <formula1>$L$10:$L$11</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7">
        <x14:dataValidation type="list" showInputMessage="1" showErrorMessage="1" xr:uid="{F88C1557-8FB8-094B-9A85-7CDCC609D171}">
          <x14:formula1>
            <xm:f>CoMet_Settings_Tool!$L$26:$L$28</xm:f>
          </x14:formula1>
          <xm:sqref>B13:K13 M13:AA13</xm:sqref>
        </x14:dataValidation>
        <x14:dataValidation type="list" showInputMessage="1" showErrorMessage="1" xr:uid="{6E1DFBE2-5609-D347-8BE2-223CBE78F44E}">
          <x14:formula1>
            <xm:f>CoMet_Settings_Tool!$L$23:$L$24</xm:f>
          </x14:formula1>
          <xm:sqref>B12:K12 M12:AA12</xm:sqref>
        </x14:dataValidation>
        <x14:dataValidation type="list" showInputMessage="1" showErrorMessage="1" xr:uid="{16B773F4-B8ED-3C47-9A11-C64E35037B87}">
          <x14:formula1>
            <xm:f>CoMet_Settings_Tool!$L$19:$L$21</xm:f>
          </x14:formula1>
          <xm:sqref>B11:K11 M11:AA11</xm:sqref>
        </x14:dataValidation>
        <x14:dataValidation type="list" showInputMessage="1" showErrorMessage="1" xr:uid="{DDA98A3C-F714-244B-9273-27D721A088B6}">
          <x14:formula1>
            <xm:f>CoMet_Settings_Tool!$L$16:$L$17</xm:f>
          </x14:formula1>
          <xm:sqref>B7:K7 M7:AA7</xm:sqref>
        </x14:dataValidation>
        <x14:dataValidation type="list" showInputMessage="1" showErrorMessage="1" xr:uid="{FDE3C9FA-502D-EE47-AA02-48F3E1BAED65}">
          <x14:formula1>
            <xm:f>CoMet_Settings_Tool!$L$12:$L$14</xm:f>
          </x14:formula1>
          <xm:sqref>B6:K6 M6:AA6</xm:sqref>
        </x14:dataValidation>
        <x14:dataValidation type="list" showInputMessage="1" showErrorMessage="1" xr:uid="{AAF042CF-EF1E-F041-ACAD-A67741CAEB0D}">
          <x14:formula1>
            <xm:f>CoMet_Settings_Tool!$L$9:$L$10</xm:f>
          </x14:formula1>
          <xm:sqref>B5:K5 M5:AA5</xm:sqref>
        </x14:dataValidation>
        <x14:dataValidation type="list" showInputMessage="1" showErrorMessage="1" xr:uid="{8EB95B10-47A0-6345-BBC6-547E676E5EF3}">
          <x14:formula1>
            <xm:f>CoMet_Settings_Tool!$L$30:$L$34</xm:f>
          </x14:formula1>
          <xm:sqref>B17:AA17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CoMet_Settings_Tool</vt:lpstr>
      <vt:lpstr>testing- Frontier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Wayne Joubert</dc:creator>
  <cp:lastModifiedBy>Microsoft Office User</cp:lastModifiedBy>
  <dcterms:created xsi:type="dcterms:W3CDTF">2019-01-31T18:17:36Z</dcterms:created>
  <dcterms:modified xsi:type="dcterms:W3CDTF">2023-06-14T20:32:06Z</dcterms:modified>
</cp:coreProperties>
</file>