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V+" sheetId="2" r:id="rId2"/>
    <sheet name="Sheet3" sheetId="3" r:id="rId3"/>
  </sheets>
  <definedNames>
    <definedName name="Ao">Sheet1!$M$1</definedName>
    <definedName name="As">Sheet1!$K$1</definedName>
    <definedName name="b">Sheet1!$K$5</definedName>
    <definedName name="b0">Sheet1!$J$5</definedName>
    <definedName name="badc">Sheet1!$K$4</definedName>
    <definedName name="badc2">Sheet1!$K$8</definedName>
    <definedName name="basc">Sheet1!$K$4</definedName>
    <definedName name="bi">Sheet1!$K$9</definedName>
    <definedName name="bvolt">Sheet1!$K$3</definedName>
    <definedName name="bvolt2">Sheet1!$K$7</definedName>
    <definedName name="O">Sheet1!$S$1</definedName>
    <definedName name="vl">Sheet1!$O$3</definedName>
    <definedName name="vm">Sheet1!$R$3</definedName>
    <definedName name="Vo">Sheet1!$Q$1</definedName>
    <definedName name="Vs">Sheet1!$O$1</definedName>
  </definedNames>
  <calcPr calcId="125725"/>
</workbook>
</file>

<file path=xl/calcChain.xml><?xml version="1.0" encoding="utf-8"?>
<calcChain xmlns="http://schemas.openxmlformats.org/spreadsheetml/2006/main">
  <c r="R23" i="1"/>
  <c r="S23" s="1"/>
  <c r="R19"/>
  <c r="K9"/>
  <c r="W29" s="1"/>
  <c r="K8"/>
  <c r="W26" s="1"/>
  <c r="K7"/>
  <c r="K5"/>
  <c r="K4"/>
  <c r="K3"/>
  <c r="R26" l="1"/>
  <c r="S26" s="1"/>
  <c r="U23"/>
  <c r="W28"/>
  <c r="W21"/>
  <c r="R21"/>
  <c r="S21" s="1"/>
  <c r="R25"/>
  <c r="S25" s="1"/>
  <c r="R29"/>
  <c r="S29" s="1"/>
  <c r="U22"/>
  <c r="U26"/>
  <c r="W19"/>
  <c r="W23"/>
  <c r="W27"/>
  <c r="U20"/>
  <c r="W25"/>
  <c r="R22"/>
  <c r="S22" s="1"/>
  <c r="U19"/>
  <c r="U27"/>
  <c r="W20"/>
  <c r="W24"/>
  <c r="R20"/>
  <c r="S20" s="1"/>
  <c r="R24"/>
  <c r="S24" s="1"/>
  <c r="R28"/>
  <c r="S28" s="1"/>
  <c r="U21"/>
  <c r="U25"/>
  <c r="U29"/>
  <c r="W22"/>
  <c r="R27"/>
  <c r="S27" s="1"/>
  <c r="U24"/>
  <c r="U28"/>
  <c r="R9"/>
  <c r="S9" s="1"/>
  <c r="O8"/>
  <c r="P8" s="1"/>
  <c r="R5"/>
  <c r="S5" s="1"/>
  <c r="O7"/>
  <c r="P7" s="1"/>
  <c r="O11"/>
  <c r="P11" s="1"/>
  <c r="R4"/>
  <c r="R8"/>
  <c r="S8" s="1"/>
  <c r="R12"/>
  <c r="S12" s="1"/>
  <c r="O4"/>
  <c r="O12"/>
  <c r="P12" s="1"/>
  <c r="R13"/>
  <c r="S13" s="1"/>
  <c r="O6"/>
  <c r="P6" s="1"/>
  <c r="O10"/>
  <c r="P10" s="1"/>
  <c r="O14"/>
  <c r="P14" s="1"/>
  <c r="R7"/>
  <c r="S7" s="1"/>
  <c r="R11"/>
  <c r="S11" s="1"/>
  <c r="O5"/>
  <c r="P5" s="1"/>
  <c r="O9"/>
  <c r="P9" s="1"/>
  <c r="O13"/>
  <c r="P13" s="1"/>
  <c r="R6"/>
  <c r="S6" s="1"/>
  <c r="R10"/>
  <c r="S10" s="1"/>
  <c r="R14"/>
  <c r="S14" s="1"/>
  <c r="S30" l="1"/>
  <c r="P15"/>
  <c r="S15"/>
</calcChain>
</file>

<file path=xl/sharedStrings.xml><?xml version="1.0" encoding="utf-8"?>
<sst xmlns="http://schemas.openxmlformats.org/spreadsheetml/2006/main" count="85" uniqueCount="41">
  <si>
    <t>R</t>
  </si>
  <si>
    <t>Vbatt -13.8</t>
  </si>
  <si>
    <t>Vbatt -10.0</t>
  </si>
  <si>
    <t>Vbatt -16.0</t>
  </si>
  <si>
    <r>
      <t>V</t>
    </r>
    <r>
      <rPr>
        <vertAlign val="subscript"/>
        <sz val="11"/>
        <color theme="1"/>
        <rFont val="Calibri"/>
        <family val="2"/>
        <scheme val="minor"/>
      </rPr>
      <t>batt</t>
    </r>
  </si>
  <si>
    <t>r=50</t>
  </si>
  <si>
    <t>DAC values</t>
  </si>
  <si>
    <t>DAC Value</t>
  </si>
  <si>
    <t>ADC</t>
  </si>
  <si>
    <t>V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</si>
  <si>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</si>
  <si>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</si>
  <si>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</si>
  <si>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</si>
  <si>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</si>
  <si>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</si>
  <si>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</si>
  <si>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</si>
  <si>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</si>
  <si>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</si>
  <si>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</si>
  <si>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</si>
  <si>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</si>
  <si>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</si>
  <si>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</si>
  <si>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</si>
  <si>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</si>
  <si>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</si>
  <si>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</si>
  <si>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</si>
  <si>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</si>
  <si>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</si>
  <si>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</si>
  <si>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</si>
  <si>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r>
      <t>b</t>
    </r>
    <r>
      <rPr>
        <vertAlign val="subscript"/>
        <sz val="11"/>
        <color theme="1"/>
        <rFont val="Calibri"/>
        <family val="2"/>
        <scheme val="minor"/>
      </rPr>
      <t>volt</t>
    </r>
  </si>
  <si>
    <r>
      <t>b</t>
    </r>
    <r>
      <rPr>
        <vertAlign val="subscript"/>
        <sz val="11"/>
        <color theme="1"/>
        <rFont val="Calibri"/>
        <family val="2"/>
        <scheme val="minor"/>
      </rPr>
      <t>adc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</si>
  <si>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</si>
  <si>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vbatt</t>
  </si>
  <si>
    <t>VBATT</t>
  </si>
  <si>
    <t>V-</t>
  </si>
  <si>
    <t>V+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</si>
</sst>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940507436570429"/>
          <c:y val="5.1400699912511012E-2"/>
          <c:w val="0.58510367454068268"/>
          <c:h val="0.8326195683872849"/>
        </c:manualLayout>
      </c:layout>
      <c:scatterChart>
        <c:scatterStyle val="lineMarker"/>
        <c:ser>
          <c:idx val="1"/>
          <c:order val="0"/>
          <c:tx>
            <c:strRef>
              <c:f>Sheet1!$C$3</c:f>
              <c:strCache>
                <c:ptCount val="1"/>
                <c:pt idx="0">
                  <c:v>12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2.8505030621172385E-2"/>
                  <c:y val="0.180664916885389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</a:t>
                    </a:r>
                    <a:r>
                      <a:rPr baseline="0"/>
                      <a:t> = 0.47</a:t>
                    </a:r>
                    <a:r>
                      <a:rPr lang="en-US" baseline="0"/>
                      <a:t>r</a:t>
                    </a:r>
                    <a:r>
                      <a:rPr baseline="0"/>
                      <a:t> + 12.545</a:t>
                    </a:r>
                    <a:endParaRPr/>
                  </a:p>
                </c:rich>
              </c:tx>
              <c:numFmt formatCode="General" sourceLinked="0"/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12</c:v>
                </c:pt>
                <c:pt idx="1">
                  <c:v>19</c:v>
                </c:pt>
                <c:pt idx="2">
                  <c:v>25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51</c:v>
                </c:pt>
                <c:pt idx="7">
                  <c:v>56</c:v>
                </c:pt>
                <c:pt idx="8">
                  <c:v>61</c:v>
                </c:pt>
                <c:pt idx="9">
                  <c:v>66</c:v>
                </c:pt>
                <c:pt idx="10">
                  <c:v>71</c:v>
                </c:pt>
              </c:numCache>
            </c:numRef>
          </c:yVal>
        </c:ser>
        <c:ser>
          <c:idx val="0"/>
          <c:order val="1"/>
          <c:tx>
            <c:strRef>
              <c:f>Sheet1!$B$3</c:f>
              <c:strCache>
                <c:ptCount val="1"/>
                <c:pt idx="0">
                  <c:v>13.8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0.2177828083989502"/>
                  <c:y val="7.695421405657632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0.6518r + 13.045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Sheet1!$B$4:$B$14</c:f>
              <c:numCache>
                <c:formatCode>General</c:formatCode>
                <c:ptCount val="11"/>
                <c:pt idx="0">
                  <c:v>12</c:v>
                </c:pt>
                <c:pt idx="1">
                  <c:v>19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61</c:v>
                </c:pt>
                <c:pt idx="8">
                  <c:v>68</c:v>
                </c:pt>
                <c:pt idx="9">
                  <c:v>74</c:v>
                </c:pt>
                <c:pt idx="10">
                  <c:v>80</c:v>
                </c:pt>
              </c:numCache>
            </c:numRef>
          </c:y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16</c:v>
                </c:pt>
              </c:strCache>
            </c:strRef>
          </c:tx>
          <c:trendline>
            <c:trendlineType val="linear"/>
            <c:dispEq val="1"/>
            <c:trendlineLbl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0.7514r + 14.068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12</c:v>
                </c:pt>
                <c:pt idx="1">
                  <c:v>20</c:v>
                </c:pt>
                <c:pt idx="2">
                  <c:v>30</c:v>
                </c:pt>
                <c:pt idx="3">
                  <c:v>38</c:v>
                </c:pt>
                <c:pt idx="4">
                  <c:v>47</c:v>
                </c:pt>
                <c:pt idx="5">
                  <c:v>54</c:v>
                </c:pt>
                <c:pt idx="6">
                  <c:v>63</c:v>
                </c:pt>
                <c:pt idx="7">
                  <c:v>69</c:v>
                </c:pt>
                <c:pt idx="8">
                  <c:v>77</c:v>
                </c:pt>
                <c:pt idx="9">
                  <c:v>83</c:v>
                </c:pt>
                <c:pt idx="10">
                  <c:v>90</c:v>
                </c:pt>
              </c:numCache>
            </c:numRef>
          </c:yVal>
        </c:ser>
        <c:axId val="49932928"/>
        <c:axId val="49943296"/>
      </c:scatterChart>
      <c:valAx>
        <c:axId val="49932928"/>
        <c:scaling>
          <c:orientation val="minMax"/>
          <c:max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</c:title>
        <c:numFmt formatCode="General" sourceLinked="1"/>
        <c:tickLblPos val="nextTo"/>
        <c:crossAx val="49943296"/>
        <c:crosses val="autoZero"/>
        <c:crossBetween val="midCat"/>
      </c:valAx>
      <c:valAx>
        <c:axId val="4994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</a:t>
                </a:r>
                <a:r>
                  <a:rPr lang="en-US" baseline="0"/>
                  <a:t> Value</a:t>
                </a:r>
              </a:p>
            </c:rich>
          </c:tx>
          <c:layout/>
        </c:title>
        <c:numFmt formatCode="General" sourceLinked="1"/>
        <c:tickLblPos val="nextTo"/>
        <c:crossAx val="49932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235564304461962"/>
          <c:y val="0.40549722951297756"/>
          <c:w val="0.28316350081563407"/>
          <c:h val="0.49341872655890207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1"/>
          <c:order val="0"/>
          <c:tx>
            <c:strRef>
              <c:f>Sheet1!$G$3</c:f>
              <c:strCache>
                <c:ptCount val="1"/>
                <c:pt idx="0">
                  <c:v>Vbatt -16.0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1.1298556430446197E-2"/>
                  <c:y val="2.0059784193642426E-2"/>
                </c:manualLayout>
              </c:layout>
              <c:numFmt formatCode="General" sourceLinked="0"/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938</c:v>
                </c:pt>
                <c:pt idx="1">
                  <c:v>929</c:v>
                </c:pt>
                <c:pt idx="2">
                  <c:v>920</c:v>
                </c:pt>
                <c:pt idx="3">
                  <c:v>912</c:v>
                </c:pt>
                <c:pt idx="4">
                  <c:v>907</c:v>
                </c:pt>
                <c:pt idx="5">
                  <c:v>900</c:v>
                </c:pt>
                <c:pt idx="6">
                  <c:v>895</c:v>
                </c:pt>
                <c:pt idx="7">
                  <c:v>888</c:v>
                </c:pt>
                <c:pt idx="8">
                  <c:v>874</c:v>
                </c:pt>
                <c:pt idx="9">
                  <c:v>868</c:v>
                </c:pt>
                <c:pt idx="10">
                  <c:v>861</c:v>
                </c:pt>
              </c:numCache>
            </c:numRef>
          </c:yVal>
        </c:ser>
        <c:ser>
          <c:idx val="3"/>
          <c:order val="1"/>
          <c:tx>
            <c:strRef>
              <c:f>Sheet1!$E$3</c:f>
              <c:strCache>
                <c:ptCount val="1"/>
                <c:pt idx="0">
                  <c:v>Vbatt -13.8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5.3541119860017455E-3"/>
                  <c:y val="3.5332750072907551E-2"/>
                </c:manualLayout>
              </c:layout>
              <c:numFmt formatCode="General" sourceLinked="0"/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810</c:v>
                </c:pt>
                <c:pt idx="1">
                  <c:v>799</c:v>
                </c:pt>
                <c:pt idx="2">
                  <c:v>792</c:v>
                </c:pt>
                <c:pt idx="3">
                  <c:v>786</c:v>
                </c:pt>
                <c:pt idx="4">
                  <c:v>779</c:v>
                </c:pt>
                <c:pt idx="5">
                  <c:v>775</c:v>
                </c:pt>
                <c:pt idx="6">
                  <c:v>768</c:v>
                </c:pt>
                <c:pt idx="7">
                  <c:v>761</c:v>
                </c:pt>
                <c:pt idx="8">
                  <c:v>755</c:v>
                </c:pt>
                <c:pt idx="9">
                  <c:v>750</c:v>
                </c:pt>
                <c:pt idx="10">
                  <c:v>746</c:v>
                </c:pt>
              </c:numCache>
            </c:numRef>
          </c:yVal>
        </c:ser>
        <c:ser>
          <c:idx val="0"/>
          <c:order val="2"/>
          <c:tx>
            <c:strRef>
              <c:f>Sheet1!$F$3</c:f>
              <c:strCache>
                <c:ptCount val="1"/>
                <c:pt idx="0">
                  <c:v>Vbatt -10.0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1.8744531933508356E-4"/>
                  <c:y val="3.4786818314377382E-2"/>
                </c:manualLayout>
              </c:layout>
              <c:numFmt formatCode="General" sourceLinked="0"/>
            </c:trendlineLbl>
          </c:trendline>
          <c:xVal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566</c:v>
                </c:pt>
                <c:pt idx="1">
                  <c:v>563</c:v>
                </c:pt>
                <c:pt idx="2">
                  <c:v>559</c:v>
                </c:pt>
                <c:pt idx="3">
                  <c:v>553</c:v>
                </c:pt>
                <c:pt idx="4">
                  <c:v>549</c:v>
                </c:pt>
                <c:pt idx="5">
                  <c:v>544</c:v>
                </c:pt>
                <c:pt idx="6">
                  <c:v>540</c:v>
                </c:pt>
                <c:pt idx="7">
                  <c:v>537</c:v>
                </c:pt>
                <c:pt idx="8">
                  <c:v>533</c:v>
                </c:pt>
                <c:pt idx="9">
                  <c:v>529</c:v>
                </c:pt>
                <c:pt idx="10">
                  <c:v>525</c:v>
                </c:pt>
              </c:numCache>
            </c:numRef>
          </c:yVal>
        </c:ser>
        <c:axId val="49975680"/>
        <c:axId val="49977216"/>
      </c:scatterChart>
      <c:valAx>
        <c:axId val="49975680"/>
        <c:scaling>
          <c:orientation val="minMax"/>
          <c:max val="100"/>
        </c:scaling>
        <c:axPos val="b"/>
        <c:numFmt formatCode="General" sourceLinked="1"/>
        <c:tickLblPos val="nextTo"/>
        <c:crossAx val="49977216"/>
        <c:crosses val="autoZero"/>
        <c:crossBetween val="midCat"/>
      </c:valAx>
      <c:valAx>
        <c:axId val="49977216"/>
        <c:scaling>
          <c:orientation val="minMax"/>
        </c:scaling>
        <c:axPos val="l"/>
        <c:majorGridlines/>
        <c:numFmt formatCode="General" sourceLinked="1"/>
        <c:tickLblPos val="nextTo"/>
        <c:crossAx val="49975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77777777777892"/>
          <c:y val="0.65494138232721"/>
          <c:w val="0.30222222222222273"/>
          <c:h val="0.26789501312335956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7.4734607218683816E-2"/>
          <c:y val="0.19480351414406533"/>
          <c:w val="0.56617851112560003"/>
          <c:h val="0.68921660834062359"/>
        </c:manualLayout>
      </c:layout>
      <c:scatterChart>
        <c:scatterStyle val="lineMarker"/>
        <c:ser>
          <c:idx val="0"/>
          <c:order val="0"/>
          <c:tx>
            <c:strRef>
              <c:f>Sheet1!$B$36</c:f>
              <c:strCache>
                <c:ptCount val="1"/>
                <c:pt idx="0">
                  <c:v>r=50</c:v>
                </c:pt>
              </c:strCache>
            </c:strRef>
          </c:tx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Sheet1!$A$37:$A$43</c:f>
              <c:numCache>
                <c:formatCode>General</c:formatCode>
                <c:ptCount val="7"/>
                <c:pt idx="0">
                  <c:v>-10</c:v>
                </c:pt>
                <c:pt idx="1">
                  <c:v>-11</c:v>
                </c:pt>
                <c:pt idx="2">
                  <c:v>-12</c:v>
                </c:pt>
                <c:pt idx="3">
                  <c:v>-13</c:v>
                </c:pt>
                <c:pt idx="4">
                  <c:v>-14</c:v>
                </c:pt>
                <c:pt idx="5">
                  <c:v>-15</c:v>
                </c:pt>
                <c:pt idx="6">
                  <c:v>-16</c:v>
                </c:pt>
              </c:numCache>
            </c:numRef>
          </c:xVal>
          <c:yVal>
            <c:numRef>
              <c:f>Sheet1!$B$37:$B$43</c:f>
              <c:numCache>
                <c:formatCode>General</c:formatCode>
                <c:ptCount val="7"/>
                <c:pt idx="0">
                  <c:v>567</c:v>
                </c:pt>
                <c:pt idx="1">
                  <c:v>618</c:v>
                </c:pt>
                <c:pt idx="2">
                  <c:v>674</c:v>
                </c:pt>
                <c:pt idx="3">
                  <c:v>728</c:v>
                </c:pt>
                <c:pt idx="4">
                  <c:v>783</c:v>
                </c:pt>
                <c:pt idx="5">
                  <c:v>839</c:v>
                </c:pt>
                <c:pt idx="6">
                  <c:v>898</c:v>
                </c:pt>
              </c:numCache>
            </c:numRef>
          </c:yVal>
        </c:ser>
        <c:axId val="100607872"/>
        <c:axId val="100609408"/>
      </c:scatterChart>
      <c:valAx>
        <c:axId val="100607872"/>
        <c:scaling>
          <c:orientation val="minMax"/>
          <c:max val="-9"/>
          <c:min val="-17"/>
        </c:scaling>
        <c:axPos val="b"/>
        <c:numFmt formatCode="General" sourceLinked="1"/>
        <c:tickLblPos val="nextTo"/>
        <c:crossAx val="100609408"/>
        <c:crosses val="autoZero"/>
        <c:crossBetween val="midCat"/>
      </c:valAx>
      <c:valAx>
        <c:axId val="100609408"/>
        <c:scaling>
          <c:orientation val="minMax"/>
        </c:scaling>
        <c:axPos val="l"/>
        <c:majorGridlines/>
        <c:numFmt formatCode="General" sourceLinked="1"/>
        <c:tickLblPos val="nextTo"/>
        <c:crossAx val="100607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90161659729011"/>
          <c:y val="0.3861322543015458"/>
          <c:w val="0.26167276861093008"/>
          <c:h val="0.36650845727617382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0.19096602286416334"/>
          <c:y val="0.19480351414406533"/>
          <c:w val="0.48482939632545968"/>
          <c:h val="0.59104512977544443"/>
        </c:manualLayout>
      </c:layout>
      <c:scatterChart>
        <c:scatterStyle val="lineMarker"/>
        <c:ser>
          <c:idx val="0"/>
          <c:order val="0"/>
          <c:tx>
            <c:strRef>
              <c:f>Sheet1!$E$36</c:f>
              <c:strCache>
                <c:ptCount val="1"/>
                <c:pt idx="0">
                  <c:v>r=50</c:v>
                </c:pt>
              </c:strCache>
            </c:strRef>
          </c:tx>
          <c:trendline>
            <c:trendlineType val="linear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</a:t>
                    </a:r>
                    <a:r>
                      <a:rPr baseline="0"/>
                      <a:t> = 2.6429</a:t>
                    </a:r>
                    <a:r>
                      <a:rPr lang="en-US" baseline="0"/>
                      <a:t>v</a:t>
                    </a:r>
                    <a:r>
                      <a:rPr baseline="0"/>
                      <a:t> + 11.429</a:t>
                    </a:r>
                    <a:endParaRPr/>
                  </a:p>
                </c:rich>
              </c:tx>
              <c:numFmt formatCode="General" sourceLinked="0"/>
            </c:trendlineLbl>
          </c:trendline>
          <c:xVal>
            <c:numRef>
              <c:f>Sheet1!$D$37:$D$43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xVal>
          <c:yVal>
            <c:numRef>
              <c:f>Sheet1!$E$37:$E$43</c:f>
              <c:numCache>
                <c:formatCode>General</c:formatCode>
                <c:ptCount val="7"/>
                <c:pt idx="0">
                  <c:v>38</c:v>
                </c:pt>
                <c:pt idx="1">
                  <c:v>40.5</c:v>
                </c:pt>
                <c:pt idx="2">
                  <c:v>43</c:v>
                </c:pt>
                <c:pt idx="3">
                  <c:v>46</c:v>
                </c:pt>
                <c:pt idx="4">
                  <c:v>48</c:v>
                </c:pt>
                <c:pt idx="5">
                  <c:v>51</c:v>
                </c:pt>
                <c:pt idx="6">
                  <c:v>54</c:v>
                </c:pt>
              </c:numCache>
            </c:numRef>
          </c:yVal>
        </c:ser>
        <c:axId val="100655104"/>
        <c:axId val="100657024"/>
      </c:scatterChart>
      <c:valAx>
        <c:axId val="100655104"/>
        <c:scaling>
          <c:orientation val="minMax"/>
          <c:max val="16"/>
          <c:min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Vbatt</a:t>
                </a:r>
              </a:p>
            </c:rich>
          </c:tx>
        </c:title>
        <c:numFmt formatCode="General" sourceLinked="1"/>
        <c:tickLblPos val="nextTo"/>
        <c:crossAx val="100657024"/>
        <c:crosses val="autoZero"/>
        <c:crossBetween val="midCat"/>
      </c:valAx>
      <c:valAx>
        <c:axId val="1006570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ADC Value</a:t>
                </a:r>
              </a:p>
            </c:rich>
          </c:tx>
        </c:title>
        <c:numFmt formatCode="General" sourceLinked="1"/>
        <c:tickLblPos val="nextTo"/>
        <c:crossAx val="100655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064842958460051"/>
          <c:y val="0.48798410615339766"/>
          <c:w val="0.25503546099290786"/>
          <c:h val="0.26928623505395177"/>
        </c:manualLayout>
      </c:layout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190499</xdr:rowOff>
    </xdr:from>
    <xdr:to>
      <xdr:col>6</xdr:col>
      <xdr:colOff>390525</xdr:colOff>
      <xdr:row>33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16</xdr:row>
      <xdr:rowOff>9525</xdr:rowOff>
    </xdr:from>
    <xdr:to>
      <xdr:col>14</xdr:col>
      <xdr:colOff>590550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323851</xdr:colOff>
      <xdr:row>34</xdr:row>
      <xdr:rowOff>114300</xdr:rowOff>
    </xdr:from>
    <xdr:to>
      <xdr:col>12</xdr:col>
      <xdr:colOff>266701</xdr:colOff>
      <xdr:row>48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542925</xdr:colOff>
      <xdr:row>34</xdr:row>
      <xdr:rowOff>114300</xdr:rowOff>
    </xdr:from>
    <xdr:to>
      <xdr:col>18</xdr:col>
      <xdr:colOff>19050</xdr:colOff>
      <xdr:row>48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3"/>
  <sheetViews>
    <sheetView tabSelected="1" workbookViewId="0">
      <selection activeCell="R4" sqref="R4"/>
    </sheetView>
  </sheetViews>
  <sheetFormatPr defaultRowHeight="15"/>
  <cols>
    <col min="2" max="7" width="10.7109375" customWidth="1"/>
  </cols>
  <sheetData>
    <row r="1" spans="1:19">
      <c r="B1" s="11" t="s">
        <v>6</v>
      </c>
      <c r="C1" s="11"/>
      <c r="D1" s="11"/>
      <c r="E1" s="11"/>
      <c r="F1" s="11"/>
      <c r="O1" s="11" t="s">
        <v>37</v>
      </c>
      <c r="P1" s="11"/>
      <c r="Q1" s="11"/>
    </row>
    <row r="2" spans="1:19" ht="18">
      <c r="B2" s="11" t="s">
        <v>4</v>
      </c>
      <c r="C2" s="11"/>
      <c r="D2" s="11"/>
      <c r="E2" s="11"/>
      <c r="F2" s="11"/>
      <c r="G2" s="11"/>
      <c r="O2" s="3"/>
      <c r="P2" s="3"/>
      <c r="Q2" s="3"/>
    </row>
    <row r="3" spans="1:19" ht="18">
      <c r="A3" s="1" t="s">
        <v>0</v>
      </c>
      <c r="B3" s="1">
        <v>13.8</v>
      </c>
      <c r="C3" s="1">
        <v>12</v>
      </c>
      <c r="D3" s="1">
        <v>16</v>
      </c>
      <c r="E3" s="1" t="s">
        <v>1</v>
      </c>
      <c r="F3" s="1" t="s">
        <v>2</v>
      </c>
      <c r="G3" s="1" t="s">
        <v>3</v>
      </c>
      <c r="I3" s="1" t="s">
        <v>40</v>
      </c>
      <c r="J3" s="2" t="s">
        <v>34</v>
      </c>
      <c r="K3">
        <f>'V+'!F21</f>
        <v>-3.5276734698082373</v>
      </c>
      <c r="M3" s="1" t="s">
        <v>0</v>
      </c>
      <c r="O3">
        <v>16</v>
      </c>
      <c r="R3">
        <v>13.8</v>
      </c>
    </row>
    <row r="4" spans="1:19" ht="18">
      <c r="A4">
        <v>0</v>
      </c>
      <c r="B4">
        <v>12</v>
      </c>
      <c r="C4">
        <v>12</v>
      </c>
      <c r="D4">
        <v>12</v>
      </c>
      <c r="E4" s="4">
        <v>810</v>
      </c>
      <c r="F4" s="4">
        <v>566</v>
      </c>
      <c r="G4" s="4">
        <v>938</v>
      </c>
      <c r="J4" s="2" t="s">
        <v>35</v>
      </c>
      <c r="K4">
        <f>'V+'!F20</f>
        <v>1.4375540748966247</v>
      </c>
      <c r="M4">
        <v>0</v>
      </c>
      <c r="N4">
        <v>12</v>
      </c>
      <c r="O4">
        <f t="shared" ref="O4:O14" si="0" xml:space="preserve"> bvolt*vl +badc*N4 + b</f>
        <v>-8.9553473778278203</v>
      </c>
      <c r="Q4">
        <v>12</v>
      </c>
      <c r="R4">
        <f t="shared" ref="R4:R14" si="1" xml:space="preserve"> bvolt*vm +badc*Q4 + b</f>
        <v>-1.1944657442497011</v>
      </c>
    </row>
    <row r="5" spans="1:19" ht="18">
      <c r="A5">
        <v>10</v>
      </c>
      <c r="B5">
        <v>19</v>
      </c>
      <c r="C5">
        <v>19</v>
      </c>
      <c r="D5">
        <v>20</v>
      </c>
      <c r="E5" s="4">
        <v>799</v>
      </c>
      <c r="F5" s="4">
        <v>563</v>
      </c>
      <c r="G5" s="4">
        <v>929</v>
      </c>
      <c r="J5" s="2" t="s">
        <v>36</v>
      </c>
      <c r="K5">
        <f>'V+'!F19</f>
        <v>30.236779240344475</v>
      </c>
      <c r="M5">
        <v>10</v>
      </c>
      <c r="N5">
        <v>20</v>
      </c>
      <c r="O5">
        <f t="shared" si="0"/>
        <v>2.5450852213451718</v>
      </c>
      <c r="P5" s="10">
        <f t="shared" ref="P5:P14" si="2">ABS(O5-M5)/M5</f>
        <v>0.74549147786548287</v>
      </c>
      <c r="Q5">
        <v>19</v>
      </c>
      <c r="R5">
        <f t="shared" si="1"/>
        <v>8.8684127800266701</v>
      </c>
      <c r="S5" s="10">
        <f>ABS(R5-M5)/M5</f>
        <v>0.11315872199733298</v>
      </c>
    </row>
    <row r="6" spans="1:19">
      <c r="A6">
        <v>20</v>
      </c>
      <c r="B6">
        <v>28</v>
      </c>
      <c r="C6">
        <v>25</v>
      </c>
      <c r="D6">
        <v>30</v>
      </c>
      <c r="E6" s="4">
        <v>792</v>
      </c>
      <c r="F6" s="4">
        <v>559</v>
      </c>
      <c r="G6" s="4">
        <v>920</v>
      </c>
      <c r="M6">
        <v>20</v>
      </c>
      <c r="N6">
        <v>30</v>
      </c>
      <c r="O6">
        <f t="shared" si="0"/>
        <v>16.92062597031142</v>
      </c>
      <c r="P6" s="10">
        <f t="shared" si="2"/>
        <v>0.15396870148442901</v>
      </c>
      <c r="Q6">
        <v>28</v>
      </c>
      <c r="R6">
        <f t="shared" si="1"/>
        <v>21.806399454096294</v>
      </c>
      <c r="S6" s="10">
        <f t="shared" ref="S6:S14" si="3">ABS(R6-M6)/M6</f>
        <v>9.0319972704814691E-2</v>
      </c>
    </row>
    <row r="7" spans="1:19" ht="18">
      <c r="A7">
        <v>30</v>
      </c>
      <c r="B7">
        <v>35</v>
      </c>
      <c r="C7">
        <v>32</v>
      </c>
      <c r="D7">
        <v>38</v>
      </c>
      <c r="E7" s="4">
        <v>786</v>
      </c>
      <c r="F7" s="4">
        <v>553</v>
      </c>
      <c r="G7" s="4">
        <v>912</v>
      </c>
      <c r="I7" s="1" t="s">
        <v>39</v>
      </c>
      <c r="J7" s="2" t="s">
        <v>34</v>
      </c>
      <c r="K7">
        <f>Sheet3!F21</f>
        <v>91.840397845990012</v>
      </c>
      <c r="M7">
        <v>30</v>
      </c>
      <c r="N7">
        <v>38</v>
      </c>
      <c r="O7">
        <f t="shared" si="0"/>
        <v>28.421058569484416</v>
      </c>
      <c r="P7" s="10">
        <f t="shared" si="2"/>
        <v>5.2631381017186146E-2</v>
      </c>
      <c r="Q7">
        <v>35</v>
      </c>
      <c r="R7">
        <f t="shared" si="1"/>
        <v>31.869277978372665</v>
      </c>
      <c r="S7" s="10">
        <f t="shared" si="3"/>
        <v>6.2309265945755497E-2</v>
      </c>
    </row>
    <row r="8" spans="1:19" ht="18">
      <c r="A8">
        <v>40</v>
      </c>
      <c r="B8">
        <v>42</v>
      </c>
      <c r="C8">
        <v>38</v>
      </c>
      <c r="D8">
        <v>47</v>
      </c>
      <c r="E8" s="4">
        <v>779</v>
      </c>
      <c r="F8" s="4">
        <v>549</v>
      </c>
      <c r="G8" s="4">
        <v>907</v>
      </c>
      <c r="J8" s="2" t="s">
        <v>35</v>
      </c>
      <c r="K8">
        <f>Sheet3!F20</f>
        <v>-1.552683779907184</v>
      </c>
      <c r="M8">
        <v>40</v>
      </c>
      <c r="N8">
        <v>47</v>
      </c>
      <c r="O8">
        <f t="shared" si="0"/>
        <v>41.359045243554043</v>
      </c>
      <c r="P8" s="10">
        <f t="shared" si="2"/>
        <v>3.3976131088851072E-2</v>
      </c>
      <c r="Q8">
        <v>42</v>
      </c>
      <c r="R8">
        <f t="shared" si="1"/>
        <v>41.932156502649036</v>
      </c>
      <c r="S8" s="10">
        <f t="shared" si="3"/>
        <v>4.8303912566225904E-2</v>
      </c>
    </row>
    <row r="9" spans="1:19" ht="18">
      <c r="A9">
        <v>50</v>
      </c>
      <c r="B9">
        <v>49</v>
      </c>
      <c r="C9">
        <v>44</v>
      </c>
      <c r="D9">
        <v>54</v>
      </c>
      <c r="E9" s="4">
        <v>775</v>
      </c>
      <c r="F9" s="4">
        <v>544</v>
      </c>
      <c r="G9" s="4">
        <v>900</v>
      </c>
      <c r="J9" s="2" t="s">
        <v>36</v>
      </c>
      <c r="K9">
        <f>Sheet3!F19</f>
        <v>-19.853406838186856</v>
      </c>
      <c r="M9">
        <v>50</v>
      </c>
      <c r="N9">
        <v>54</v>
      </c>
      <c r="O9">
        <f t="shared" si="0"/>
        <v>51.421923767830414</v>
      </c>
      <c r="P9" s="10">
        <f t="shared" si="2"/>
        <v>2.8438475356608279E-2</v>
      </c>
      <c r="Q9">
        <v>49</v>
      </c>
      <c r="R9">
        <f t="shared" si="1"/>
        <v>51.995035026925414</v>
      </c>
      <c r="S9" s="10">
        <f t="shared" si="3"/>
        <v>3.9900700538508291E-2</v>
      </c>
    </row>
    <row r="10" spans="1:19">
      <c r="A10">
        <v>60</v>
      </c>
      <c r="B10">
        <v>56</v>
      </c>
      <c r="C10">
        <v>51</v>
      </c>
      <c r="D10">
        <v>63</v>
      </c>
      <c r="E10" s="4">
        <v>768</v>
      </c>
      <c r="F10" s="4">
        <v>540</v>
      </c>
      <c r="G10" s="4">
        <v>895</v>
      </c>
      <c r="M10">
        <v>60</v>
      </c>
      <c r="N10">
        <v>63</v>
      </c>
      <c r="O10">
        <f t="shared" si="0"/>
        <v>64.359910441900041</v>
      </c>
      <c r="P10" s="10">
        <f t="shared" si="2"/>
        <v>7.2665174031667348E-2</v>
      </c>
      <c r="Q10">
        <v>56</v>
      </c>
      <c r="R10">
        <f t="shared" si="1"/>
        <v>62.057913551201786</v>
      </c>
      <c r="S10" s="10">
        <f t="shared" si="3"/>
        <v>3.4298559186696428E-2</v>
      </c>
    </row>
    <row r="11" spans="1:19">
      <c r="A11">
        <v>70</v>
      </c>
      <c r="B11">
        <v>61</v>
      </c>
      <c r="C11">
        <v>56</v>
      </c>
      <c r="D11">
        <v>69</v>
      </c>
      <c r="E11" s="4">
        <v>761</v>
      </c>
      <c r="F11" s="4">
        <v>537</v>
      </c>
      <c r="G11" s="4">
        <v>888</v>
      </c>
      <c r="M11">
        <v>70</v>
      </c>
      <c r="N11">
        <v>69</v>
      </c>
      <c r="O11">
        <f t="shared" si="0"/>
        <v>72.985234891279788</v>
      </c>
      <c r="P11" s="10">
        <f t="shared" si="2"/>
        <v>4.2646212732568398E-2</v>
      </c>
      <c r="Q11">
        <v>61</v>
      </c>
      <c r="R11">
        <f t="shared" si="1"/>
        <v>69.245683925684915</v>
      </c>
      <c r="S11" s="10">
        <f t="shared" si="3"/>
        <v>1.0775943918786928E-2</v>
      </c>
    </row>
    <row r="12" spans="1:19">
      <c r="A12">
        <v>80</v>
      </c>
      <c r="B12">
        <v>68</v>
      </c>
      <c r="C12">
        <v>61</v>
      </c>
      <c r="D12">
        <v>77</v>
      </c>
      <c r="E12" s="4">
        <v>755</v>
      </c>
      <c r="F12" s="4">
        <v>533</v>
      </c>
      <c r="G12" s="4">
        <v>874</v>
      </c>
      <c r="M12">
        <v>80</v>
      </c>
      <c r="N12">
        <v>77</v>
      </c>
      <c r="O12">
        <f t="shared" si="0"/>
        <v>84.485667490452784</v>
      </c>
      <c r="P12" s="10">
        <f t="shared" si="2"/>
        <v>5.6070843630659797E-2</v>
      </c>
      <c r="Q12">
        <v>68</v>
      </c>
      <c r="R12">
        <f t="shared" si="1"/>
        <v>79.308562449961272</v>
      </c>
      <c r="S12" s="10">
        <f t="shared" si="3"/>
        <v>8.642969375484099E-3</v>
      </c>
    </row>
    <row r="13" spans="1:19">
      <c r="A13">
        <v>90</v>
      </c>
      <c r="B13">
        <v>74</v>
      </c>
      <c r="C13">
        <v>66</v>
      </c>
      <c r="D13">
        <v>83</v>
      </c>
      <c r="E13" s="4">
        <v>750</v>
      </c>
      <c r="F13" s="4">
        <v>529</v>
      </c>
      <c r="G13" s="4">
        <v>868</v>
      </c>
      <c r="M13">
        <v>90</v>
      </c>
      <c r="N13">
        <v>83</v>
      </c>
      <c r="O13">
        <f t="shared" si="0"/>
        <v>93.11099193983253</v>
      </c>
      <c r="P13" s="10">
        <f t="shared" si="2"/>
        <v>3.4566577109250339E-2</v>
      </c>
      <c r="Q13">
        <v>74</v>
      </c>
      <c r="R13">
        <f t="shared" si="1"/>
        <v>87.933886899341019</v>
      </c>
      <c r="S13" s="10">
        <f t="shared" si="3"/>
        <v>2.2956812229544234E-2</v>
      </c>
    </row>
    <row r="14" spans="1:19">
      <c r="A14">
        <v>100</v>
      </c>
      <c r="B14">
        <v>80</v>
      </c>
      <c r="C14">
        <v>71</v>
      </c>
      <c r="D14">
        <v>90</v>
      </c>
      <c r="E14" s="5">
        <v>746</v>
      </c>
      <c r="F14" s="5">
        <v>525</v>
      </c>
      <c r="G14" s="5">
        <v>861</v>
      </c>
      <c r="M14">
        <v>100</v>
      </c>
      <c r="N14">
        <v>90</v>
      </c>
      <c r="O14">
        <f t="shared" si="0"/>
        <v>103.17387046410892</v>
      </c>
      <c r="P14" s="10">
        <f t="shared" si="2"/>
        <v>3.173870464108916E-2</v>
      </c>
      <c r="Q14">
        <v>80</v>
      </c>
      <c r="R14">
        <f t="shared" si="1"/>
        <v>96.559211348720765</v>
      </c>
      <c r="S14" s="10">
        <f t="shared" si="3"/>
        <v>3.4407886512792342E-2</v>
      </c>
    </row>
    <row r="15" spans="1:19">
      <c r="P15" s="10">
        <f>AVERAGE(P5:P14)</f>
        <v>0.12521936789577923</v>
      </c>
      <c r="S15" s="10">
        <f>AVERAGE(S5:S14)</f>
        <v>4.650747449759414E-2</v>
      </c>
    </row>
    <row r="18" spans="16:23">
      <c r="P18" s="1" t="s">
        <v>0</v>
      </c>
      <c r="Q18" t="s">
        <v>8</v>
      </c>
      <c r="R18">
        <v>10</v>
      </c>
      <c r="U18">
        <v>13.8</v>
      </c>
      <c r="W18">
        <v>16</v>
      </c>
    </row>
    <row r="19" spans="16:23">
      <c r="P19">
        <v>0</v>
      </c>
      <c r="Q19" s="4">
        <v>566</v>
      </c>
      <c r="R19">
        <f t="shared" ref="R19:R29" si="4">Q19*badc2+10*bvolt2+bi</f>
        <v>19.731552194247115</v>
      </c>
      <c r="T19" s="4">
        <v>810</v>
      </c>
      <c r="U19">
        <f t="shared" ref="U19:U29" si="5">T19*badc2+13.8*bvolt2+bi</f>
        <v>-10.129778288343687</v>
      </c>
      <c r="V19" s="4">
        <v>938</v>
      </c>
      <c r="W19">
        <f t="shared" ref="W19:W29" si="6">V19*badc2+16*bvolt2+bi</f>
        <v>-6.82442685528531</v>
      </c>
    </row>
    <row r="20" spans="16:23">
      <c r="P20">
        <v>10</v>
      </c>
      <c r="Q20" s="4">
        <v>563</v>
      </c>
      <c r="R20">
        <f t="shared" si="4"/>
        <v>24.389603533968739</v>
      </c>
      <c r="S20">
        <f>ABS(R20-P20)/P20</f>
        <v>1.4389603533968738</v>
      </c>
      <c r="T20" s="4">
        <v>799</v>
      </c>
      <c r="U20">
        <f t="shared" si="5"/>
        <v>6.9497432906352969</v>
      </c>
      <c r="V20" s="4">
        <v>929</v>
      </c>
      <c r="W20">
        <f t="shared" si="6"/>
        <v>7.1497271638793336</v>
      </c>
    </row>
    <row r="21" spans="16:23">
      <c r="P21">
        <v>20</v>
      </c>
      <c r="Q21" s="4">
        <v>559</v>
      </c>
      <c r="R21">
        <f t="shared" si="4"/>
        <v>30.600338653597419</v>
      </c>
      <c r="S21">
        <f t="shared" ref="S21:S29" si="7">ABS(R21-P21)/P21</f>
        <v>0.53001693267987093</v>
      </c>
      <c r="T21" s="4">
        <v>792</v>
      </c>
      <c r="U21">
        <f t="shared" si="5"/>
        <v>17.818529749985601</v>
      </c>
      <c r="V21" s="4">
        <v>920</v>
      </c>
      <c r="W21">
        <f t="shared" si="6"/>
        <v>21.123881183043977</v>
      </c>
    </row>
    <row r="22" spans="16:23">
      <c r="P22">
        <v>30</v>
      </c>
      <c r="Q22" s="4">
        <v>553</v>
      </c>
      <c r="R22">
        <f t="shared" si="4"/>
        <v>39.916441333040552</v>
      </c>
      <c r="S22">
        <f t="shared" si="7"/>
        <v>0.33054804443468505</v>
      </c>
      <c r="T22" s="4">
        <v>786</v>
      </c>
      <c r="U22">
        <f t="shared" si="5"/>
        <v>27.134632429428848</v>
      </c>
      <c r="V22" s="4">
        <v>912</v>
      </c>
      <c r="W22">
        <f t="shared" si="6"/>
        <v>33.545351422301565</v>
      </c>
    </row>
    <row r="23" spans="16:23">
      <c r="P23">
        <v>40</v>
      </c>
      <c r="Q23" s="4">
        <v>549</v>
      </c>
      <c r="R23">
        <f t="shared" si="4"/>
        <v>46.127176452669232</v>
      </c>
      <c r="S23">
        <f t="shared" si="7"/>
        <v>0.1531794113167308</v>
      </c>
      <c r="T23" s="4">
        <v>779</v>
      </c>
      <c r="U23">
        <f t="shared" si="5"/>
        <v>38.003418888779152</v>
      </c>
      <c r="V23" s="4">
        <v>907</v>
      </c>
      <c r="W23">
        <f t="shared" si="6"/>
        <v>41.308770321837528</v>
      </c>
    </row>
    <row r="24" spans="16:23">
      <c r="P24">
        <v>50</v>
      </c>
      <c r="Q24" s="4">
        <v>544</v>
      </c>
      <c r="R24">
        <f t="shared" si="4"/>
        <v>53.890595352205196</v>
      </c>
      <c r="S24">
        <f t="shared" si="7"/>
        <v>7.7811907044103915E-2</v>
      </c>
      <c r="T24" s="4">
        <v>775</v>
      </c>
      <c r="U24">
        <f t="shared" si="5"/>
        <v>44.214154008407831</v>
      </c>
      <c r="V24" s="4">
        <v>900</v>
      </c>
      <c r="W24">
        <f t="shared" si="6"/>
        <v>52.177556781187832</v>
      </c>
    </row>
    <row r="25" spans="16:23">
      <c r="P25">
        <v>60</v>
      </c>
      <c r="Q25" s="4">
        <v>540</v>
      </c>
      <c r="R25">
        <f t="shared" si="4"/>
        <v>60.10133047183399</v>
      </c>
      <c r="S25">
        <f t="shared" si="7"/>
        <v>1.6888411972331597E-3</v>
      </c>
      <c r="T25" s="4">
        <v>768</v>
      </c>
      <c r="U25">
        <f t="shared" si="5"/>
        <v>55.082940467758135</v>
      </c>
      <c r="V25" s="4">
        <v>895</v>
      </c>
      <c r="W25">
        <f t="shared" si="6"/>
        <v>59.940975680723568</v>
      </c>
    </row>
    <row r="26" spans="16:23">
      <c r="P26">
        <v>70</v>
      </c>
      <c r="Q26" s="4">
        <v>537</v>
      </c>
      <c r="R26">
        <f t="shared" si="4"/>
        <v>64.7593818115555</v>
      </c>
      <c r="S26">
        <f t="shared" si="7"/>
        <v>7.4865974120635725E-2</v>
      </c>
      <c r="T26" s="4">
        <v>761</v>
      </c>
      <c r="U26">
        <f t="shared" si="5"/>
        <v>65.951726927108439</v>
      </c>
      <c r="V26" s="4">
        <v>888</v>
      </c>
      <c r="W26">
        <f t="shared" si="6"/>
        <v>70.809762140073872</v>
      </c>
    </row>
    <row r="27" spans="16:23">
      <c r="P27">
        <v>80</v>
      </c>
      <c r="Q27" s="4">
        <v>533</v>
      </c>
      <c r="R27">
        <f t="shared" si="4"/>
        <v>70.97011693118418</v>
      </c>
      <c r="S27">
        <f t="shared" si="7"/>
        <v>0.11287353836019776</v>
      </c>
      <c r="T27" s="4">
        <v>755</v>
      </c>
      <c r="U27">
        <f t="shared" si="5"/>
        <v>75.267829606551459</v>
      </c>
      <c r="V27" s="4">
        <v>874</v>
      </c>
      <c r="W27">
        <f t="shared" si="6"/>
        <v>92.547335058774479</v>
      </c>
    </row>
    <row r="28" spans="16:23">
      <c r="P28">
        <v>90</v>
      </c>
      <c r="Q28" s="4">
        <v>529</v>
      </c>
      <c r="R28">
        <f t="shared" si="4"/>
        <v>77.180852050812973</v>
      </c>
      <c r="S28">
        <f t="shared" si="7"/>
        <v>0.14243497721318918</v>
      </c>
      <c r="T28" s="4">
        <v>750</v>
      </c>
      <c r="U28">
        <f t="shared" si="5"/>
        <v>83.031248506087422</v>
      </c>
      <c r="V28" s="4">
        <v>868</v>
      </c>
      <c r="W28">
        <f t="shared" si="6"/>
        <v>101.86343773821773</v>
      </c>
    </row>
    <row r="29" spans="16:23">
      <c r="P29">
        <v>100</v>
      </c>
      <c r="Q29" s="5">
        <v>525</v>
      </c>
      <c r="R29">
        <f t="shared" si="4"/>
        <v>83.391587170441653</v>
      </c>
      <c r="S29">
        <f t="shared" si="7"/>
        <v>0.16608412829558347</v>
      </c>
      <c r="T29" s="5">
        <v>746</v>
      </c>
      <c r="U29">
        <f t="shared" si="5"/>
        <v>89.241983625716102</v>
      </c>
      <c r="V29" s="5">
        <v>861</v>
      </c>
      <c r="W29">
        <f t="shared" si="6"/>
        <v>112.73222419756803</v>
      </c>
    </row>
    <row r="30" spans="16:23">
      <c r="S30">
        <f>AVERAGE(S20:S29)</f>
        <v>0.3028464108059104</v>
      </c>
    </row>
    <row r="35" spans="1:12">
      <c r="E35" t="s">
        <v>7</v>
      </c>
    </row>
    <row r="36" spans="1:12" ht="18">
      <c r="A36" s="1" t="s">
        <v>4</v>
      </c>
      <c r="B36" s="1" t="s">
        <v>5</v>
      </c>
      <c r="D36" s="1" t="s">
        <v>4</v>
      </c>
      <c r="E36" s="1" t="s">
        <v>5</v>
      </c>
      <c r="K36" s="1"/>
      <c r="L36" s="1"/>
    </row>
    <row r="37" spans="1:12">
      <c r="A37">
        <v>-10</v>
      </c>
      <c r="B37">
        <v>567</v>
      </c>
      <c r="D37">
        <v>10</v>
      </c>
      <c r="E37">
        <v>38</v>
      </c>
    </row>
    <row r="38" spans="1:12">
      <c r="A38">
        <v>-11</v>
      </c>
      <c r="B38">
        <v>618</v>
      </c>
      <c r="D38">
        <v>11</v>
      </c>
      <c r="E38">
        <v>40.5</v>
      </c>
    </row>
    <row r="39" spans="1:12">
      <c r="A39">
        <v>-12</v>
      </c>
      <c r="B39">
        <v>674</v>
      </c>
      <c r="D39">
        <v>12</v>
      </c>
      <c r="E39">
        <v>43</v>
      </c>
    </row>
    <row r="40" spans="1:12">
      <c r="A40">
        <v>-13</v>
      </c>
      <c r="B40">
        <v>728</v>
      </c>
      <c r="D40">
        <v>13</v>
      </c>
      <c r="E40">
        <v>46</v>
      </c>
    </row>
    <row r="41" spans="1:12">
      <c r="A41">
        <v>-14</v>
      </c>
      <c r="B41">
        <v>783</v>
      </c>
      <c r="D41">
        <v>14</v>
      </c>
      <c r="E41">
        <v>48</v>
      </c>
    </row>
    <row r="42" spans="1:12">
      <c r="A42">
        <v>-15</v>
      </c>
      <c r="B42">
        <v>839</v>
      </c>
      <c r="D42">
        <v>15</v>
      </c>
      <c r="E42">
        <v>51</v>
      </c>
    </row>
    <row r="43" spans="1:12">
      <c r="A43">
        <v>-16</v>
      </c>
      <c r="B43">
        <v>898</v>
      </c>
      <c r="D43">
        <v>16</v>
      </c>
      <c r="E43">
        <v>54</v>
      </c>
    </row>
  </sheetData>
  <mergeCells count="3">
    <mergeCell ref="B1:F1"/>
    <mergeCell ref="O1:Q1"/>
    <mergeCell ref="B2:G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4"/>
  <sheetViews>
    <sheetView workbookViewId="0">
      <selection activeCell="E3" sqref="E3:M24"/>
    </sheetView>
  </sheetViews>
  <sheetFormatPr defaultRowHeight="15"/>
  <sheetData>
    <row r="1" spans="1:10">
      <c r="A1" s="1" t="s">
        <v>0</v>
      </c>
      <c r="B1" s="1" t="s">
        <v>8</v>
      </c>
      <c r="C1" s="1" t="s">
        <v>9</v>
      </c>
      <c r="E1" s="1" t="s">
        <v>40</v>
      </c>
    </row>
    <row r="2" spans="1:10">
      <c r="A2">
        <v>0</v>
      </c>
      <c r="B2">
        <v>12</v>
      </c>
      <c r="C2">
        <v>12</v>
      </c>
    </row>
    <row r="3" spans="1:10">
      <c r="A3">
        <v>10</v>
      </c>
      <c r="B3">
        <v>19</v>
      </c>
      <c r="C3">
        <v>12</v>
      </c>
      <c r="E3" t="s">
        <v>10</v>
      </c>
    </row>
    <row r="4" spans="1:10" ht="15.75" thickBot="1">
      <c r="A4">
        <v>20</v>
      </c>
      <c r="B4">
        <v>25</v>
      </c>
      <c r="C4">
        <v>12</v>
      </c>
    </row>
    <row r="5" spans="1:10">
      <c r="A5">
        <v>30</v>
      </c>
      <c r="B5">
        <v>32</v>
      </c>
      <c r="C5">
        <v>12</v>
      </c>
      <c r="E5" s="9" t="s">
        <v>11</v>
      </c>
      <c r="F5" s="9"/>
    </row>
    <row r="6" spans="1:10">
      <c r="A6">
        <v>40</v>
      </c>
      <c r="B6">
        <v>38</v>
      </c>
      <c r="C6">
        <v>12</v>
      </c>
      <c r="E6" s="6" t="s">
        <v>12</v>
      </c>
      <c r="F6" s="6">
        <v>0.99200358247023501</v>
      </c>
    </row>
    <row r="7" spans="1:10">
      <c r="A7">
        <v>50</v>
      </c>
      <c r="B7">
        <v>44</v>
      </c>
      <c r="C7">
        <v>12</v>
      </c>
      <c r="E7" s="6" t="s">
        <v>13</v>
      </c>
      <c r="F7" s="6">
        <v>0.98407110763378025</v>
      </c>
    </row>
    <row r="8" spans="1:10">
      <c r="A8">
        <v>60</v>
      </c>
      <c r="B8">
        <v>51</v>
      </c>
      <c r="C8">
        <v>12</v>
      </c>
      <c r="E8" s="6" t="s">
        <v>14</v>
      </c>
      <c r="F8" s="6">
        <v>0.98300918147603222</v>
      </c>
    </row>
    <row r="9" spans="1:10">
      <c r="A9">
        <v>70</v>
      </c>
      <c r="B9">
        <v>56</v>
      </c>
      <c r="C9">
        <v>12</v>
      </c>
      <c r="E9" s="6" t="s">
        <v>15</v>
      </c>
      <c r="F9" s="6">
        <v>4.1859027225727345</v>
      </c>
    </row>
    <row r="10" spans="1:10" ht="15.75" thickBot="1">
      <c r="A10">
        <v>80</v>
      </c>
      <c r="B10">
        <v>61</v>
      </c>
      <c r="C10">
        <v>12</v>
      </c>
      <c r="E10" s="7" t="s">
        <v>16</v>
      </c>
      <c r="F10" s="7">
        <v>33</v>
      </c>
    </row>
    <row r="11" spans="1:10">
      <c r="A11">
        <v>90</v>
      </c>
      <c r="B11">
        <v>66</v>
      </c>
      <c r="C11">
        <v>12</v>
      </c>
    </row>
    <row r="12" spans="1:10" ht="15.75" thickBot="1">
      <c r="A12">
        <v>100</v>
      </c>
      <c r="B12">
        <v>71</v>
      </c>
      <c r="C12">
        <v>12</v>
      </c>
      <c r="E12" t="s">
        <v>17</v>
      </c>
    </row>
    <row r="13" spans="1:10">
      <c r="A13">
        <v>0</v>
      </c>
      <c r="B13">
        <v>12</v>
      </c>
      <c r="C13">
        <v>13.8</v>
      </c>
      <c r="E13" s="8"/>
      <c r="F13" s="8" t="s">
        <v>22</v>
      </c>
      <c r="G13" s="8" t="s">
        <v>23</v>
      </c>
      <c r="H13" s="8" t="s">
        <v>24</v>
      </c>
      <c r="I13" s="8" t="s">
        <v>25</v>
      </c>
      <c r="J13" s="8" t="s">
        <v>26</v>
      </c>
    </row>
    <row r="14" spans="1:10">
      <c r="A14">
        <v>10</v>
      </c>
      <c r="B14">
        <v>19</v>
      </c>
      <c r="C14">
        <v>13.8</v>
      </c>
      <c r="E14" s="6" t="s">
        <v>18</v>
      </c>
      <c r="F14" s="6">
        <v>2</v>
      </c>
      <c r="G14" s="6">
        <v>32474.346551914747</v>
      </c>
      <c r="H14" s="6">
        <v>16237.173275957373</v>
      </c>
      <c r="I14" s="6">
        <v>926.68506228407114</v>
      </c>
      <c r="J14" s="6">
        <v>1.0784094014029484E-27</v>
      </c>
    </row>
    <row r="15" spans="1:10">
      <c r="A15">
        <v>20</v>
      </c>
      <c r="B15">
        <v>28</v>
      </c>
      <c r="C15">
        <v>13.8</v>
      </c>
      <c r="E15" s="6" t="s">
        <v>19</v>
      </c>
      <c r="F15" s="6">
        <v>30</v>
      </c>
      <c r="G15" s="6">
        <v>525.65344808525492</v>
      </c>
      <c r="H15" s="6">
        <v>17.521781602841831</v>
      </c>
      <c r="I15" s="6"/>
      <c r="J15" s="6"/>
    </row>
    <row r="16" spans="1:10" ht="15.75" thickBot="1">
      <c r="A16">
        <v>30</v>
      </c>
      <c r="B16">
        <v>35</v>
      </c>
      <c r="C16">
        <v>13.8</v>
      </c>
      <c r="E16" s="7" t="s">
        <v>20</v>
      </c>
      <c r="F16" s="7">
        <v>32</v>
      </c>
      <c r="G16" s="7">
        <v>33000</v>
      </c>
      <c r="H16" s="7"/>
      <c r="I16" s="7"/>
      <c r="J16" s="7"/>
    </row>
    <row r="17" spans="1:13" ht="15.75" thickBot="1">
      <c r="A17">
        <v>40</v>
      </c>
      <c r="B17">
        <v>42</v>
      </c>
      <c r="C17">
        <v>13.8</v>
      </c>
    </row>
    <row r="18" spans="1:13">
      <c r="A18">
        <v>50</v>
      </c>
      <c r="B18">
        <v>49</v>
      </c>
      <c r="C18">
        <v>13.8</v>
      </c>
      <c r="E18" s="8"/>
      <c r="F18" s="8" t="s">
        <v>27</v>
      </c>
      <c r="G18" s="8" t="s">
        <v>15</v>
      </c>
      <c r="H18" s="8" t="s">
        <v>28</v>
      </c>
      <c r="I18" s="8" t="s">
        <v>29</v>
      </c>
      <c r="J18" s="8" t="s">
        <v>30</v>
      </c>
      <c r="K18" s="8" t="s">
        <v>31</v>
      </c>
      <c r="L18" s="8" t="s">
        <v>32</v>
      </c>
      <c r="M18" s="8" t="s">
        <v>33</v>
      </c>
    </row>
    <row r="19" spans="1:13">
      <c r="A19">
        <v>60</v>
      </c>
      <c r="B19">
        <v>56</v>
      </c>
      <c r="C19">
        <v>13.8</v>
      </c>
      <c r="E19" s="6" t="s">
        <v>21</v>
      </c>
      <c r="F19" s="6">
        <v>30.236779240344475</v>
      </c>
      <c r="G19" s="6">
        <v>6.2664408801173419</v>
      </c>
      <c r="H19" s="6">
        <v>4.8251918144288437</v>
      </c>
      <c r="I19" s="6">
        <v>3.8151202036516763E-5</v>
      </c>
      <c r="J19" s="6">
        <v>17.438999675295033</v>
      </c>
      <c r="K19" s="6">
        <v>43.034558805393914</v>
      </c>
      <c r="L19" s="6">
        <v>17.438999675295033</v>
      </c>
      <c r="M19" s="6">
        <v>43.034558805393914</v>
      </c>
    </row>
    <row r="20" spans="1:13">
      <c r="A20">
        <v>70</v>
      </c>
      <c r="B20">
        <v>61</v>
      </c>
      <c r="C20">
        <v>13.8</v>
      </c>
      <c r="E20" s="6" t="s">
        <v>8</v>
      </c>
      <c r="F20" s="6">
        <v>1.4375540748966247</v>
      </c>
      <c r="G20" s="6">
        <v>3.3392052227331138E-2</v>
      </c>
      <c r="H20" s="6">
        <v>43.050785411745302</v>
      </c>
      <c r="I20" s="6">
        <v>1.5696831042745908E-28</v>
      </c>
      <c r="J20" s="6">
        <v>1.3693584066049294</v>
      </c>
      <c r="K20" s="6">
        <v>1.50574974318832</v>
      </c>
      <c r="L20" s="6">
        <v>1.3693584066049294</v>
      </c>
      <c r="M20" s="6">
        <v>1.50574974318832</v>
      </c>
    </row>
    <row r="21" spans="1:13" ht="15.75" thickBot="1">
      <c r="A21">
        <v>80</v>
      </c>
      <c r="B21">
        <v>68</v>
      </c>
      <c r="C21">
        <v>13.8</v>
      </c>
      <c r="E21" s="7" t="s">
        <v>9</v>
      </c>
      <c r="F21" s="7">
        <v>-3.5276734698082373</v>
      </c>
      <c r="G21" s="7">
        <v>0.45295051603245073</v>
      </c>
      <c r="H21" s="7">
        <v>-7.7882094068648859</v>
      </c>
      <c r="I21" s="7">
        <v>1.0874059453523902E-8</v>
      </c>
      <c r="J21" s="7">
        <v>-4.4527218296277828</v>
      </c>
      <c r="K21" s="7">
        <v>-2.6026251099886917</v>
      </c>
      <c r="L21" s="7">
        <v>-4.4527218296277828</v>
      </c>
      <c r="M21" s="7">
        <v>-2.6026251099886917</v>
      </c>
    </row>
    <row r="22" spans="1:13">
      <c r="A22">
        <v>90</v>
      </c>
      <c r="B22">
        <v>74</v>
      </c>
      <c r="C22">
        <v>13.8</v>
      </c>
    </row>
    <row r="23" spans="1:13">
      <c r="A23">
        <v>100</v>
      </c>
      <c r="B23">
        <v>80</v>
      </c>
      <c r="C23">
        <v>13.8</v>
      </c>
    </row>
    <row r="24" spans="1:13">
      <c r="A24">
        <v>0</v>
      </c>
      <c r="B24">
        <v>12</v>
      </c>
      <c r="C24">
        <v>16</v>
      </c>
    </row>
    <row r="25" spans="1:13">
      <c r="A25">
        <v>10</v>
      </c>
      <c r="B25">
        <v>20</v>
      </c>
      <c r="C25">
        <v>16</v>
      </c>
    </row>
    <row r="26" spans="1:13">
      <c r="A26">
        <v>20</v>
      </c>
      <c r="B26">
        <v>30</v>
      </c>
      <c r="C26">
        <v>16</v>
      </c>
    </row>
    <row r="27" spans="1:13">
      <c r="A27">
        <v>30</v>
      </c>
      <c r="B27">
        <v>38</v>
      </c>
      <c r="C27">
        <v>16</v>
      </c>
    </row>
    <row r="28" spans="1:13">
      <c r="A28">
        <v>40</v>
      </c>
      <c r="B28">
        <v>47</v>
      </c>
      <c r="C28">
        <v>16</v>
      </c>
    </row>
    <row r="29" spans="1:13">
      <c r="A29">
        <v>50</v>
      </c>
      <c r="B29">
        <v>54</v>
      </c>
      <c r="C29">
        <v>16</v>
      </c>
    </row>
    <row r="30" spans="1:13">
      <c r="A30">
        <v>60</v>
      </c>
      <c r="B30">
        <v>63</v>
      </c>
      <c r="C30">
        <v>16</v>
      </c>
    </row>
    <row r="31" spans="1:13">
      <c r="A31">
        <v>70</v>
      </c>
      <c r="B31">
        <v>69</v>
      </c>
      <c r="C31">
        <v>16</v>
      </c>
    </row>
    <row r="32" spans="1:13">
      <c r="A32">
        <v>80</v>
      </c>
      <c r="B32">
        <v>77</v>
      </c>
      <c r="C32">
        <v>16</v>
      </c>
    </row>
    <row r="33" spans="1:3">
      <c r="A33">
        <v>90</v>
      </c>
      <c r="B33">
        <v>83</v>
      </c>
      <c r="C33">
        <v>16</v>
      </c>
    </row>
    <row r="34" spans="1:3">
      <c r="A34">
        <v>100</v>
      </c>
      <c r="B34">
        <v>90</v>
      </c>
      <c r="C34">
        <v>16</v>
      </c>
    </row>
  </sheetData>
  <sortState ref="A2:C23">
    <sortCondition ref="B2:B23"/>
    <sortCondition ref="C2:C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4"/>
  <sheetViews>
    <sheetView workbookViewId="0">
      <selection activeCell="E2" sqref="E2"/>
    </sheetView>
  </sheetViews>
  <sheetFormatPr defaultRowHeight="15"/>
  <sheetData>
    <row r="1" spans="1:10">
      <c r="A1" s="1" t="s">
        <v>0</v>
      </c>
      <c r="B1" t="s">
        <v>8</v>
      </c>
      <c r="C1" t="s">
        <v>38</v>
      </c>
      <c r="E1" t="s">
        <v>40</v>
      </c>
    </row>
    <row r="2" spans="1:10">
      <c r="A2">
        <v>0</v>
      </c>
      <c r="B2" s="4">
        <v>566</v>
      </c>
      <c r="C2">
        <v>10</v>
      </c>
    </row>
    <row r="3" spans="1:10">
      <c r="A3">
        <v>10</v>
      </c>
      <c r="B3" s="4">
        <v>563</v>
      </c>
      <c r="C3">
        <v>10</v>
      </c>
      <c r="E3" t="s">
        <v>10</v>
      </c>
    </row>
    <row r="4" spans="1:10" ht="15.75" thickBot="1">
      <c r="A4">
        <v>20</v>
      </c>
      <c r="B4" s="4">
        <v>559</v>
      </c>
      <c r="C4">
        <v>10</v>
      </c>
    </row>
    <row r="5" spans="1:10">
      <c r="A5">
        <v>30</v>
      </c>
      <c r="B5" s="4">
        <v>553</v>
      </c>
      <c r="C5">
        <v>10</v>
      </c>
      <c r="E5" s="9" t="s">
        <v>11</v>
      </c>
      <c r="F5" s="9"/>
    </row>
    <row r="6" spans="1:10">
      <c r="A6">
        <v>40</v>
      </c>
      <c r="B6" s="4">
        <v>549</v>
      </c>
      <c r="C6">
        <v>10</v>
      </c>
      <c r="E6" s="6" t="s">
        <v>12</v>
      </c>
      <c r="F6" s="6">
        <v>0.96398014334457827</v>
      </c>
    </row>
    <row r="7" spans="1:10">
      <c r="A7">
        <v>50</v>
      </c>
      <c r="B7" s="4">
        <v>544</v>
      </c>
      <c r="C7">
        <v>10</v>
      </c>
      <c r="E7" s="6" t="s">
        <v>13</v>
      </c>
      <c r="F7" s="6">
        <v>0.92925771676263358</v>
      </c>
    </row>
    <row r="8" spans="1:10">
      <c r="A8">
        <v>60</v>
      </c>
      <c r="B8" s="4">
        <v>540</v>
      </c>
      <c r="C8">
        <v>10</v>
      </c>
      <c r="E8" s="6" t="s">
        <v>14</v>
      </c>
      <c r="F8" s="6">
        <v>0.92454156454680914</v>
      </c>
    </row>
    <row r="9" spans="1:10">
      <c r="A9">
        <v>70</v>
      </c>
      <c r="B9" s="4">
        <v>537</v>
      </c>
      <c r="C9">
        <v>10</v>
      </c>
      <c r="E9" s="6" t="s">
        <v>15</v>
      </c>
      <c r="F9" s="6">
        <v>8.8213667626452956</v>
      </c>
    </row>
    <row r="10" spans="1:10" ht="15.75" thickBot="1">
      <c r="A10">
        <v>80</v>
      </c>
      <c r="B10" s="4">
        <v>533</v>
      </c>
      <c r="C10">
        <v>10</v>
      </c>
      <c r="E10" s="7" t="s">
        <v>16</v>
      </c>
      <c r="F10" s="7">
        <v>33</v>
      </c>
    </row>
    <row r="11" spans="1:10">
      <c r="A11">
        <v>90</v>
      </c>
      <c r="B11" s="4">
        <v>529</v>
      </c>
      <c r="C11">
        <v>10</v>
      </c>
    </row>
    <row r="12" spans="1:10" ht="15.75" thickBot="1">
      <c r="A12">
        <v>100</v>
      </c>
      <c r="B12" s="5">
        <v>525</v>
      </c>
      <c r="C12">
        <v>10</v>
      </c>
      <c r="E12" t="s">
        <v>17</v>
      </c>
    </row>
    <row r="13" spans="1:10">
      <c r="A13">
        <v>0</v>
      </c>
      <c r="B13" s="4">
        <v>810</v>
      </c>
      <c r="C13">
        <v>13.8</v>
      </c>
      <c r="E13" s="8"/>
      <c r="F13" s="8" t="s">
        <v>22</v>
      </c>
      <c r="G13" s="8" t="s">
        <v>23</v>
      </c>
      <c r="H13" s="8" t="s">
        <v>24</v>
      </c>
      <c r="I13" s="8" t="s">
        <v>25</v>
      </c>
      <c r="J13" s="8" t="s">
        <v>26</v>
      </c>
    </row>
    <row r="14" spans="1:10">
      <c r="A14">
        <v>10</v>
      </c>
      <c r="B14" s="4">
        <v>799</v>
      </c>
      <c r="C14">
        <v>13.8</v>
      </c>
      <c r="E14" s="6" t="s">
        <v>18</v>
      </c>
      <c r="F14" s="6">
        <v>2</v>
      </c>
      <c r="G14" s="6">
        <v>30665.504653166907</v>
      </c>
      <c r="H14" s="6">
        <v>15332.752326583453</v>
      </c>
      <c r="I14" s="6">
        <v>197.0372613599346</v>
      </c>
      <c r="J14" s="6">
        <v>5.5614250816710118E-18</v>
      </c>
    </row>
    <row r="15" spans="1:10">
      <c r="A15">
        <v>20</v>
      </c>
      <c r="B15" s="4">
        <v>792</v>
      </c>
      <c r="C15">
        <v>13.8</v>
      </c>
      <c r="E15" s="6" t="s">
        <v>19</v>
      </c>
      <c r="F15" s="6">
        <v>30</v>
      </c>
      <c r="G15" s="6">
        <v>2334.4953468330941</v>
      </c>
      <c r="H15" s="6">
        <v>77.816511561103141</v>
      </c>
      <c r="I15" s="6"/>
      <c r="J15" s="6"/>
    </row>
    <row r="16" spans="1:10" ht="15.75" thickBot="1">
      <c r="A16">
        <v>30</v>
      </c>
      <c r="B16" s="4">
        <v>786</v>
      </c>
      <c r="C16">
        <v>13.8</v>
      </c>
      <c r="E16" s="7" t="s">
        <v>20</v>
      </c>
      <c r="F16" s="7">
        <v>32</v>
      </c>
      <c r="G16" s="7">
        <v>33000</v>
      </c>
      <c r="H16" s="7"/>
      <c r="I16" s="7"/>
      <c r="J16" s="7"/>
    </row>
    <row r="17" spans="1:13" ht="15.75" thickBot="1">
      <c r="A17">
        <v>40</v>
      </c>
      <c r="B17" s="4">
        <v>779</v>
      </c>
      <c r="C17">
        <v>13.8</v>
      </c>
    </row>
    <row r="18" spans="1:13">
      <c r="A18">
        <v>50</v>
      </c>
      <c r="B18" s="4">
        <v>775</v>
      </c>
      <c r="C18">
        <v>13.8</v>
      </c>
      <c r="E18" s="8"/>
      <c r="F18" s="8" t="s">
        <v>27</v>
      </c>
      <c r="G18" s="8" t="s">
        <v>15</v>
      </c>
      <c r="H18" s="8" t="s">
        <v>28</v>
      </c>
      <c r="I18" s="8" t="s">
        <v>29</v>
      </c>
      <c r="J18" s="8" t="s">
        <v>30</v>
      </c>
      <c r="K18" s="8" t="s">
        <v>31</v>
      </c>
      <c r="L18" s="8" t="s">
        <v>32</v>
      </c>
      <c r="M18" s="8" t="s">
        <v>33</v>
      </c>
    </row>
    <row r="19" spans="1:13">
      <c r="A19">
        <v>60</v>
      </c>
      <c r="B19" s="4">
        <v>768</v>
      </c>
      <c r="C19">
        <v>13.8</v>
      </c>
      <c r="E19" s="6" t="s">
        <v>21</v>
      </c>
      <c r="F19" s="6">
        <v>-19.853406838186856</v>
      </c>
      <c r="G19" s="6">
        <v>9.0725167662227371</v>
      </c>
      <c r="H19" s="6">
        <v>-2.1883020279556504</v>
      </c>
      <c r="I19" s="6">
        <v>3.657011003752534E-2</v>
      </c>
      <c r="J19" s="6">
        <v>-38.381957876261851</v>
      </c>
      <c r="K19" s="6">
        <v>-1.3248558001118589</v>
      </c>
      <c r="L19" s="6">
        <v>-38.381957876261851</v>
      </c>
      <c r="M19" s="6">
        <v>-1.3248558001118589</v>
      </c>
    </row>
    <row r="20" spans="1:13">
      <c r="A20">
        <v>70</v>
      </c>
      <c r="B20" s="4">
        <v>761</v>
      </c>
      <c r="C20">
        <v>13.8</v>
      </c>
      <c r="E20" s="6" t="s">
        <v>8</v>
      </c>
      <c r="F20" s="6">
        <v>-1.552683779907184</v>
      </c>
      <c r="G20" s="6">
        <v>7.8215682104567544E-2</v>
      </c>
      <c r="H20" s="6">
        <v>-19.851310352716496</v>
      </c>
      <c r="I20" s="6">
        <v>8.3147932708298039E-19</v>
      </c>
      <c r="J20" s="6">
        <v>-1.7124215125777735</v>
      </c>
      <c r="K20" s="6">
        <v>-1.3929460472365944</v>
      </c>
      <c r="L20" s="6">
        <v>-1.7124215125777735</v>
      </c>
      <c r="M20" s="6">
        <v>-1.3929460472365944</v>
      </c>
    </row>
    <row r="21" spans="1:13" ht="15.75" thickBot="1">
      <c r="A21">
        <v>80</v>
      </c>
      <c r="B21" s="4">
        <v>755</v>
      </c>
      <c r="C21">
        <v>13.8</v>
      </c>
      <c r="E21" s="7" t="s">
        <v>38</v>
      </c>
      <c r="F21" s="7">
        <v>91.840397845990012</v>
      </c>
      <c r="G21" s="7">
        <v>4.6677218523237727</v>
      </c>
      <c r="H21" s="7">
        <v>19.675636370720827</v>
      </c>
      <c r="I21" s="7">
        <v>1.0657600223793148E-18</v>
      </c>
      <c r="J21" s="7">
        <v>82.307638105681832</v>
      </c>
      <c r="K21" s="7">
        <v>101.37315758629819</v>
      </c>
      <c r="L21" s="7">
        <v>82.307638105681832</v>
      </c>
      <c r="M21" s="7">
        <v>101.37315758629819</v>
      </c>
    </row>
    <row r="22" spans="1:13">
      <c r="A22">
        <v>90</v>
      </c>
      <c r="B22" s="4">
        <v>750</v>
      </c>
      <c r="C22">
        <v>13.8</v>
      </c>
    </row>
    <row r="23" spans="1:13">
      <c r="A23">
        <v>100</v>
      </c>
      <c r="B23" s="5">
        <v>746</v>
      </c>
      <c r="C23">
        <v>13.8</v>
      </c>
    </row>
    <row r="24" spans="1:13">
      <c r="A24">
        <v>0</v>
      </c>
      <c r="B24" s="4">
        <v>938</v>
      </c>
      <c r="C24">
        <v>16</v>
      </c>
    </row>
    <row r="25" spans="1:13">
      <c r="A25">
        <v>10</v>
      </c>
      <c r="B25" s="4">
        <v>929</v>
      </c>
      <c r="C25">
        <v>16</v>
      </c>
    </row>
    <row r="26" spans="1:13">
      <c r="A26">
        <v>20</v>
      </c>
      <c r="B26" s="4">
        <v>920</v>
      </c>
      <c r="C26">
        <v>16</v>
      </c>
    </row>
    <row r="27" spans="1:13">
      <c r="A27">
        <v>30</v>
      </c>
      <c r="B27" s="4">
        <v>912</v>
      </c>
      <c r="C27">
        <v>16</v>
      </c>
    </row>
    <row r="28" spans="1:13">
      <c r="A28">
        <v>40</v>
      </c>
      <c r="B28" s="4">
        <v>907</v>
      </c>
      <c r="C28">
        <v>16</v>
      </c>
    </row>
    <row r="29" spans="1:13">
      <c r="A29">
        <v>50</v>
      </c>
      <c r="B29" s="4">
        <v>900</v>
      </c>
      <c r="C29">
        <v>16</v>
      </c>
    </row>
    <row r="30" spans="1:13">
      <c r="A30">
        <v>60</v>
      </c>
      <c r="B30" s="4">
        <v>895</v>
      </c>
      <c r="C30">
        <v>16</v>
      </c>
    </row>
    <row r="31" spans="1:13">
      <c r="A31">
        <v>70</v>
      </c>
      <c r="B31" s="4">
        <v>888</v>
      </c>
      <c r="C31">
        <v>16</v>
      </c>
    </row>
    <row r="32" spans="1:13">
      <c r="A32">
        <v>80</v>
      </c>
      <c r="B32" s="4">
        <v>874</v>
      </c>
      <c r="C32">
        <v>16</v>
      </c>
    </row>
    <row r="33" spans="1:3">
      <c r="A33">
        <v>90</v>
      </c>
      <c r="B33" s="4">
        <v>868</v>
      </c>
      <c r="C33">
        <v>16</v>
      </c>
    </row>
    <row r="34" spans="1:3">
      <c r="A34">
        <v>100</v>
      </c>
      <c r="B34" s="5">
        <v>861</v>
      </c>
      <c r="C3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V+</vt:lpstr>
      <vt:lpstr>Sheet3</vt:lpstr>
      <vt:lpstr>Ao</vt:lpstr>
      <vt:lpstr>As</vt:lpstr>
      <vt:lpstr>b</vt:lpstr>
      <vt:lpstr>b0</vt:lpstr>
      <vt:lpstr>badc</vt:lpstr>
      <vt:lpstr>badc2</vt:lpstr>
      <vt:lpstr>basc</vt:lpstr>
      <vt:lpstr>bi</vt:lpstr>
      <vt:lpstr>bvolt</vt:lpstr>
      <vt:lpstr>bvolt2</vt:lpstr>
      <vt:lpstr>O</vt:lpstr>
      <vt:lpstr>vl</vt:lpstr>
      <vt:lpstr>vm</vt:lpstr>
      <vt:lpstr>Vo</vt:lpstr>
      <vt:lpstr>Vs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waynej</dc:creator>
  <cp:lastModifiedBy>waynej</cp:lastModifiedBy>
  <dcterms:created xsi:type="dcterms:W3CDTF">2014-06-06T23:39:48Z</dcterms:created>
  <dcterms:modified xsi:type="dcterms:W3CDTF">2015-01-17T23:06:13Z</dcterms:modified>
</cp:coreProperties>
</file>