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0800" yWindow="111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G6" i="1"/>
  <c r="M10" i="1"/>
  <c r="M16" i="1"/>
  <c r="M22" i="1"/>
  <c r="I28" i="1"/>
  <c r="M28" i="1"/>
  <c r="M33" i="1"/>
  <c r="M38" i="1"/>
  <c r="I43" i="1"/>
  <c r="M43" i="1"/>
  <c r="M48" i="1"/>
  <c r="M52" i="1"/>
  <c r="I56" i="1"/>
  <c r="M56" i="1"/>
  <c r="M61" i="1"/>
  <c r="M65" i="1"/>
  <c r="I69" i="1"/>
  <c r="M69" i="1"/>
  <c r="M72" i="1"/>
  <c r="M77" i="1"/>
  <c r="I81" i="1"/>
  <c r="M81" i="1"/>
  <c r="M84" i="1"/>
  <c r="M87" i="1"/>
  <c r="M89" i="1"/>
  <c r="J85" i="1"/>
  <c r="J82" i="1"/>
  <c r="J70" i="1"/>
  <c r="J79" i="1"/>
  <c r="J67" i="1"/>
  <c r="J63" i="1"/>
  <c r="J54" i="1"/>
  <c r="J50" i="1"/>
  <c r="J74" i="1"/>
  <c r="J58" i="1"/>
  <c r="J45" i="1"/>
  <c r="J40" i="1"/>
  <c r="J35" i="1"/>
  <c r="J30" i="1"/>
  <c r="H10" i="1"/>
  <c r="F5" i="1"/>
  <c r="F6" i="1"/>
  <c r="F7" i="1"/>
  <c r="F8" i="1"/>
  <c r="F9" i="1"/>
  <c r="F11" i="1"/>
  <c r="F12" i="1"/>
  <c r="F13" i="1"/>
  <c r="F14" i="1"/>
  <c r="F15" i="1"/>
  <c r="F17" i="1"/>
  <c r="F18" i="1"/>
  <c r="F19" i="1"/>
  <c r="F20" i="1"/>
  <c r="F21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2" i="1"/>
  <c r="F63" i="1"/>
  <c r="F64" i="1"/>
  <c r="F65" i="1"/>
  <c r="F66" i="1"/>
  <c r="F67" i="1"/>
  <c r="F68" i="1"/>
  <c r="F70" i="1"/>
  <c r="F71" i="1"/>
  <c r="F73" i="1"/>
  <c r="F74" i="1"/>
  <c r="F75" i="1"/>
  <c r="F76" i="1"/>
  <c r="F78" i="1"/>
  <c r="F79" i="1"/>
  <c r="F80" i="1"/>
  <c r="F82" i="1"/>
  <c r="F83" i="1"/>
  <c r="F84" i="1"/>
  <c r="F85" i="1"/>
  <c r="F86" i="1"/>
  <c r="H86" i="1"/>
  <c r="H85" i="1"/>
  <c r="H84" i="1"/>
  <c r="H83" i="1"/>
  <c r="H82" i="1"/>
  <c r="H80" i="1"/>
  <c r="H79" i="1"/>
  <c r="H78" i="1"/>
  <c r="H76" i="1"/>
  <c r="H75" i="1"/>
  <c r="H74" i="1"/>
  <c r="H73" i="1"/>
  <c r="H71" i="1"/>
  <c r="H70" i="1"/>
  <c r="H68" i="1"/>
  <c r="H67" i="1"/>
  <c r="H66" i="1"/>
  <c r="H65" i="1"/>
  <c r="H64" i="1"/>
  <c r="H63" i="1"/>
  <c r="H62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1" i="1"/>
  <c r="H20" i="1"/>
  <c r="H19" i="1"/>
  <c r="H18" i="1"/>
  <c r="H17" i="1"/>
  <c r="H15" i="1"/>
  <c r="H14" i="1"/>
  <c r="H13" i="1"/>
  <c r="H11" i="1"/>
  <c r="H9" i="1"/>
  <c r="H8" i="1"/>
  <c r="H7" i="1"/>
  <c r="H6" i="1"/>
  <c r="H5" i="1"/>
  <c r="G86" i="1"/>
  <c r="G85" i="1"/>
  <c r="G84" i="1"/>
  <c r="G83" i="1"/>
  <c r="G82" i="1"/>
  <c r="G80" i="1"/>
  <c r="G79" i="1"/>
  <c r="G78" i="1"/>
  <c r="G76" i="1"/>
  <c r="G75" i="1"/>
  <c r="G74" i="1"/>
  <c r="G73" i="1"/>
  <c r="G71" i="1"/>
  <c r="G70" i="1"/>
  <c r="G68" i="1"/>
  <c r="G67" i="1"/>
  <c r="G66" i="1"/>
  <c r="G65" i="1"/>
  <c r="G64" i="1"/>
  <c r="G63" i="1"/>
  <c r="G62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1" i="1"/>
  <c r="G20" i="1"/>
  <c r="G19" i="1"/>
  <c r="G18" i="1"/>
  <c r="G17" i="1"/>
  <c r="G15" i="1"/>
  <c r="G14" i="1"/>
  <c r="G13" i="1"/>
  <c r="G12" i="1"/>
  <c r="G11" i="1"/>
  <c r="G9" i="1"/>
  <c r="G8" i="1"/>
  <c r="G7" i="1"/>
  <c r="G5" i="1"/>
  <c r="H4" i="1"/>
  <c r="G4" i="1"/>
  <c r="E5" i="1"/>
  <c r="E6" i="1"/>
  <c r="E7" i="1"/>
  <c r="E8" i="1"/>
  <c r="E9" i="1"/>
  <c r="E11" i="1"/>
  <c r="E12" i="1"/>
  <c r="E13" i="1"/>
  <c r="E14" i="1"/>
  <c r="E15" i="1"/>
  <c r="E17" i="1"/>
  <c r="E18" i="1"/>
  <c r="E19" i="1"/>
  <c r="E20" i="1"/>
  <c r="E21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2" i="1"/>
  <c r="E63" i="1"/>
  <c r="E64" i="1"/>
  <c r="E65" i="1"/>
  <c r="E66" i="1"/>
  <c r="E67" i="1"/>
  <c r="E68" i="1"/>
  <c r="E70" i="1"/>
  <c r="E71" i="1"/>
  <c r="E73" i="1"/>
  <c r="E74" i="1"/>
  <c r="E75" i="1"/>
  <c r="E76" i="1"/>
  <c r="E78" i="1"/>
  <c r="E79" i="1"/>
  <c r="E80" i="1"/>
  <c r="E82" i="1"/>
  <c r="E83" i="1"/>
  <c r="E84" i="1"/>
  <c r="E85" i="1"/>
  <c r="E86" i="1"/>
  <c r="D5" i="1"/>
  <c r="D6" i="1"/>
  <c r="D7" i="1"/>
  <c r="D8" i="1"/>
  <c r="D9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2" i="1"/>
  <c r="D63" i="1"/>
  <c r="D64" i="1"/>
  <c r="D65" i="1"/>
  <c r="D66" i="1"/>
  <c r="D67" i="1"/>
  <c r="D68" i="1"/>
  <c r="D70" i="1"/>
  <c r="D71" i="1"/>
  <c r="D73" i="1"/>
  <c r="D74" i="1"/>
  <c r="D75" i="1"/>
  <c r="D76" i="1"/>
  <c r="D78" i="1"/>
  <c r="D79" i="1"/>
  <c r="D80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<sst xmlns="http://schemas.openxmlformats.org/spreadsheetml/2006/main" count="28" uniqueCount="27">
  <si>
    <t>Year</t>
  </si>
  <si>
    <t>Years</t>
  </si>
  <si>
    <t>Seconds</t>
  </si>
  <si>
    <t>Mins</t>
  </si>
  <si>
    <t>Secs</t>
  </si>
  <si>
    <t>Elapsed</t>
  </si>
  <si>
    <t>events/sec</t>
  </si>
  <si>
    <t>F3 to F5</t>
  </si>
  <si>
    <t>F3 to Ab5</t>
  </si>
  <si>
    <t>E3 to B5</t>
  </si>
  <si>
    <t>Eb3 to D6</t>
  </si>
  <si>
    <t>D3 to E6</t>
  </si>
  <si>
    <t>Db3 to Ab6</t>
  </si>
  <si>
    <t>Db3 to Bb6</t>
  </si>
  <si>
    <t>C3 to B6</t>
  </si>
  <si>
    <t>C3 to C7</t>
  </si>
  <si>
    <t>B2 to C#7</t>
  </si>
  <si>
    <t>B2 to D7</t>
  </si>
  <si>
    <t>B2 to D#7</t>
  </si>
  <si>
    <t>A2 to E7</t>
  </si>
  <si>
    <t>Ab2 to F7</t>
  </si>
  <si>
    <t>Ab2 to F#7</t>
  </si>
  <si>
    <t>pitch range</t>
  </si>
  <si>
    <t>% human land</t>
  </si>
  <si>
    <t>TIMELINE 1945-2015</t>
  </si>
  <si>
    <t>Section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</si>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</sst>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2" borderId="0" xfId="0" applyFill="1"/>
    <xf numFmtId="12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zoomScale="150" zoomScaleNormal="150" zoomScalePageLayoutView="150" workbookViewId="0">
      <selection activeCell="H12" sqref="H12"/>
    </sheetView>
  </sheetViews>
  <sheetFormatPr baseColWidth="10" defaultRowHeight="15" x14ac:dyDescent="0"/>
  <cols>
    <col min="1" max="1" width="3.83203125" customWidth="1"/>
    <col min="2" max="2" width="5.5" customWidth="1"/>
    <col min="3" max="3" width="4.83203125" customWidth="1"/>
    <col min="4" max="4" width="11.33203125" customWidth="1"/>
    <col min="5" max="5" width="7.1640625" customWidth="1"/>
    <col min="6" max="6" width="9.5" customWidth="1"/>
    <col min="7" max="7" width="6.33203125" customWidth="1"/>
    <col min="8" max="8" width="6.6640625" customWidth="1"/>
    <col min="9" max="9" width="9.33203125" style="1" customWidth="1"/>
    <col min="10" max="10" width="10.83203125" style="7"/>
    <col min="11" max="11" width="10.83203125" style="9"/>
    <col min="12" max="12" width="12.83203125" style="7" customWidth="1"/>
  </cols>
  <sheetData>
    <row r="1" spans="1:13">
      <c r="A1" s="14" t="s">
        <v>24</v>
      </c>
      <c r="B1" s="14"/>
      <c r="C1" s="14"/>
      <c r="D1" s="14"/>
    </row>
    <row r="2" spans="1:13">
      <c r="I2" s="2" t="s">
        <v>5</v>
      </c>
      <c r="M2" s="10" t="s">
        <v>25</v>
      </c>
    </row>
    <row r="3" spans="1:13" s="6" customFormat="1">
      <c r="D3" s="10" t="s">
        <v>0</v>
      </c>
      <c r="E3" s="10" t="s">
        <v>1</v>
      </c>
      <c r="F3" s="10" t="s">
        <v>2</v>
      </c>
      <c r="G3" s="11" t="s">
        <v>3</v>
      </c>
      <c r="H3" s="11" t="s">
        <v>4</v>
      </c>
      <c r="I3" s="2" t="s">
        <v>2</v>
      </c>
      <c r="J3" s="2" t="s">
        <v>6</v>
      </c>
      <c r="K3" s="10" t="s">
        <v>22</v>
      </c>
      <c r="L3" s="2" t="s">
        <v>23</v>
      </c>
      <c r="M3" s="10" t="s">
        <v>26</v>
      </c>
    </row>
    <row r="4" spans="1:13">
      <c r="C4">
        <v>1</v>
      </c>
      <c r="D4" s="3">
        <v>1945</v>
      </c>
      <c r="E4" s="3">
        <v>65</v>
      </c>
      <c r="F4" s="3">
        <v>520</v>
      </c>
      <c r="G4" s="3">
        <f>INT(F4/60)</f>
        <v>8</v>
      </c>
      <c r="H4" s="3">
        <f>MOD(F4,60)</f>
        <v>40</v>
      </c>
      <c r="I4" s="5">
        <v>0</v>
      </c>
      <c r="J4" s="15">
        <v>1.7</v>
      </c>
      <c r="K4" s="16" t="s">
        <v>7</v>
      </c>
      <c r="L4" s="15">
        <v>27.35</v>
      </c>
      <c r="M4" s="3"/>
    </row>
    <row r="5" spans="1:13">
      <c r="D5">
        <f>D4+1</f>
        <v>1946</v>
      </c>
      <c r="E5">
        <f>E4+1</f>
        <v>66</v>
      </c>
      <c r="F5">
        <f>F4+8</f>
        <v>528</v>
      </c>
      <c r="G5">
        <f t="shared" ref="G5:G79" si="0">INT(F5/60)</f>
        <v>8</v>
      </c>
      <c r="H5">
        <f t="shared" ref="H5:H79" si="1">MOD(F5,60)</f>
        <v>48</v>
      </c>
    </row>
    <row r="6" spans="1:13">
      <c r="D6">
        <f t="shared" ref="D6:D80" si="2">D5+1</f>
        <v>1947</v>
      </c>
      <c r="E6">
        <f t="shared" ref="E6:E80" si="3">E5+1</f>
        <v>67</v>
      </c>
      <c r="F6">
        <f t="shared" ref="F6:F80" si="4">F5+8</f>
        <v>536</v>
      </c>
      <c r="G6">
        <f>INT(F6/60)</f>
        <v>8</v>
      </c>
      <c r="H6">
        <f t="shared" si="1"/>
        <v>56</v>
      </c>
    </row>
    <row r="7" spans="1:13">
      <c r="D7">
        <f t="shared" si="2"/>
        <v>1948</v>
      </c>
      <c r="E7">
        <f t="shared" si="3"/>
        <v>68</v>
      </c>
      <c r="F7">
        <f t="shared" si="4"/>
        <v>544</v>
      </c>
      <c r="G7">
        <f t="shared" si="0"/>
        <v>9</v>
      </c>
      <c r="H7">
        <f t="shared" si="1"/>
        <v>4</v>
      </c>
      <c r="J7" s="7">
        <v>73</v>
      </c>
    </row>
    <row r="8" spans="1:13">
      <c r="D8">
        <f t="shared" si="2"/>
        <v>1949</v>
      </c>
      <c r="E8">
        <f t="shared" si="3"/>
        <v>69</v>
      </c>
      <c r="F8">
        <f t="shared" si="4"/>
        <v>552</v>
      </c>
      <c r="G8">
        <f t="shared" si="0"/>
        <v>9</v>
      </c>
      <c r="H8">
        <f t="shared" si="1"/>
        <v>12</v>
      </c>
    </row>
    <row r="9" spans="1:13">
      <c r="D9">
        <f t="shared" si="2"/>
        <v>1950</v>
      </c>
      <c r="E9">
        <f t="shared" si="3"/>
        <v>70</v>
      </c>
      <c r="F9">
        <f t="shared" si="4"/>
        <v>560</v>
      </c>
      <c r="G9">
        <f t="shared" si="0"/>
        <v>9</v>
      </c>
      <c r="H9">
        <f t="shared" si="1"/>
        <v>20</v>
      </c>
      <c r="K9" s="9" t="s">
        <v>8</v>
      </c>
      <c r="L9" s="7">
        <v>28.41</v>
      </c>
    </row>
    <row r="10" spans="1:13">
      <c r="C10">
        <v>2</v>
      </c>
      <c r="D10" s="3"/>
      <c r="E10" s="3"/>
      <c r="F10" s="4">
        <v>562.66666666666663</v>
      </c>
      <c r="G10" s="3">
        <v>9</v>
      </c>
      <c r="H10" s="5">
        <f t="shared" si="1"/>
        <v>22.666666666666629</v>
      </c>
      <c r="I10" s="5">
        <v>42.67</v>
      </c>
      <c r="J10" s="15">
        <v>1.81</v>
      </c>
      <c r="K10" s="16"/>
      <c r="L10" s="15">
        <v>28.6</v>
      </c>
      <c r="M10" s="5">
        <f>I10-I4</f>
        <v>42.67</v>
      </c>
    </row>
    <row r="11" spans="1:13">
      <c r="D11">
        <f>D9+1</f>
        <v>1951</v>
      </c>
      <c r="E11">
        <f>E9+1</f>
        <v>71</v>
      </c>
      <c r="F11">
        <f>F9+8</f>
        <v>568</v>
      </c>
      <c r="G11">
        <f t="shared" si="0"/>
        <v>9</v>
      </c>
      <c r="H11">
        <f t="shared" si="1"/>
        <v>28</v>
      </c>
    </row>
    <row r="12" spans="1:13">
      <c r="D12">
        <f t="shared" si="2"/>
        <v>1952</v>
      </c>
      <c r="E12">
        <f t="shared" si="3"/>
        <v>72</v>
      </c>
      <c r="F12">
        <f t="shared" si="4"/>
        <v>576</v>
      </c>
      <c r="G12">
        <f t="shared" si="0"/>
        <v>9</v>
      </c>
      <c r="H12">
        <f>MOD(F12,60)</f>
        <v>36</v>
      </c>
    </row>
    <row r="13" spans="1:13">
      <c r="D13">
        <f t="shared" si="2"/>
        <v>1953</v>
      </c>
      <c r="E13">
        <f t="shared" si="3"/>
        <v>73</v>
      </c>
      <c r="F13">
        <f t="shared" si="4"/>
        <v>584</v>
      </c>
      <c r="G13">
        <f t="shared" si="0"/>
        <v>9</v>
      </c>
      <c r="H13">
        <f t="shared" si="1"/>
        <v>44</v>
      </c>
      <c r="J13" s="7">
        <v>75</v>
      </c>
    </row>
    <row r="14" spans="1:13">
      <c r="D14">
        <f t="shared" si="2"/>
        <v>1954</v>
      </c>
      <c r="E14">
        <f t="shared" si="3"/>
        <v>74</v>
      </c>
      <c r="F14">
        <f t="shared" si="4"/>
        <v>592</v>
      </c>
      <c r="G14">
        <f t="shared" si="0"/>
        <v>9</v>
      </c>
      <c r="H14">
        <f t="shared" si="1"/>
        <v>52</v>
      </c>
    </row>
    <row r="15" spans="1:13">
      <c r="D15">
        <f t="shared" si="2"/>
        <v>1955</v>
      </c>
      <c r="E15">
        <f t="shared" si="3"/>
        <v>75</v>
      </c>
      <c r="F15">
        <f t="shared" si="4"/>
        <v>600</v>
      </c>
      <c r="G15">
        <f t="shared" si="0"/>
        <v>10</v>
      </c>
      <c r="H15">
        <f t="shared" si="1"/>
        <v>0</v>
      </c>
      <c r="K15" s="9" t="s">
        <v>9</v>
      </c>
      <c r="L15" s="7">
        <v>31.27</v>
      </c>
    </row>
    <row r="16" spans="1:13">
      <c r="C16">
        <v>3</v>
      </c>
      <c r="D16" s="3"/>
      <c r="E16" s="3"/>
      <c r="F16" s="3">
        <v>604</v>
      </c>
      <c r="G16" s="3">
        <v>10</v>
      </c>
      <c r="H16" s="3">
        <v>4</v>
      </c>
      <c r="I16" s="5">
        <v>84</v>
      </c>
      <c r="J16" s="15">
        <v>1.97</v>
      </c>
      <c r="K16" s="16"/>
      <c r="L16" s="15">
        <v>31.55</v>
      </c>
      <c r="M16" s="5">
        <f>I16-I10</f>
        <v>41.33</v>
      </c>
    </row>
    <row r="17" spans="3:13">
      <c r="D17">
        <f>D15+1</f>
        <v>1956</v>
      </c>
      <c r="E17">
        <f>E15+1</f>
        <v>76</v>
      </c>
      <c r="F17">
        <f>F15+8</f>
        <v>608</v>
      </c>
      <c r="G17">
        <f t="shared" si="0"/>
        <v>10</v>
      </c>
      <c r="H17">
        <f t="shared" si="1"/>
        <v>8</v>
      </c>
    </row>
    <row r="18" spans="3:13">
      <c r="D18">
        <f t="shared" si="2"/>
        <v>1957</v>
      </c>
      <c r="E18">
        <f t="shared" si="3"/>
        <v>77</v>
      </c>
      <c r="F18">
        <f t="shared" si="4"/>
        <v>616</v>
      </c>
      <c r="G18">
        <f t="shared" si="0"/>
        <v>10</v>
      </c>
      <c r="H18">
        <f t="shared" si="1"/>
        <v>16</v>
      </c>
    </row>
    <row r="19" spans="3:13">
      <c r="D19">
        <f t="shared" si="2"/>
        <v>1958</v>
      </c>
      <c r="E19">
        <f t="shared" si="3"/>
        <v>78</v>
      </c>
      <c r="F19">
        <f t="shared" si="4"/>
        <v>624</v>
      </c>
      <c r="G19">
        <f t="shared" si="0"/>
        <v>10</v>
      </c>
      <c r="H19">
        <f t="shared" si="1"/>
        <v>24</v>
      </c>
      <c r="J19" s="7">
        <v>79</v>
      </c>
    </row>
    <row r="20" spans="3:13">
      <c r="D20">
        <f t="shared" si="2"/>
        <v>1959</v>
      </c>
      <c r="E20">
        <f t="shared" si="3"/>
        <v>79</v>
      </c>
      <c r="F20">
        <f t="shared" si="4"/>
        <v>632</v>
      </c>
      <c r="G20">
        <f t="shared" si="0"/>
        <v>10</v>
      </c>
      <c r="H20">
        <f t="shared" si="1"/>
        <v>32</v>
      </c>
    </row>
    <row r="21" spans="3:13">
      <c r="D21">
        <f t="shared" si="2"/>
        <v>1960</v>
      </c>
      <c r="E21">
        <f t="shared" si="3"/>
        <v>80</v>
      </c>
      <c r="F21">
        <f t="shared" si="4"/>
        <v>640</v>
      </c>
      <c r="G21">
        <f t="shared" si="0"/>
        <v>10</v>
      </c>
      <c r="H21">
        <f t="shared" si="1"/>
        <v>40</v>
      </c>
      <c r="K21" s="9" t="s">
        <v>10</v>
      </c>
      <c r="L21" s="7">
        <v>34.119999999999997</v>
      </c>
    </row>
    <row r="22" spans="3:13">
      <c r="C22">
        <v>4</v>
      </c>
      <c r="D22" s="3"/>
      <c r="E22" s="3"/>
      <c r="F22" s="3">
        <v>644</v>
      </c>
      <c r="G22" s="3">
        <v>10</v>
      </c>
      <c r="H22" s="3">
        <v>44</v>
      </c>
      <c r="I22" s="5">
        <v>124</v>
      </c>
      <c r="J22" s="15">
        <v>2.17</v>
      </c>
      <c r="K22" s="16"/>
      <c r="L22" s="15">
        <v>34.159999999999997</v>
      </c>
      <c r="M22" s="5">
        <f>I22-I16</f>
        <v>40</v>
      </c>
    </row>
    <row r="23" spans="3:13">
      <c r="D23">
        <f>D21+1</f>
        <v>1961</v>
      </c>
      <c r="E23">
        <f>E21+1</f>
        <v>81</v>
      </c>
      <c r="F23">
        <f>F21+8</f>
        <v>648</v>
      </c>
      <c r="G23">
        <f t="shared" si="0"/>
        <v>10</v>
      </c>
      <c r="H23">
        <f t="shared" si="1"/>
        <v>48</v>
      </c>
    </row>
    <row r="24" spans="3:13">
      <c r="D24">
        <f t="shared" si="2"/>
        <v>1962</v>
      </c>
      <c r="E24">
        <f t="shared" si="3"/>
        <v>82</v>
      </c>
      <c r="F24">
        <f t="shared" si="4"/>
        <v>656</v>
      </c>
      <c r="G24">
        <f t="shared" si="0"/>
        <v>10</v>
      </c>
      <c r="H24">
        <f t="shared" si="1"/>
        <v>56</v>
      </c>
    </row>
    <row r="25" spans="3:13">
      <c r="D25">
        <f t="shared" si="2"/>
        <v>1963</v>
      </c>
      <c r="E25">
        <f t="shared" si="3"/>
        <v>83</v>
      </c>
      <c r="F25">
        <f t="shared" si="4"/>
        <v>664</v>
      </c>
      <c r="G25">
        <f t="shared" si="0"/>
        <v>11</v>
      </c>
      <c r="H25">
        <f t="shared" si="1"/>
        <v>4</v>
      </c>
      <c r="J25" s="7">
        <v>84</v>
      </c>
    </row>
    <row r="26" spans="3:13">
      <c r="D26">
        <f t="shared" si="2"/>
        <v>1964</v>
      </c>
      <c r="E26">
        <f t="shared" si="3"/>
        <v>84</v>
      </c>
      <c r="F26">
        <f t="shared" si="4"/>
        <v>672</v>
      </c>
      <c r="G26">
        <f t="shared" si="0"/>
        <v>11</v>
      </c>
      <c r="H26">
        <f t="shared" si="1"/>
        <v>12</v>
      </c>
    </row>
    <row r="27" spans="3:13">
      <c r="D27">
        <f t="shared" si="2"/>
        <v>1965</v>
      </c>
      <c r="E27">
        <f t="shared" si="3"/>
        <v>85</v>
      </c>
      <c r="F27">
        <f t="shared" si="4"/>
        <v>680</v>
      </c>
      <c r="G27">
        <f t="shared" si="0"/>
        <v>11</v>
      </c>
      <c r="H27">
        <f t="shared" si="1"/>
        <v>20</v>
      </c>
      <c r="K27" s="9" t="s">
        <v>11</v>
      </c>
      <c r="L27" s="7">
        <v>34.56</v>
      </c>
    </row>
    <row r="28" spans="3:13">
      <c r="C28">
        <v>5</v>
      </c>
      <c r="D28" s="3"/>
      <c r="E28" s="3"/>
      <c r="F28" s="4">
        <v>682.66666666666663</v>
      </c>
      <c r="G28" s="3">
        <v>11</v>
      </c>
      <c r="H28" s="5">
        <v>22.67</v>
      </c>
      <c r="I28" s="5">
        <f>162 + 2/3</f>
        <v>162.66666666666666</v>
      </c>
      <c r="J28" s="15">
        <v>2.4</v>
      </c>
      <c r="K28" s="16"/>
      <c r="L28" s="15">
        <v>34.590000000000003</v>
      </c>
      <c r="M28" s="5">
        <f>I28-I22</f>
        <v>38.666666666666657</v>
      </c>
    </row>
    <row r="29" spans="3:13">
      <c r="D29">
        <f>D27+1</f>
        <v>1966</v>
      </c>
      <c r="E29">
        <f>E27+1</f>
        <v>86</v>
      </c>
      <c r="F29">
        <f>F27+8</f>
        <v>688</v>
      </c>
      <c r="G29">
        <f t="shared" si="0"/>
        <v>11</v>
      </c>
      <c r="H29">
        <f t="shared" si="1"/>
        <v>28</v>
      </c>
    </row>
    <row r="30" spans="3:13">
      <c r="D30">
        <f t="shared" si="2"/>
        <v>1967</v>
      </c>
      <c r="E30">
        <f t="shared" si="3"/>
        <v>87</v>
      </c>
      <c r="F30">
        <f t="shared" si="4"/>
        <v>696</v>
      </c>
      <c r="G30">
        <f t="shared" si="0"/>
        <v>11</v>
      </c>
      <c r="H30">
        <f t="shared" si="1"/>
        <v>36</v>
      </c>
      <c r="J30" s="7">
        <f>(I33-I28)*J28</f>
        <v>89.600000000000023</v>
      </c>
    </row>
    <row r="31" spans="3:13">
      <c r="D31">
        <f t="shared" si="2"/>
        <v>1968</v>
      </c>
      <c r="E31">
        <f t="shared" si="3"/>
        <v>88</v>
      </c>
      <c r="F31">
        <f t="shared" si="4"/>
        <v>704</v>
      </c>
      <c r="G31">
        <f t="shared" si="0"/>
        <v>11</v>
      </c>
      <c r="H31">
        <f t="shared" si="1"/>
        <v>44</v>
      </c>
    </row>
    <row r="32" spans="3:13">
      <c r="D32">
        <f t="shared" si="2"/>
        <v>1969</v>
      </c>
      <c r="E32">
        <f t="shared" si="3"/>
        <v>89</v>
      </c>
      <c r="F32">
        <f t="shared" si="4"/>
        <v>712</v>
      </c>
      <c r="G32">
        <f t="shared" si="0"/>
        <v>11</v>
      </c>
      <c r="H32">
        <f t="shared" si="1"/>
        <v>52</v>
      </c>
    </row>
    <row r="33" spans="3:13">
      <c r="C33">
        <v>6</v>
      </c>
      <c r="D33" s="3">
        <f t="shared" si="2"/>
        <v>1970</v>
      </c>
      <c r="E33" s="3">
        <f t="shared" si="3"/>
        <v>90</v>
      </c>
      <c r="F33" s="3">
        <f t="shared" si="4"/>
        <v>720</v>
      </c>
      <c r="G33" s="3">
        <f t="shared" si="0"/>
        <v>12</v>
      </c>
      <c r="H33" s="3">
        <f t="shared" si="1"/>
        <v>0</v>
      </c>
      <c r="I33" s="5">
        <v>200</v>
      </c>
      <c r="J33" s="15">
        <v>2.63</v>
      </c>
      <c r="K33" s="16" t="s">
        <v>12</v>
      </c>
      <c r="L33" s="15">
        <v>34.99</v>
      </c>
      <c r="M33" s="5">
        <f>I33-I28</f>
        <v>37.333333333333343</v>
      </c>
    </row>
    <row r="34" spans="3:13">
      <c r="D34">
        <f t="shared" si="2"/>
        <v>1971</v>
      </c>
      <c r="E34">
        <f t="shared" si="3"/>
        <v>91</v>
      </c>
      <c r="F34">
        <f t="shared" si="4"/>
        <v>728</v>
      </c>
      <c r="G34">
        <f t="shared" si="0"/>
        <v>12</v>
      </c>
      <c r="H34">
        <f t="shared" si="1"/>
        <v>8</v>
      </c>
    </row>
    <row r="35" spans="3:13">
      <c r="D35">
        <f t="shared" si="2"/>
        <v>1972</v>
      </c>
      <c r="E35">
        <f t="shared" si="3"/>
        <v>92</v>
      </c>
      <c r="F35">
        <f t="shared" si="4"/>
        <v>736</v>
      </c>
      <c r="G35">
        <f t="shared" si="0"/>
        <v>12</v>
      </c>
      <c r="H35">
        <f t="shared" si="1"/>
        <v>16</v>
      </c>
      <c r="J35" s="7">
        <f>(I38-I33)*J33</f>
        <v>94.679999999999993</v>
      </c>
    </row>
    <row r="36" spans="3:13">
      <c r="D36">
        <f t="shared" si="2"/>
        <v>1973</v>
      </c>
      <c r="E36">
        <f t="shared" si="3"/>
        <v>93</v>
      </c>
      <c r="F36">
        <f t="shared" si="4"/>
        <v>744</v>
      </c>
      <c r="G36">
        <f t="shared" si="0"/>
        <v>12</v>
      </c>
      <c r="H36">
        <f t="shared" si="1"/>
        <v>24</v>
      </c>
    </row>
    <row r="37" spans="3:13">
      <c r="D37">
        <f t="shared" si="2"/>
        <v>1974</v>
      </c>
      <c r="E37">
        <f t="shared" si="3"/>
        <v>94</v>
      </c>
      <c r="F37">
        <f t="shared" si="4"/>
        <v>752</v>
      </c>
      <c r="G37">
        <f t="shared" si="0"/>
        <v>12</v>
      </c>
      <c r="H37">
        <f t="shared" si="1"/>
        <v>32</v>
      </c>
    </row>
    <row r="38" spans="3:13">
      <c r="C38">
        <v>7</v>
      </c>
      <c r="D38" s="3"/>
      <c r="E38" s="3"/>
      <c r="F38" s="3">
        <v>756</v>
      </c>
      <c r="G38" s="3">
        <v>12</v>
      </c>
      <c r="H38" s="3">
        <v>36</v>
      </c>
      <c r="I38" s="5">
        <v>236</v>
      </c>
      <c r="J38" s="15">
        <v>2.86</v>
      </c>
      <c r="K38" s="16"/>
      <c r="L38" s="15">
        <v>35.369999999999997</v>
      </c>
      <c r="M38" s="5">
        <f>I38-I33</f>
        <v>36</v>
      </c>
    </row>
    <row r="39" spans="3:13">
      <c r="D39">
        <f>D37+1</f>
        <v>1975</v>
      </c>
      <c r="E39">
        <f>E37+1</f>
        <v>95</v>
      </c>
      <c r="F39">
        <f>F37+8</f>
        <v>760</v>
      </c>
      <c r="G39">
        <f t="shared" si="0"/>
        <v>12</v>
      </c>
      <c r="H39">
        <f t="shared" si="1"/>
        <v>40</v>
      </c>
      <c r="K39" s="9" t="s">
        <v>13</v>
      </c>
      <c r="L39" s="7">
        <v>35.42</v>
      </c>
    </row>
    <row r="40" spans="3:13">
      <c r="D40">
        <f t="shared" si="2"/>
        <v>1976</v>
      </c>
      <c r="E40">
        <f t="shared" si="3"/>
        <v>96</v>
      </c>
      <c r="F40">
        <f t="shared" si="4"/>
        <v>768</v>
      </c>
      <c r="G40">
        <f t="shared" si="0"/>
        <v>12</v>
      </c>
      <c r="H40">
        <f t="shared" si="1"/>
        <v>48</v>
      </c>
      <c r="J40" s="7">
        <f>(I43-I38)*J38</f>
        <v>99.146666666666718</v>
      </c>
    </row>
    <row r="41" spans="3:13">
      <c r="D41">
        <f t="shared" si="2"/>
        <v>1977</v>
      </c>
      <c r="E41">
        <f t="shared" si="3"/>
        <v>97</v>
      </c>
      <c r="F41">
        <f t="shared" si="4"/>
        <v>776</v>
      </c>
      <c r="G41">
        <f t="shared" si="0"/>
        <v>12</v>
      </c>
      <c r="H41">
        <f t="shared" si="1"/>
        <v>56</v>
      </c>
    </row>
    <row r="42" spans="3:13">
      <c r="D42">
        <f t="shared" si="2"/>
        <v>1978</v>
      </c>
      <c r="E42">
        <f t="shared" si="3"/>
        <v>98</v>
      </c>
      <c r="F42">
        <f t="shared" si="4"/>
        <v>784</v>
      </c>
      <c r="G42">
        <f t="shared" si="0"/>
        <v>13</v>
      </c>
      <c r="H42">
        <f t="shared" si="1"/>
        <v>4</v>
      </c>
    </row>
    <row r="43" spans="3:13">
      <c r="C43">
        <v>8</v>
      </c>
      <c r="D43" s="3"/>
      <c r="E43" s="3"/>
      <c r="F43" s="4">
        <v>790.66666666666663</v>
      </c>
      <c r="G43" s="3">
        <v>13</v>
      </c>
      <c r="H43" s="5">
        <v>10.67</v>
      </c>
      <c r="I43" s="5">
        <f>270+2/3</f>
        <v>270.66666666666669</v>
      </c>
      <c r="J43" s="15">
        <v>3.1</v>
      </c>
      <c r="K43" s="16"/>
      <c r="L43" s="15">
        <v>35.700000000000003</v>
      </c>
      <c r="M43" s="5">
        <f>I43-I38</f>
        <v>34.666666666666686</v>
      </c>
    </row>
    <row r="44" spans="3:13">
      <c r="D44">
        <f>D42+1</f>
        <v>1979</v>
      </c>
      <c r="E44">
        <f>E42+1</f>
        <v>99</v>
      </c>
      <c r="F44">
        <f>F42+8</f>
        <v>792</v>
      </c>
      <c r="G44">
        <f t="shared" si="0"/>
        <v>13</v>
      </c>
      <c r="H44">
        <f t="shared" si="1"/>
        <v>12</v>
      </c>
      <c r="I44" s="8"/>
    </row>
    <row r="45" spans="3:13">
      <c r="D45">
        <f t="shared" si="2"/>
        <v>1980</v>
      </c>
      <c r="E45">
        <f t="shared" si="3"/>
        <v>100</v>
      </c>
      <c r="F45">
        <f t="shared" si="4"/>
        <v>800</v>
      </c>
      <c r="G45">
        <f t="shared" si="0"/>
        <v>13</v>
      </c>
      <c r="H45">
        <f t="shared" si="1"/>
        <v>20</v>
      </c>
      <c r="J45" s="7">
        <f>(I48-I43)*J43</f>
        <v>103.33333333333327</v>
      </c>
      <c r="K45" s="9" t="s">
        <v>14</v>
      </c>
      <c r="L45" s="7">
        <v>35.85</v>
      </c>
    </row>
    <row r="46" spans="3:13">
      <c r="D46">
        <f t="shared" si="2"/>
        <v>1981</v>
      </c>
      <c r="E46">
        <f t="shared" si="3"/>
        <v>101</v>
      </c>
      <c r="F46">
        <f t="shared" si="4"/>
        <v>808</v>
      </c>
      <c r="G46">
        <f t="shared" si="0"/>
        <v>13</v>
      </c>
      <c r="H46">
        <f t="shared" si="1"/>
        <v>28</v>
      </c>
    </row>
    <row r="47" spans="3:13">
      <c r="D47">
        <f t="shared" si="2"/>
        <v>1982</v>
      </c>
      <c r="E47">
        <f t="shared" si="3"/>
        <v>102</v>
      </c>
      <c r="F47">
        <f t="shared" si="4"/>
        <v>816</v>
      </c>
      <c r="G47">
        <f t="shared" si="0"/>
        <v>13</v>
      </c>
      <c r="H47">
        <f t="shared" si="1"/>
        <v>36</v>
      </c>
    </row>
    <row r="48" spans="3:13">
      <c r="C48">
        <v>9</v>
      </c>
      <c r="D48" s="3">
        <f t="shared" si="2"/>
        <v>1983</v>
      </c>
      <c r="E48" s="3">
        <f t="shared" si="3"/>
        <v>103</v>
      </c>
      <c r="F48" s="3">
        <f t="shared" si="4"/>
        <v>824</v>
      </c>
      <c r="G48" s="3">
        <f t="shared" si="0"/>
        <v>13</v>
      </c>
      <c r="H48" s="3">
        <f t="shared" si="1"/>
        <v>44</v>
      </c>
      <c r="I48" s="5">
        <v>304</v>
      </c>
      <c r="J48" s="15">
        <v>3.34</v>
      </c>
      <c r="K48" s="16"/>
      <c r="L48" s="15">
        <v>36.299999999999997</v>
      </c>
      <c r="M48" s="5">
        <f>I48-I43</f>
        <v>33.333333333333314</v>
      </c>
    </row>
    <row r="49" spans="3:13">
      <c r="D49">
        <f t="shared" si="2"/>
        <v>1984</v>
      </c>
      <c r="E49">
        <f t="shared" si="3"/>
        <v>104</v>
      </c>
      <c r="F49">
        <f t="shared" si="4"/>
        <v>832</v>
      </c>
      <c r="G49">
        <f t="shared" si="0"/>
        <v>13</v>
      </c>
      <c r="H49">
        <f t="shared" si="1"/>
        <v>52</v>
      </c>
    </row>
    <row r="50" spans="3:13">
      <c r="D50">
        <f t="shared" si="2"/>
        <v>1985</v>
      </c>
      <c r="E50">
        <f t="shared" si="3"/>
        <v>105</v>
      </c>
      <c r="F50">
        <f t="shared" si="4"/>
        <v>840</v>
      </c>
      <c r="G50">
        <f t="shared" si="0"/>
        <v>14</v>
      </c>
      <c r="H50">
        <f t="shared" si="1"/>
        <v>0</v>
      </c>
      <c r="J50" s="7">
        <f>(I52-I48)*J48</f>
        <v>106.88</v>
      </c>
      <c r="K50" s="9" t="s">
        <v>15</v>
      </c>
      <c r="L50" s="7">
        <v>36.6</v>
      </c>
    </row>
    <row r="51" spans="3:13">
      <c r="D51">
        <f t="shared" si="2"/>
        <v>1986</v>
      </c>
      <c r="E51">
        <f t="shared" si="3"/>
        <v>106</v>
      </c>
      <c r="F51">
        <f t="shared" si="4"/>
        <v>848</v>
      </c>
      <c r="G51">
        <f t="shared" si="0"/>
        <v>14</v>
      </c>
      <c r="H51">
        <f t="shared" si="1"/>
        <v>8</v>
      </c>
    </row>
    <row r="52" spans="3:13">
      <c r="C52">
        <v>10</v>
      </c>
      <c r="D52" s="3">
        <f t="shared" si="2"/>
        <v>1987</v>
      </c>
      <c r="E52" s="3">
        <f t="shared" si="3"/>
        <v>107</v>
      </c>
      <c r="F52" s="3">
        <f t="shared" si="4"/>
        <v>856</v>
      </c>
      <c r="G52" s="3">
        <f t="shared" si="0"/>
        <v>14</v>
      </c>
      <c r="H52" s="3">
        <f t="shared" si="1"/>
        <v>16</v>
      </c>
      <c r="I52" s="5">
        <v>336</v>
      </c>
      <c r="J52" s="15">
        <v>3.59</v>
      </c>
      <c r="K52" s="16"/>
      <c r="L52" s="15">
        <v>36.9</v>
      </c>
      <c r="M52" s="5">
        <f>I52-I48</f>
        <v>32</v>
      </c>
    </row>
    <row r="53" spans="3:13">
      <c r="D53">
        <f t="shared" si="2"/>
        <v>1988</v>
      </c>
      <c r="E53">
        <f t="shared" si="3"/>
        <v>108</v>
      </c>
      <c r="F53">
        <f t="shared" si="4"/>
        <v>864</v>
      </c>
      <c r="G53">
        <f t="shared" si="0"/>
        <v>14</v>
      </c>
      <c r="H53">
        <f t="shared" si="1"/>
        <v>24</v>
      </c>
    </row>
    <row r="54" spans="3:13">
      <c r="D54">
        <f t="shared" si="2"/>
        <v>1989</v>
      </c>
      <c r="E54">
        <f t="shared" si="3"/>
        <v>109</v>
      </c>
      <c r="F54">
        <f t="shared" si="4"/>
        <v>872</v>
      </c>
      <c r="G54">
        <f t="shared" si="0"/>
        <v>14</v>
      </c>
      <c r="H54">
        <f t="shared" si="1"/>
        <v>32</v>
      </c>
      <c r="J54" s="7">
        <f>(I56-I52)*J52</f>
        <v>110.09333333333339</v>
      </c>
    </row>
    <row r="55" spans="3:13">
      <c r="D55">
        <f t="shared" si="2"/>
        <v>1990</v>
      </c>
      <c r="E55">
        <f t="shared" si="3"/>
        <v>110</v>
      </c>
      <c r="F55">
        <f t="shared" si="4"/>
        <v>880</v>
      </c>
      <c r="G55">
        <f t="shared" si="0"/>
        <v>14</v>
      </c>
      <c r="H55">
        <f t="shared" si="1"/>
        <v>40</v>
      </c>
      <c r="K55" s="9" t="s">
        <v>16</v>
      </c>
      <c r="L55" s="7">
        <v>37.35</v>
      </c>
    </row>
    <row r="56" spans="3:13">
      <c r="C56">
        <v>11</v>
      </c>
      <c r="D56" s="3"/>
      <c r="E56" s="3"/>
      <c r="F56" s="4">
        <v>886.66666666666663</v>
      </c>
      <c r="G56" s="3">
        <v>14</v>
      </c>
      <c r="H56" s="5">
        <v>46.67</v>
      </c>
      <c r="I56" s="5">
        <f>366 + 2/3</f>
        <v>366.66666666666669</v>
      </c>
      <c r="J56" s="15">
        <v>3.82</v>
      </c>
      <c r="K56" s="16"/>
      <c r="L56" s="15">
        <v>37.4</v>
      </c>
      <c r="M56" s="5">
        <f>I56-I52</f>
        <v>30.666666666666686</v>
      </c>
    </row>
    <row r="57" spans="3:13">
      <c r="D57">
        <f>D55+1</f>
        <v>1991</v>
      </c>
      <c r="E57">
        <f>E55+1</f>
        <v>111</v>
      </c>
      <c r="F57">
        <f>F55+8</f>
        <v>888</v>
      </c>
      <c r="G57">
        <f t="shared" si="0"/>
        <v>14</v>
      </c>
      <c r="H57">
        <f t="shared" si="1"/>
        <v>48</v>
      </c>
    </row>
    <row r="58" spans="3:13">
      <c r="D58">
        <f t="shared" si="2"/>
        <v>1992</v>
      </c>
      <c r="E58">
        <f t="shared" si="3"/>
        <v>112</v>
      </c>
      <c r="F58">
        <f t="shared" si="4"/>
        <v>896</v>
      </c>
      <c r="G58">
        <f t="shared" si="0"/>
        <v>14</v>
      </c>
      <c r="H58">
        <f t="shared" si="1"/>
        <v>56</v>
      </c>
      <c r="J58" s="7">
        <f>(I61-I56)*J56</f>
        <v>112.05333333333326</v>
      </c>
    </row>
    <row r="59" spans="3:13">
      <c r="D59">
        <f t="shared" si="2"/>
        <v>1993</v>
      </c>
      <c r="E59">
        <f t="shared" si="3"/>
        <v>113</v>
      </c>
      <c r="F59">
        <f t="shared" si="4"/>
        <v>904</v>
      </c>
      <c r="G59">
        <f t="shared" si="0"/>
        <v>15</v>
      </c>
      <c r="H59">
        <f t="shared" si="1"/>
        <v>4</v>
      </c>
    </row>
    <row r="60" spans="3:13">
      <c r="D60">
        <f t="shared" si="2"/>
        <v>1994</v>
      </c>
      <c r="E60">
        <f t="shared" si="3"/>
        <v>114</v>
      </c>
      <c r="F60">
        <f t="shared" si="4"/>
        <v>912</v>
      </c>
      <c r="G60">
        <f t="shared" si="0"/>
        <v>15</v>
      </c>
      <c r="H60">
        <f t="shared" si="1"/>
        <v>12</v>
      </c>
    </row>
    <row r="61" spans="3:13">
      <c r="C61">
        <v>12</v>
      </c>
      <c r="D61" s="3"/>
      <c r="E61" s="3"/>
      <c r="F61" s="3">
        <v>916</v>
      </c>
      <c r="G61" s="3">
        <v>15</v>
      </c>
      <c r="H61" s="3">
        <v>16</v>
      </c>
      <c r="I61" s="5">
        <v>396</v>
      </c>
      <c r="J61" s="15">
        <v>4.04</v>
      </c>
      <c r="K61" s="16"/>
      <c r="L61" s="15">
        <v>37.619999999999997</v>
      </c>
      <c r="M61" s="5">
        <f>I61-I56</f>
        <v>29.333333333333314</v>
      </c>
    </row>
    <row r="62" spans="3:13">
      <c r="D62">
        <f>D60+1</f>
        <v>1995</v>
      </c>
      <c r="E62">
        <f>E60+1</f>
        <v>115</v>
      </c>
      <c r="F62">
        <f>F60+8</f>
        <v>920</v>
      </c>
      <c r="G62">
        <f t="shared" si="0"/>
        <v>15</v>
      </c>
      <c r="H62">
        <f t="shared" si="1"/>
        <v>20</v>
      </c>
      <c r="K62" s="9" t="s">
        <v>17</v>
      </c>
      <c r="L62" s="7">
        <v>37.65</v>
      </c>
    </row>
    <row r="63" spans="3:13">
      <c r="D63">
        <f t="shared" si="2"/>
        <v>1996</v>
      </c>
      <c r="E63">
        <f t="shared" si="3"/>
        <v>116</v>
      </c>
      <c r="F63">
        <f t="shared" si="4"/>
        <v>928</v>
      </c>
      <c r="G63">
        <f t="shared" si="0"/>
        <v>15</v>
      </c>
      <c r="H63">
        <f t="shared" si="1"/>
        <v>28</v>
      </c>
      <c r="J63" s="7">
        <f>(I65-I61)*J61</f>
        <v>113.12</v>
      </c>
    </row>
    <row r="64" spans="3:13">
      <c r="D64">
        <f t="shared" si="2"/>
        <v>1997</v>
      </c>
      <c r="E64">
        <f t="shared" si="3"/>
        <v>117</v>
      </c>
      <c r="F64">
        <f t="shared" si="4"/>
        <v>936</v>
      </c>
      <c r="G64">
        <f t="shared" si="0"/>
        <v>15</v>
      </c>
      <c r="H64">
        <f t="shared" si="1"/>
        <v>36</v>
      </c>
    </row>
    <row r="65" spans="3:13">
      <c r="C65">
        <v>13</v>
      </c>
      <c r="D65" s="3">
        <f t="shared" si="2"/>
        <v>1998</v>
      </c>
      <c r="E65" s="3">
        <f t="shared" si="3"/>
        <v>118</v>
      </c>
      <c r="F65" s="3">
        <f t="shared" si="4"/>
        <v>944</v>
      </c>
      <c r="G65" s="3">
        <f t="shared" si="0"/>
        <v>15</v>
      </c>
      <c r="H65" s="3">
        <f t="shared" si="1"/>
        <v>44</v>
      </c>
      <c r="I65" s="5">
        <v>424</v>
      </c>
      <c r="J65" s="15">
        <v>4.24</v>
      </c>
      <c r="K65" s="16"/>
      <c r="L65" s="15">
        <v>37.840000000000003</v>
      </c>
      <c r="M65" s="5">
        <f>I65-I61</f>
        <v>28</v>
      </c>
    </row>
    <row r="66" spans="3:13">
      <c r="D66">
        <f t="shared" si="2"/>
        <v>1999</v>
      </c>
      <c r="E66">
        <f t="shared" si="3"/>
        <v>119</v>
      </c>
      <c r="F66">
        <f t="shared" si="4"/>
        <v>952</v>
      </c>
      <c r="G66">
        <f t="shared" si="0"/>
        <v>15</v>
      </c>
      <c r="H66">
        <f t="shared" si="1"/>
        <v>52</v>
      </c>
    </row>
    <row r="67" spans="3:13">
      <c r="D67">
        <f t="shared" si="2"/>
        <v>2000</v>
      </c>
      <c r="E67">
        <f t="shared" si="3"/>
        <v>120</v>
      </c>
      <c r="F67">
        <f t="shared" si="4"/>
        <v>960</v>
      </c>
      <c r="G67">
        <f t="shared" si="0"/>
        <v>16</v>
      </c>
      <c r="H67">
        <f t="shared" si="1"/>
        <v>0</v>
      </c>
      <c r="J67" s="7">
        <f>(I69-I65)*J65</f>
        <v>113.06666666666675</v>
      </c>
      <c r="K67" s="9" t="s">
        <v>18</v>
      </c>
      <c r="L67" s="7">
        <v>37.96</v>
      </c>
    </row>
    <row r="68" spans="3:13">
      <c r="D68">
        <f t="shared" si="2"/>
        <v>2001</v>
      </c>
      <c r="E68">
        <f t="shared" si="3"/>
        <v>121</v>
      </c>
      <c r="F68">
        <f t="shared" si="4"/>
        <v>968</v>
      </c>
      <c r="G68">
        <f t="shared" si="0"/>
        <v>16</v>
      </c>
      <c r="H68">
        <f t="shared" si="1"/>
        <v>8</v>
      </c>
    </row>
    <row r="69" spans="3:13">
      <c r="C69">
        <v>14</v>
      </c>
      <c r="D69" s="3"/>
      <c r="E69" s="3"/>
      <c r="F69" s="4">
        <v>970.66666666666663</v>
      </c>
      <c r="G69" s="3">
        <v>16</v>
      </c>
      <c r="H69" s="3">
        <v>10.67</v>
      </c>
      <c r="I69" s="5">
        <f>450 + 2/3</f>
        <v>450.66666666666669</v>
      </c>
      <c r="J69" s="15">
        <v>4.42</v>
      </c>
      <c r="K69" s="16"/>
      <c r="L69" s="15">
        <v>37.97</v>
      </c>
      <c r="M69" s="5">
        <f>I69-I65</f>
        <v>26.666666666666686</v>
      </c>
    </row>
    <row r="70" spans="3:13">
      <c r="D70">
        <f>D68+1</f>
        <v>2002</v>
      </c>
      <c r="E70">
        <f>E68+1</f>
        <v>122</v>
      </c>
      <c r="F70">
        <f>F68+8</f>
        <v>976</v>
      </c>
      <c r="G70">
        <f t="shared" si="0"/>
        <v>16</v>
      </c>
      <c r="H70">
        <f t="shared" si="1"/>
        <v>16</v>
      </c>
      <c r="J70" s="7">
        <f>(I72-I69)*J69</f>
        <v>111.97333333333324</v>
      </c>
    </row>
    <row r="71" spans="3:13">
      <c r="D71">
        <f t="shared" si="2"/>
        <v>2003</v>
      </c>
      <c r="E71">
        <f t="shared" si="3"/>
        <v>123</v>
      </c>
      <c r="F71">
        <f t="shared" si="4"/>
        <v>984</v>
      </c>
      <c r="G71">
        <f t="shared" si="0"/>
        <v>16</v>
      </c>
      <c r="H71">
        <f t="shared" si="1"/>
        <v>24</v>
      </c>
    </row>
    <row r="72" spans="3:13">
      <c r="C72">
        <v>15</v>
      </c>
      <c r="D72" s="3"/>
      <c r="E72" s="3"/>
      <c r="F72" s="3">
        <v>996</v>
      </c>
      <c r="G72" s="3">
        <v>16</v>
      </c>
      <c r="H72" s="3">
        <v>28</v>
      </c>
      <c r="I72" s="5">
        <v>476</v>
      </c>
      <c r="J72" s="15">
        <v>4.54</v>
      </c>
      <c r="K72" s="16"/>
      <c r="L72" s="15">
        <v>38</v>
      </c>
      <c r="M72" s="5">
        <f>I72-I69</f>
        <v>25.333333333333314</v>
      </c>
    </row>
    <row r="73" spans="3:13">
      <c r="D73">
        <f>D71+1</f>
        <v>2004</v>
      </c>
      <c r="E73">
        <f>E71+1</f>
        <v>124</v>
      </c>
      <c r="F73">
        <f>F71+8</f>
        <v>992</v>
      </c>
      <c r="G73">
        <f t="shared" si="0"/>
        <v>16</v>
      </c>
      <c r="H73">
        <f t="shared" si="1"/>
        <v>32</v>
      </c>
    </row>
    <row r="74" spans="3:13">
      <c r="D74">
        <f t="shared" si="2"/>
        <v>2005</v>
      </c>
      <c r="E74">
        <f t="shared" si="3"/>
        <v>125</v>
      </c>
      <c r="F74">
        <f t="shared" si="4"/>
        <v>1000</v>
      </c>
      <c r="G74">
        <f t="shared" si="0"/>
        <v>16</v>
      </c>
      <c r="H74">
        <f t="shared" si="1"/>
        <v>40</v>
      </c>
      <c r="J74" s="7">
        <f>(I77-I72)*J72</f>
        <v>108.96000000000001</v>
      </c>
      <c r="K74" s="9" t="s">
        <v>19</v>
      </c>
      <c r="L74" s="7">
        <v>38.020000000000003</v>
      </c>
    </row>
    <row r="75" spans="3:13">
      <c r="D75">
        <f t="shared" si="2"/>
        <v>2006</v>
      </c>
      <c r="E75">
        <f t="shared" si="3"/>
        <v>126</v>
      </c>
      <c r="F75">
        <f t="shared" si="4"/>
        <v>1008</v>
      </c>
      <c r="G75">
        <f t="shared" si="0"/>
        <v>16</v>
      </c>
      <c r="H75">
        <f t="shared" si="1"/>
        <v>48</v>
      </c>
    </row>
    <row r="76" spans="3:13">
      <c r="D76">
        <f t="shared" si="2"/>
        <v>2007</v>
      </c>
      <c r="E76">
        <f t="shared" si="3"/>
        <v>127</v>
      </c>
      <c r="F76">
        <f t="shared" si="4"/>
        <v>1016</v>
      </c>
      <c r="G76">
        <f t="shared" si="0"/>
        <v>16</v>
      </c>
      <c r="H76">
        <f t="shared" si="1"/>
        <v>56</v>
      </c>
    </row>
    <row r="77" spans="3:13">
      <c r="C77">
        <v>16</v>
      </c>
      <c r="D77" s="3"/>
      <c r="E77" s="3"/>
      <c r="F77" s="3">
        <v>1020</v>
      </c>
      <c r="G77" s="3">
        <v>17</v>
      </c>
      <c r="H77" s="3">
        <v>0</v>
      </c>
      <c r="I77" s="5">
        <v>500</v>
      </c>
      <c r="J77" s="15">
        <v>4.76</v>
      </c>
      <c r="K77" s="16"/>
      <c r="L77" s="15">
        <v>38.25</v>
      </c>
      <c r="M77" s="5">
        <f>I77-I72</f>
        <v>24</v>
      </c>
    </row>
    <row r="78" spans="3:13">
      <c r="D78">
        <f>D76+1</f>
        <v>2008</v>
      </c>
      <c r="E78">
        <f>E76+1</f>
        <v>128</v>
      </c>
      <c r="F78">
        <f>F76+8</f>
        <v>1024</v>
      </c>
      <c r="G78">
        <f t="shared" si="0"/>
        <v>17</v>
      </c>
      <c r="H78">
        <f t="shared" si="1"/>
        <v>4</v>
      </c>
    </row>
    <row r="79" spans="3:13">
      <c r="D79">
        <f t="shared" si="2"/>
        <v>2009</v>
      </c>
      <c r="E79">
        <f t="shared" si="3"/>
        <v>129</v>
      </c>
      <c r="F79">
        <f t="shared" si="4"/>
        <v>1032</v>
      </c>
      <c r="G79">
        <f t="shared" si="0"/>
        <v>17</v>
      </c>
      <c r="H79">
        <f t="shared" si="1"/>
        <v>12</v>
      </c>
      <c r="J79" s="7">
        <f>(I81-I77)*J77</f>
        <v>107.89333333333315</v>
      </c>
    </row>
    <row r="80" spans="3:13">
      <c r="D80">
        <f t="shared" si="2"/>
        <v>2010</v>
      </c>
      <c r="E80">
        <f t="shared" si="3"/>
        <v>130</v>
      </c>
      <c r="F80">
        <f t="shared" si="4"/>
        <v>1040</v>
      </c>
      <c r="G80">
        <f t="shared" ref="G80:G86" si="5">INT(F80/60)</f>
        <v>17</v>
      </c>
      <c r="H80">
        <f t="shared" ref="H80:H86" si="6">MOD(F80,60)</f>
        <v>20</v>
      </c>
      <c r="K80" s="9" t="s">
        <v>20</v>
      </c>
      <c r="L80" s="7">
        <v>38.47</v>
      </c>
    </row>
    <row r="81" spans="1:13">
      <c r="C81">
        <v>17</v>
      </c>
      <c r="D81" s="3"/>
      <c r="E81" s="3"/>
      <c r="F81" s="4">
        <v>1042.6666666666667</v>
      </c>
      <c r="G81" s="3">
        <v>17</v>
      </c>
      <c r="H81" s="3">
        <v>22.67</v>
      </c>
      <c r="I81" s="5">
        <f>522+ 2/3</f>
        <v>522.66666666666663</v>
      </c>
      <c r="J81" s="15">
        <v>4.92</v>
      </c>
      <c r="K81" s="16"/>
      <c r="L81" s="15">
        <v>38.619999999999997</v>
      </c>
      <c r="M81" s="5">
        <f>I81-I77</f>
        <v>22.666666666666629</v>
      </c>
    </row>
    <row r="82" spans="1:13">
      <c r="D82">
        <f>D80+1</f>
        <v>2011</v>
      </c>
      <c r="E82">
        <f>E80+1</f>
        <v>131</v>
      </c>
      <c r="F82">
        <f>F80+8</f>
        <v>1048</v>
      </c>
      <c r="G82">
        <f t="shared" si="5"/>
        <v>17</v>
      </c>
      <c r="H82">
        <f t="shared" si="6"/>
        <v>28</v>
      </c>
      <c r="J82" s="7">
        <f>(I84-I81)*J81</f>
        <v>104.96000000000018</v>
      </c>
    </row>
    <row r="83" spans="1:13">
      <c r="D83">
        <f t="shared" ref="D83:D86" si="7">D82+1</f>
        <v>2012</v>
      </c>
      <c r="E83">
        <f t="shared" ref="E83:E86" si="8">E82+1</f>
        <v>132</v>
      </c>
      <c r="F83">
        <f t="shared" ref="F83:F86" si="9">F82+8</f>
        <v>1056</v>
      </c>
      <c r="G83">
        <f t="shared" si="5"/>
        <v>17</v>
      </c>
      <c r="H83">
        <f t="shared" si="6"/>
        <v>36</v>
      </c>
    </row>
    <row r="84" spans="1:13">
      <c r="C84">
        <v>18</v>
      </c>
      <c r="D84" s="3">
        <f t="shared" si="7"/>
        <v>2013</v>
      </c>
      <c r="E84" s="3">
        <f t="shared" si="8"/>
        <v>133</v>
      </c>
      <c r="F84" s="3">
        <f t="shared" si="9"/>
        <v>1064</v>
      </c>
      <c r="G84" s="3">
        <f t="shared" si="5"/>
        <v>17</v>
      </c>
      <c r="H84" s="3">
        <f t="shared" si="6"/>
        <v>44</v>
      </c>
      <c r="I84" s="5">
        <v>544</v>
      </c>
      <c r="J84" s="15">
        <v>5.0599999999999996</v>
      </c>
      <c r="K84" s="16"/>
      <c r="L84" s="15">
        <v>38.79</v>
      </c>
      <c r="M84" s="5">
        <f>I84-I81</f>
        <v>21.333333333333371</v>
      </c>
    </row>
    <row r="85" spans="1:13">
      <c r="D85">
        <f t="shared" si="7"/>
        <v>2014</v>
      </c>
      <c r="E85">
        <f t="shared" si="8"/>
        <v>134</v>
      </c>
      <c r="F85">
        <f t="shared" si="9"/>
        <v>1072</v>
      </c>
      <c r="G85">
        <f t="shared" si="5"/>
        <v>17</v>
      </c>
      <c r="H85">
        <f t="shared" si="6"/>
        <v>52</v>
      </c>
      <c r="J85" s="7">
        <f>(I87-I84)*J84</f>
        <v>101.19999999999999</v>
      </c>
    </row>
    <row r="86" spans="1:13">
      <c r="D86">
        <f t="shared" si="7"/>
        <v>2015</v>
      </c>
      <c r="E86">
        <f t="shared" si="8"/>
        <v>135</v>
      </c>
      <c r="F86">
        <f t="shared" si="9"/>
        <v>1080</v>
      </c>
      <c r="G86">
        <f t="shared" si="5"/>
        <v>18</v>
      </c>
      <c r="H86">
        <f t="shared" si="6"/>
        <v>0</v>
      </c>
      <c r="K86" s="9" t="s">
        <v>21</v>
      </c>
      <c r="L86" s="7">
        <v>39</v>
      </c>
    </row>
    <row r="87" spans="1:13">
      <c r="D87" s="3"/>
      <c r="E87" s="3"/>
      <c r="F87" s="3">
        <v>1084</v>
      </c>
      <c r="G87" s="3">
        <v>18</v>
      </c>
      <c r="H87" s="3">
        <v>4</v>
      </c>
      <c r="I87" s="5">
        <v>564</v>
      </c>
      <c r="J87" s="15">
        <v>5.19</v>
      </c>
      <c r="K87" s="16"/>
      <c r="L87" s="15">
        <v>39.06</v>
      </c>
      <c r="M87" s="5">
        <f>I87-I84</f>
        <v>20</v>
      </c>
    </row>
    <row r="89" spans="1:13">
      <c r="M89" s="1">
        <f>SUM(M10:M87)</f>
        <v>564</v>
      </c>
    </row>
    <row r="90" spans="1:13">
      <c r="A90" s="14"/>
    </row>
    <row r="92" spans="1:13">
      <c r="B92" s="10"/>
      <c r="D92" s="9"/>
      <c r="E92" s="13"/>
    </row>
    <row r="93" spans="1:13" s="9" customFormat="1">
      <c r="A93" s="12"/>
      <c r="E93" s="13"/>
      <c r="L93" s="7"/>
    </row>
    <row r="94" spans="1:13">
      <c r="B94" s="9"/>
      <c r="C94" s="9"/>
      <c r="D94" s="9"/>
      <c r="E94" s="13"/>
      <c r="I94"/>
    </row>
    <row r="95" spans="1:13">
      <c r="B95" s="9"/>
      <c r="C95" s="9"/>
      <c r="D95" s="9"/>
      <c r="E95" s="13"/>
    </row>
    <row r="96" spans="1:13">
      <c r="B96" s="9"/>
      <c r="C96" s="9"/>
      <c r="D96" s="9"/>
      <c r="E96" s="13"/>
    </row>
    <row r="97" spans="2:5">
      <c r="B97" s="9"/>
      <c r="C97" s="9"/>
      <c r="D97" s="9"/>
      <c r="E97" s="13"/>
    </row>
    <row r="98" spans="2:5">
      <c r="B98" s="9"/>
      <c r="C98" s="9"/>
      <c r="D98" s="9"/>
      <c r="E98" s="13"/>
    </row>
    <row r="99" spans="2:5">
      <c r="B99" s="9"/>
      <c r="C99" s="9"/>
      <c r="D99" s="9"/>
      <c r="E99" s="13"/>
    </row>
    <row r="100" spans="2:5">
      <c r="B100" s="9"/>
      <c r="C100" s="9"/>
      <c r="D100" s="9"/>
      <c r="E100" s="13"/>
    </row>
    <row r="101" spans="2:5">
      <c r="B101" s="9"/>
      <c r="C101" s="9"/>
      <c r="D101" s="9"/>
      <c r="E101" s="13"/>
    </row>
    <row r="102" spans="2:5">
      <c r="B102" s="9"/>
      <c r="C102" s="9"/>
      <c r="D102" s="9"/>
      <c r="E102" s="13"/>
    </row>
    <row r="103" spans="2:5">
      <c r="B103" s="9"/>
      <c r="C103" s="9"/>
      <c r="D103" s="9"/>
      <c r="E103" s="13"/>
    </row>
    <row r="104" spans="2:5">
      <c r="B104" s="9"/>
      <c r="C104" s="9"/>
      <c r="D104" s="9"/>
      <c r="E104" s="13"/>
    </row>
    <row r="105" spans="2:5">
      <c r="B105" s="9"/>
      <c r="C105" s="9"/>
      <c r="D105" s="9"/>
      <c r="E105" s="13"/>
    </row>
    <row r="106" spans="2:5">
      <c r="B106" s="9"/>
      <c r="C106" s="9"/>
      <c r="D106" s="9"/>
      <c r="E106" s="13"/>
    </row>
    <row r="107" spans="2:5">
      <c r="B107" s="9"/>
      <c r="C107" s="9"/>
      <c r="D107" s="9"/>
      <c r="E107" s="13"/>
    </row>
    <row r="108" spans="2:5">
      <c r="B108" s="9"/>
      <c r="C108" s="9"/>
      <c r="D108" s="9"/>
      <c r="E108" s="13"/>
    </row>
    <row r="109" spans="2:5">
      <c r="B109" s="9"/>
      <c r="C109" s="9"/>
      <c r="D109" s="9"/>
      <c r="E109" s="13"/>
    </row>
    <row r="110" spans="2:5">
      <c r="B110" s="9"/>
      <c r="C110" s="9"/>
      <c r="D110" s="9"/>
      <c r="E110" s="13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A. Festinger</dc:creator>
  <cp:lastModifiedBy>Richard A. Festinger</cp:lastModifiedBy>
  <cp:lastPrinted>2017-08-16T19:55:36Z</cp:lastPrinted>
  <dcterms:created xsi:type="dcterms:W3CDTF">2017-07-11T23:15:51Z</dcterms:created>
  <dcterms:modified xsi:type="dcterms:W3CDTF">2018-03-12T00:36:02Z</dcterms:modified>
</cp:coreProperties>
</file>