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45CA4D1-32D7-4503-92C0-8263CFBF9964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Bilanzkennzahlen" sheetId="1" r:id="rId1"/>
    <sheet name="Übung" sheetId="2" r:id="rId2"/>
    <sheet name="Abschreibung" sheetId="3" r:id="rId3"/>
    <sheet name="Kostenartenrechnung 1" sheetId="4" r:id="rId4"/>
    <sheet name="Kostenartenrechnung 2" sheetId="5" r:id="rId5"/>
    <sheet name="Kostenartenrechnung 3" sheetId="6" r:id="rId6"/>
    <sheet name="Kostenartenrechnung 4" sheetId="7" r:id="rId7"/>
    <sheet name="Übung 2" sheetId="8" r:id="rId8"/>
    <sheet name="Kostenstellenrechnung" sheetId="9" r:id="rId9"/>
    <sheet name="Übung 3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9" l="1"/>
  <c r="G10" i="9"/>
  <c r="G92" i="6" l="1"/>
  <c r="G84" i="6"/>
  <c r="J26" i="6" l="1"/>
  <c r="G14" i="6"/>
  <c r="D17" i="6"/>
  <c r="F14" i="6"/>
  <c r="E14" i="6"/>
  <c r="D79" i="5" l="1"/>
  <c r="D69" i="5"/>
  <c r="B48" i="5"/>
  <c r="I24" i="5"/>
  <c r="D24" i="5"/>
  <c r="G72" i="1" l="1"/>
  <c r="E72" i="1"/>
  <c r="D45" i="2" l="1"/>
  <c r="I45" i="2"/>
  <c r="I26" i="1" l="1"/>
  <c r="D26" i="1"/>
</calcChain>
</file>

<file path=xl/sharedStrings.xml><?xml version="1.0" encoding="utf-8"?>
<sst xmlns="http://schemas.openxmlformats.org/spreadsheetml/2006/main" count="339" uniqueCount="230">
  <si>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</si>
  <si>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</si>
  <si>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</si>
  <si>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</si>
  <si>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</si>
  <si>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</si>
  <si>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</si>
  <si>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</si>
  <si>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</si>
  <si>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</si>
  <si>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</si>
  <si>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</si>
  <si>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</si>
  <si>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</si>
  <si>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</si>
  <si>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</si>
  <si>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</si>
  <si>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</si>
  <si>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</si>
  <si>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</si>
  <si>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</si>
  <si>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</si>
  <si>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S</t>
  </si>
  <si>
    <t>GuV/Gewinn und Verlust</t>
  </si>
  <si>
    <t>H</t>
  </si>
  <si>
    <t>Aufwendungen</t>
  </si>
  <si>
    <t>Umsatzerlöse</t>
  </si>
  <si>
    <t>Abschreibungen</t>
  </si>
  <si>
    <t>Gewinn/EK</t>
  </si>
  <si>
    <t>Summe</t>
  </si>
  <si>
    <t>Soll</t>
  </si>
  <si>
    <t>GuV</t>
  </si>
  <si>
    <t>Haben</t>
  </si>
  <si>
    <t>Verlust</t>
  </si>
  <si>
    <t>Gewinn</t>
  </si>
  <si>
    <t>Beispiel:</t>
  </si>
  <si>
    <t>Autokauf</t>
  </si>
  <si>
    <t>Preis:</t>
  </si>
  <si>
    <t>inkl. 19 % UST</t>
  </si>
  <si>
    <t>AfA-Betrag</t>
  </si>
  <si>
    <t>Restbuchwert</t>
  </si>
  <si>
    <t xml:space="preserve">Anschaffungskosten: </t>
  </si>
  <si>
    <t>1. Jahr</t>
  </si>
  <si>
    <t xml:space="preserve">Nutzungsdauer: </t>
  </si>
  <si>
    <t>6 Jahre</t>
  </si>
  <si>
    <t>2. Jahr</t>
  </si>
  <si>
    <t>3. Jahr</t>
  </si>
  <si>
    <t>4. Jahr</t>
  </si>
  <si>
    <t>5. Jahr</t>
  </si>
  <si>
    <t>Alternativ:</t>
  </si>
  <si>
    <t>6. Jahr</t>
  </si>
  <si>
    <t xml:space="preserve"> - </t>
  </si>
  <si>
    <t>brutto</t>
  </si>
  <si>
    <t>netto</t>
  </si>
  <si>
    <t>Kaufpreis</t>
  </si>
  <si>
    <t>Überführungsk.</t>
  </si>
  <si>
    <t>Anschaffungsk.</t>
  </si>
  <si>
    <t xml:space="preserve"> /Nutzungsjahre</t>
  </si>
  <si>
    <t>26.300 / 6</t>
  </si>
  <si>
    <t xml:space="preserve"> = 4.383,33</t>
  </si>
  <si>
    <t>Ergebnis:</t>
  </si>
  <si>
    <t xml:space="preserve">G u V </t>
  </si>
  <si>
    <t>Ertrag aus Verkauf eines Grundstücks</t>
  </si>
  <si>
    <t>Gewinn und Verlust Rechnung</t>
  </si>
  <si>
    <t>Materialaufwand</t>
  </si>
  <si>
    <t>Löhne und Gehälter</t>
  </si>
  <si>
    <t>Bestandsveränderungen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</si>
  <si>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</si>
  <si>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</si>
  <si>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</si>
  <si>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</si>
  <si>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</si>
  <si>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</si>
  <si>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</si>
  <si>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</si>
  <si>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Gemeinkosten</t>
  </si>
  <si>
    <t>unproduktive Löhne und Gehälter</t>
  </si>
  <si>
    <t>produktive Löhne und Gehälter</t>
  </si>
  <si>
    <t>Einzelkosten</t>
  </si>
  <si>
    <t>Selbstkosten</t>
  </si>
  <si>
    <t>Beispiel Kundenauftrag:</t>
  </si>
  <si>
    <t>Einzelkosten Löhne:</t>
  </si>
  <si>
    <t>2.000 EUR</t>
  </si>
  <si>
    <t>EK: 440.000</t>
  </si>
  <si>
    <t xml:space="preserve">Einzelkosten Material: </t>
  </si>
  <si>
    <t>3.000 EUR</t>
  </si>
  <si>
    <t>GK: 331.000</t>
  </si>
  <si>
    <t xml:space="preserve"> SK: 771.000</t>
  </si>
  <si>
    <t>Löhne:</t>
  </si>
  <si>
    <t>EK:</t>
  </si>
  <si>
    <t>(10*35)</t>
  </si>
  <si>
    <t>GK:</t>
  </si>
  <si>
    <t>(350*367,8%)</t>
  </si>
  <si>
    <t>Löhne Gesamt:</t>
  </si>
  <si>
    <t>Material:</t>
  </si>
  <si>
    <t>(2.000*94,6%)</t>
  </si>
  <si>
    <t>Gesamtrechnung:</t>
  </si>
  <si>
    <t>Produktion von 180.000 Stück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</si>
  <si>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</si>
  <si>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</si>
  <si>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</si>
  <si>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</si>
  <si>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</si>
  <si>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</si>
  <si>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</si>
  <si>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</si>
  <si>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</si>
  <si>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</si>
  <si>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</si>
  <si>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</si>
  <si>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</si>
  <si>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falsch:</t>
  </si>
  <si>
    <t>1.809.000/180.000 Stück</t>
  </si>
  <si>
    <t xml:space="preserve"> = 10,05</t>
  </si>
  <si>
    <t>10,05*200.00</t>
  </si>
  <si>
    <t xml:space="preserve"> = 2.010.000</t>
  </si>
  <si>
    <t>richtig:</t>
  </si>
  <si>
    <t>1.341.900/180.000 Stück</t>
  </si>
  <si>
    <t xml:space="preserve"> = 7,455</t>
  </si>
  <si>
    <t xml:space="preserve">variable Kosten </t>
  </si>
  <si>
    <t>pro Stück</t>
  </si>
  <si>
    <t>Kosten für 200.000 Stück:</t>
  </si>
  <si>
    <t>7,455*</t>
  </si>
  <si>
    <t xml:space="preserve"> = 1.491.000</t>
  </si>
  <si>
    <t>variable Kosten</t>
  </si>
  <si>
    <t>fixe Kosten</t>
  </si>
  <si>
    <t>1.958.100/</t>
  </si>
  <si>
    <t xml:space="preserve"> - 7,46 X</t>
  </si>
  <si>
    <t xml:space="preserve"> /12,54</t>
  </si>
  <si>
    <t>a)</t>
  </si>
  <si>
    <t>Warengruppe 1</t>
  </si>
  <si>
    <t>950 minus 600</t>
  </si>
  <si>
    <t xml:space="preserve"> = DB 350.000</t>
  </si>
  <si>
    <t>Warengruppe 2</t>
  </si>
  <si>
    <t>700 minus 550</t>
  </si>
  <si>
    <t xml:space="preserve"> = DB 150.000</t>
  </si>
  <si>
    <t>Warengruppe 3</t>
  </si>
  <si>
    <t>410 minus 340</t>
  </si>
  <si>
    <t xml:space="preserve"> = DB 70.000</t>
  </si>
  <si>
    <t>Warengruppe 4</t>
  </si>
  <si>
    <t>1.020 minus 980</t>
  </si>
  <si>
    <t xml:space="preserve"> = DB -40.000</t>
  </si>
  <si>
    <t>Summe DB 530.000</t>
  </si>
  <si>
    <t>minus Fixkosten</t>
  </si>
  <si>
    <t>b)</t>
  </si>
  <si>
    <t>Betriebsgewinn</t>
  </si>
  <si>
    <t>C)</t>
  </si>
  <si>
    <t xml:space="preserve"> wenn Umsatz = Variable Kosten</t>
  </si>
  <si>
    <t xml:space="preserve"> dann ist DB = 0</t>
  </si>
  <si>
    <t xml:space="preserve">Kosten = 1.020.000 = Umsatz </t>
  </si>
  <si>
    <t>Umsatz pro Stück</t>
  </si>
  <si>
    <t>1.020.000/380.000</t>
  </si>
  <si>
    <t xml:space="preserve"> = 2,68 pro Stück</t>
  </si>
  <si>
    <t>d)</t>
  </si>
  <si>
    <t>kurzfristige Preisuntergrenze</t>
  </si>
  <si>
    <t xml:space="preserve"> = Variable Kosten</t>
  </si>
  <si>
    <t>also 550.000</t>
  </si>
  <si>
    <t>Untergrenze pro Stück:</t>
  </si>
  <si>
    <t>550.000/70.000</t>
  </si>
  <si>
    <t xml:space="preserve"> = 7,86</t>
  </si>
  <si>
    <t>langfristige Preisuntergrenze</t>
  </si>
  <si>
    <t xml:space="preserve"> = alle Kosten</t>
  </si>
  <si>
    <t>also 550.000 + 120.000</t>
  </si>
  <si>
    <t>670.000/70.000</t>
  </si>
  <si>
    <t xml:space="preserve"> = 9,57</t>
  </si>
  <si>
    <t>Seite 461 Nr. 4</t>
  </si>
  <si>
    <t>200 Stück</t>
  </si>
  <si>
    <t>500 Stück</t>
  </si>
  <si>
    <t>100 Stück</t>
  </si>
  <si>
    <t>50 Stück</t>
  </si>
  <si>
    <t>Drucker A</t>
  </si>
  <si>
    <t>Drucker B</t>
  </si>
  <si>
    <t>Drucker C</t>
  </si>
  <si>
    <t>Drucker D</t>
  </si>
  <si>
    <t>Deckungsbeiträge</t>
  </si>
  <si>
    <t>DB pro Stück</t>
  </si>
  <si>
    <t>c)</t>
  </si>
  <si>
    <t>Betriebsergebnis</t>
  </si>
  <si>
    <t>Abweichungsanalyse</t>
  </si>
  <si>
    <t>Kostenstelle</t>
  </si>
  <si>
    <t>Bezugsgröße</t>
  </si>
  <si>
    <t>Plankosten</t>
  </si>
  <si>
    <t>Istkosten</t>
  </si>
  <si>
    <t>Abweichung Plan/Ist</t>
  </si>
  <si>
    <t>gesamt</t>
  </si>
  <si>
    <t>Einheit</t>
  </si>
  <si>
    <t>€</t>
  </si>
  <si>
    <t>%</t>
  </si>
  <si>
    <t>Marketing</t>
  </si>
  <si>
    <t>Umsatz 8 Millionen €</t>
  </si>
  <si>
    <t>Personalwesen</t>
  </si>
  <si>
    <t>250 Mitarbeiter</t>
  </si>
  <si>
    <t>Kantine</t>
  </si>
  <si>
    <t>60.000 Mahlzeiten</t>
  </si>
  <si>
    <t>20 % fix</t>
  </si>
  <si>
    <t>35 % fix</t>
  </si>
  <si>
    <t>70% fix</t>
  </si>
  <si>
    <t>Betriebsabrechnungsbogen</t>
  </si>
  <si>
    <t>Betrag in €</t>
  </si>
  <si>
    <t>Verteilungsgrundlage</t>
  </si>
  <si>
    <t>Verteilung in %</t>
  </si>
  <si>
    <t>Kostenstellen</t>
  </si>
  <si>
    <t>Material</t>
  </si>
  <si>
    <t>Fertigung</t>
  </si>
  <si>
    <t>Unproduktive Löhne</t>
  </si>
  <si>
    <t>Arbeitsbegleitkarten</t>
  </si>
  <si>
    <t>Mietaufwendungen</t>
  </si>
  <si>
    <t>Fläche</t>
  </si>
  <si>
    <t>Bedarf</t>
  </si>
  <si>
    <t>Kalkulatorische Abschreibung</t>
  </si>
  <si>
    <t>Abnutzung</t>
  </si>
  <si>
    <t xml:space="preserve">Einzelkosten: </t>
  </si>
  <si>
    <t>Fertigungslöhne:</t>
  </si>
  <si>
    <t>Fertigunsmaterial:</t>
  </si>
  <si>
    <t>Berechnung der Herstellkosten des Umsatzes:</t>
  </si>
  <si>
    <t>Materialgemeinkosten</t>
  </si>
  <si>
    <t xml:space="preserve"> +</t>
  </si>
  <si>
    <t>Materialeinzelkosten</t>
  </si>
  <si>
    <t>Fertigungsgemeinkosten</t>
  </si>
  <si>
    <t>Fertigungslöhne</t>
  </si>
  <si>
    <t>Bestandsminderung</t>
  </si>
  <si>
    <t>entweder oder</t>
  </si>
  <si>
    <t xml:space="preserve"> -</t>
  </si>
  <si>
    <t>Bestandsmehrung</t>
  </si>
  <si>
    <t>Herstellkosten des Umsatzes</t>
  </si>
  <si>
    <t>Fertigungsmaterial</t>
  </si>
  <si>
    <t>Verwaltung</t>
  </si>
  <si>
    <t>Vertrieb</t>
  </si>
  <si>
    <t>Sonstige Gemeinkosten</t>
  </si>
  <si>
    <t>Gemeinkostenzuschlagsätze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</si>
</sst>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44" fontId="2" fillId="0" borderId="0" xfId="1" applyFont="1" applyBorder="1"/>
    <xf numFmtId="0" fontId="6" fillId="0" borderId="0" xfId="0" applyFont="1" applyAlignment="1">
      <alignment horizontal="right"/>
    </xf>
    <xf numFmtId="44" fontId="0" fillId="0" borderId="0" xfId="1" applyFont="1"/>
    <xf numFmtId="0" fontId="7" fillId="0" borderId="0" xfId="0" applyFont="1"/>
    <xf numFmtId="44" fontId="7" fillId="0" borderId="0" xfId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0" fontId="0" fillId="0" borderId="4" xfId="0" applyBorder="1"/>
    <xf numFmtId="0" fontId="0" fillId="0" borderId="4" xfId="0" applyBorder="1" applyAlignment="1">
      <alignment horizontal="right"/>
    </xf>
    <xf numFmtId="0" fontId="9" fillId="0" borderId="0" xfId="0" applyFont="1"/>
    <xf numFmtId="0" fontId="10" fillId="0" borderId="0" xfId="0" applyFont="1"/>
    <xf numFmtId="44" fontId="0" fillId="0" borderId="2" xfId="1" applyFont="1" applyBorder="1" applyAlignment="1">
      <alignment horizontal="right"/>
    </xf>
    <xf numFmtId="44" fontId="0" fillId="0" borderId="3" xfId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44" fontId="0" fillId="0" borderId="4" xfId="1" applyFont="1" applyBorder="1"/>
    <xf numFmtId="0" fontId="11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0" fillId="3" borderId="6" xfId="0" applyFill="1" applyBorder="1"/>
    <xf numFmtId="164" fontId="0" fillId="3" borderId="6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 applyAlignment="1">
      <alignment horizontal="right"/>
    </xf>
    <xf numFmtId="0" fontId="0" fillId="2" borderId="0" xfId="0" applyFill="1"/>
    <xf numFmtId="164" fontId="0" fillId="2" borderId="3" xfId="0" applyNumberFormat="1" applyFill="1" applyBorder="1"/>
    <xf numFmtId="164" fontId="0" fillId="2" borderId="7" xfId="0" applyNumberFormat="1" applyFill="1" applyBorder="1"/>
    <xf numFmtId="44" fontId="12" fillId="0" borderId="0" xfId="1" applyFont="1"/>
    <xf numFmtId="0" fontId="0" fillId="0" borderId="1" xfId="0" applyBorder="1"/>
    <xf numFmtId="44" fontId="0" fillId="0" borderId="2" xfId="1" applyFont="1" applyBorder="1"/>
    <xf numFmtId="0" fontId="13" fillId="0" borderId="0" xfId="0" applyFont="1"/>
    <xf numFmtId="44" fontId="13" fillId="0" borderId="3" xfId="1" applyFont="1" applyBorder="1"/>
    <xf numFmtId="44" fontId="0" fillId="0" borderId="5" xfId="1" applyFont="1" applyBorder="1"/>
    <xf numFmtId="0" fontId="0" fillId="0" borderId="4" xfId="0" applyBorder="1" applyAlignment="1">
      <alignment wrapText="1"/>
    </xf>
    <xf numFmtId="44" fontId="0" fillId="0" borderId="3" xfId="1" applyFont="1" applyBorder="1"/>
    <xf numFmtId="44" fontId="13" fillId="0" borderId="0" xfId="1" applyFont="1"/>
    <xf numFmtId="164" fontId="6" fillId="0" borderId="0" xfId="0" applyNumberFormat="1" applyFont="1" applyAlignment="1">
      <alignment horizontal="right"/>
    </xf>
    <xf numFmtId="44" fontId="6" fillId="0" borderId="0" xfId="1" applyFont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7" borderId="15" xfId="1" applyFont="1" applyFill="1" applyBorder="1"/>
    <xf numFmtId="44" fontId="0" fillId="0" borderId="16" xfId="1" applyFont="1" applyBorder="1"/>
    <xf numFmtId="44" fontId="0" fillId="6" borderId="13" xfId="1" applyFont="1" applyFill="1" applyBorder="1"/>
    <xf numFmtId="44" fontId="0" fillId="7" borderId="13" xfId="1" applyFont="1" applyFill="1" applyBorder="1"/>
    <xf numFmtId="6" fontId="0" fillId="0" borderId="14" xfId="1" applyNumberFormat="1" applyFont="1" applyBorder="1"/>
    <xf numFmtId="0" fontId="0" fillId="0" borderId="15" xfId="0" applyBorder="1"/>
    <xf numFmtId="0" fontId="0" fillId="0" borderId="19" xfId="0" applyBorder="1"/>
    <xf numFmtId="0" fontId="0" fillId="0" borderId="0" xfId="0" applyAlignment="1">
      <alignment wrapText="1"/>
    </xf>
    <xf numFmtId="44" fontId="0" fillId="0" borderId="1" xfId="1" applyFont="1" applyBorder="1"/>
    <xf numFmtId="44" fontId="14" fillId="0" borderId="0" xfId="1" applyFont="1"/>
    <xf numFmtId="0" fontId="0" fillId="0" borderId="20" xfId="0" applyBorder="1"/>
    <xf numFmtId="0" fontId="0" fillId="0" borderId="10" xfId="0" applyBorder="1"/>
    <xf numFmtId="44" fontId="0" fillId="0" borderId="11" xfId="1" applyFont="1" applyBorder="1"/>
    <xf numFmtId="0" fontId="0" fillId="0" borderId="21" xfId="0" applyBorder="1"/>
    <xf numFmtId="44" fontId="0" fillId="0" borderId="22" xfId="1" applyFont="1" applyBorder="1"/>
    <xf numFmtId="0" fontId="0" fillId="0" borderId="23" xfId="0" applyBorder="1"/>
    <xf numFmtId="44" fontId="0" fillId="0" borderId="19" xfId="1" applyFont="1" applyBorder="1"/>
    <xf numFmtId="4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5" borderId="6" xfId="0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44" fontId="0" fillId="0" borderId="6" xfId="1" applyFont="1" applyBorder="1"/>
    <xf numFmtId="10" fontId="0" fillId="0" borderId="6" xfId="0" applyNumberFormat="1" applyBorder="1"/>
    <xf numFmtId="6" fontId="0" fillId="0" borderId="6" xfId="0" applyNumberFormat="1" applyBorder="1"/>
    <xf numFmtId="8" fontId="0" fillId="0" borderId="6" xfId="0" applyNumberFormat="1" applyBorder="1"/>
    <xf numFmtId="0" fontId="0" fillId="0" borderId="28" xfId="0" applyBorder="1"/>
    <xf numFmtId="0" fontId="0" fillId="0" borderId="27" xfId="0" applyBorder="1"/>
    <xf numFmtId="44" fontId="0" fillId="0" borderId="29" xfId="1" applyFont="1" applyBorder="1"/>
    <xf numFmtId="0" fontId="0" fillId="7" borderId="6" xfId="0" applyFill="1" applyBorder="1"/>
    <xf numFmtId="0" fontId="0" fillId="8" borderId="6" xfId="0" applyFill="1" applyBorder="1"/>
    <xf numFmtId="0" fontId="0" fillId="6" borderId="6" xfId="0" applyFill="1" applyBorder="1" applyAlignment="1">
      <alignment horizontal="center"/>
    </xf>
    <xf numFmtId="44" fontId="0" fillId="2" borderId="6" xfId="1" applyFont="1" applyFill="1" applyBorder="1"/>
    <xf numFmtId="44" fontId="0" fillId="2" borderId="30" xfId="1" applyFont="1" applyFill="1" applyBorder="1"/>
    <xf numFmtId="0" fontId="0" fillId="6" borderId="6" xfId="0" applyFill="1" applyBorder="1"/>
    <xf numFmtId="44" fontId="0" fillId="2" borderId="27" xfId="1" applyFont="1" applyFill="1" applyBorder="1"/>
    <xf numFmtId="44" fontId="0" fillId="7" borderId="6" xfId="1" applyFont="1" applyFill="1" applyBorder="1"/>
    <xf numFmtId="0" fontId="0" fillId="9" borderId="6" xfId="0" applyFill="1" applyBorder="1"/>
    <xf numFmtId="0" fontId="0" fillId="0" borderId="30" xfId="0" applyBorder="1"/>
    <xf numFmtId="44" fontId="0" fillId="0" borderId="30" xfId="1" applyFont="1" applyBorder="1"/>
    <xf numFmtId="44" fontId="0" fillId="0" borderId="27" xfId="0" applyNumberFormat="1" applyBorder="1"/>
    <xf numFmtId="44" fontId="0" fillId="2" borderId="27" xfId="0" applyNumberFormat="1" applyFill="1" applyBorder="1"/>
    <xf numFmtId="0" fontId="0" fillId="10" borderId="6" xfId="0" applyFill="1" applyBorder="1"/>
    <xf numFmtId="44" fontId="0" fillId="10" borderId="6" xfId="1" applyFont="1" applyFill="1" applyBorder="1"/>
    <xf numFmtId="0" fontId="0" fillId="11" borderId="6" xfId="0" applyFill="1" applyBorder="1"/>
    <xf numFmtId="44" fontId="0" fillId="11" borderId="6" xfId="1" applyFont="1" applyFill="1" applyBorder="1"/>
    <xf numFmtId="0" fontId="0" fillId="12" borderId="6" xfId="0" applyFill="1" applyBorder="1"/>
    <xf numFmtId="44" fontId="0" fillId="12" borderId="6" xfId="1" applyFont="1" applyFill="1" applyBorder="1"/>
    <xf numFmtId="0" fontId="0" fillId="13" borderId="6" xfId="0" applyFill="1" applyBorder="1"/>
    <xf numFmtId="165" fontId="0" fillId="13" borderId="6" xfId="0" applyNumberFormat="1" applyFill="1" applyBorder="1" applyAlignment="1">
      <alignment horizontal="center"/>
    </xf>
    <xf numFmtId="0" fontId="0" fillId="7" borderId="0" xfId="0" applyFill="1"/>
    <xf numFmtId="0" fontId="0" fillId="14" borderId="0" xfId="0" applyFill="1"/>
    <xf numFmtId="0" fontId="0" fillId="14" borderId="4" xfId="0" applyFill="1" applyBorder="1"/>
    <xf numFmtId="0" fontId="4" fillId="0" borderId="1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6" borderId="12" xfId="1" applyFont="1" applyFill="1" applyBorder="1" applyAlignment="1">
      <alignment horizontal="center"/>
    </xf>
    <xf numFmtId="44" fontId="0" fillId="6" borderId="3" xfId="1" applyFont="1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7" borderId="25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6" xfId="0" applyFill="1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7</xdr:col>
      <xdr:colOff>38100</xdr:colOff>
      <xdr:row>24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030980" y="517398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16</xdr:row>
      <xdr:rowOff>19050</xdr:rowOff>
    </xdr:from>
    <xdr:to>
      <xdr:col>9</xdr:col>
      <xdr:colOff>0</xdr:colOff>
      <xdr:row>16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246370" y="3653790"/>
          <a:ext cx="10096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16</xdr:row>
      <xdr:rowOff>28575</xdr:rowOff>
    </xdr:from>
    <xdr:to>
      <xdr:col>8</xdr:col>
      <xdr:colOff>9525</xdr:colOff>
      <xdr:row>24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669156" y="366331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2</xdr:row>
      <xdr:rowOff>213360</xdr:rowOff>
    </xdr:from>
    <xdr:to>
      <xdr:col>18</xdr:col>
      <xdr:colOff>457200</xdr:colOff>
      <xdr:row>19</xdr:row>
      <xdr:rowOff>15240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322820" y="579120"/>
          <a:ext cx="480822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endParaRPr lang="de-DE" sz="1100"/>
        </a:p>
        <a:p>
          <a:endParaRPr lang="de-DE" sz="1100"/>
        </a:p>
      </xdr:txBody>
    </xdr:sp>
    <xdr:clientData/>
  </xdr:twoCellAnchor>
  <xdr:twoCellAnchor>
    <xdr:from>
      <xdr:col>10</xdr:col>
      <xdr:colOff>396240</xdr:colOff>
      <xdr:row>20</xdr:row>
      <xdr:rowOff>76200</xdr:rowOff>
    </xdr:from>
    <xdr:to>
      <xdr:col>19</xdr:col>
      <xdr:colOff>381000</xdr:colOff>
      <xdr:row>31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93280" y="4305300"/>
          <a:ext cx="5471160" cy="2331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endParaRPr lang="de-DE" sz="1100"/>
        </a:p>
      </xdr:txBody>
    </xdr:sp>
    <xdr:clientData/>
  </xdr:twoCellAnchor>
  <xdr:twoCellAnchor>
    <xdr:from>
      <xdr:col>1</xdr:col>
      <xdr:colOff>259080</xdr:colOff>
      <xdr:row>31</xdr:row>
      <xdr:rowOff>106680</xdr:rowOff>
    </xdr:from>
    <xdr:to>
      <xdr:col>10</xdr:col>
      <xdr:colOff>304800</xdr:colOff>
      <xdr:row>44</xdr:row>
      <xdr:rowOff>167640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8680" y="6568440"/>
          <a:ext cx="623316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</a:t>
          </a:r>
        </a:p>
        <a:p>
          <a:endParaRPr lang="de-DE" sz="1100"/>
        </a:p>
      </xdr:txBody>
    </xdr:sp>
    <xdr:clientData/>
  </xdr:twoCellAnchor>
  <xdr:twoCellAnchor>
    <xdr:from>
      <xdr:col>11</xdr:col>
      <xdr:colOff>190500</xdr:colOff>
      <xdr:row>33</xdr:row>
      <xdr:rowOff>83820</xdr:rowOff>
    </xdr:from>
    <xdr:to>
      <xdr:col>18</xdr:col>
      <xdr:colOff>396240</xdr:colOff>
      <xdr:row>45</xdr:row>
      <xdr:rowOff>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597140" y="6911340"/>
          <a:ext cx="447294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10</xdr:col>
      <xdr:colOff>434340</xdr:colOff>
      <xdr:row>46</xdr:row>
      <xdr:rowOff>38100</xdr:rowOff>
    </xdr:from>
    <xdr:to>
      <xdr:col>21</xdr:col>
      <xdr:colOff>7620</xdr:colOff>
      <xdr:row>63</xdr:row>
      <xdr:rowOff>45720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231380" y="9243060"/>
          <a:ext cx="627888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2</xdr:col>
      <xdr:colOff>53340</xdr:colOff>
      <xdr:row>46</xdr:row>
      <xdr:rowOff>152400</xdr:rowOff>
    </xdr:from>
    <xdr:to>
      <xdr:col>8</xdr:col>
      <xdr:colOff>723900</xdr:colOff>
      <xdr:row>61</xdr:row>
      <xdr:rowOff>99060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72540" y="9357360"/>
          <a:ext cx="467868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  <a:p>
          <a:endParaRPr lang="de-DE" sz="1100"/>
        </a:p>
        <a:p>
          <a:endParaRPr lang="de-DE" sz="1100"/>
        </a:p>
        <a:p>
          <a:r>
            <a:rPr lang="de-DE" sz="1100"/>
            <a:t>Rückstellungen = drohende</a:t>
          </a:r>
          <a:r>
            <a:rPr lang="de-DE" sz="1100" baseline="0"/>
            <a:t> Ausgaben im nächsten Geschäftsjahr für z.B. Reparaturen, die nicht mehr im aktuellen Geschäftsjahr durchgeführt werden konnten</a:t>
          </a:r>
          <a:endParaRPr lang="de-DE" sz="1100"/>
        </a:p>
      </xdr:txBody>
    </xdr:sp>
    <xdr:clientData/>
  </xdr:twoCellAnchor>
  <xdr:twoCellAnchor>
    <xdr:from>
      <xdr:col>8</xdr:col>
      <xdr:colOff>13855</xdr:colOff>
      <xdr:row>64</xdr:row>
      <xdr:rowOff>34636</xdr:rowOff>
    </xdr:from>
    <xdr:to>
      <xdr:col>16</xdr:col>
      <xdr:colOff>484909</xdr:colOff>
      <xdr:row>82</xdr:row>
      <xdr:rowOff>55418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622473" y="12441381"/>
          <a:ext cx="5701145" cy="32835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177165</xdr:colOff>
      <xdr:row>1</xdr:row>
      <xdr:rowOff>171450</xdr:rowOff>
    </xdr:from>
    <xdr:to>
      <xdr:col>9</xdr:col>
      <xdr:colOff>638175</xdr:colOff>
      <xdr:row>9</xdr:row>
      <xdr:rowOff>87630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F14AD51-3992-0DD1-25A2-3EF17FC6A743}"/>
            </a:ext>
          </a:extLst>
        </xdr:cNvPr>
        <xdr:cNvSpPr txBox="1"/>
      </xdr:nvSpPr>
      <xdr:spPr>
        <a:xfrm>
          <a:off x="967740" y="352425"/>
          <a:ext cx="8566785" cy="136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Ermitteln Sie die Herstellkosten des Umsatzes und die Gemeinkostenzuschlagsätze für Material, Fertigung, Verwaltung und Vertrieb (auf eine Stelle nach dem Komma runden)!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0</xdr:rowOff>
    </xdr:from>
    <xdr:to>
      <xdr:col>7</xdr:col>
      <xdr:colOff>38100</xdr:colOff>
      <xdr:row>43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00812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35</xdr:row>
      <xdr:rowOff>19050</xdr:rowOff>
    </xdr:from>
    <xdr:to>
      <xdr:col>9</xdr:col>
      <xdr:colOff>0</xdr:colOff>
      <xdr:row>35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22351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35</xdr:row>
      <xdr:rowOff>28575</xdr:rowOff>
    </xdr:from>
    <xdr:to>
      <xdr:col>8</xdr:col>
      <xdr:colOff>9525</xdr:colOff>
      <xdr:row>43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464629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22</xdr:row>
      <xdr:rowOff>160020</xdr:rowOff>
    </xdr:from>
    <xdr:to>
      <xdr:col>16</xdr:col>
      <xdr:colOff>381000</xdr:colOff>
      <xdr:row>39</xdr:row>
      <xdr:rowOff>53340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740140" y="4899660"/>
          <a:ext cx="5181600" cy="3520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Anlagevermögens:</a:t>
          </a:r>
          <a:endParaRPr kumimoji="0" lang="de-DE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de-DE" sz="1400"/>
            <a:t>580.000*100/661.000 = 87,7 %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r>
            <a:rPr lang="de-DE" sz="1400"/>
            <a:t>16.000*100/17.000 = 94,1 %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r>
            <a:rPr lang="de-DE" sz="1400"/>
            <a:t>41.000*100/17.000 = 241,2</a:t>
          </a:r>
          <a:r>
            <a:rPr lang="de-DE" sz="1400" baseline="0"/>
            <a:t> %</a:t>
          </a:r>
          <a:endParaRPr lang="de-DE" sz="1400"/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r>
            <a:rPr lang="de-DE" sz="1400"/>
            <a:t>460.000*100/580.000 = 79,3 %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83820</xdr:rowOff>
    </xdr:from>
    <xdr:to>
      <xdr:col>11</xdr:col>
      <xdr:colOff>563880</xdr:colOff>
      <xdr:row>18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1980" y="449580"/>
          <a:ext cx="8679180" cy="301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(AfA - Abschreibung für Abnutzung)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Ausgangswert: Anschaffungskosten (+ Anschaffungsnebenkosten, ohne UST)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laut AfA-Tabelle z. B. 6 Jahre für PKW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gültige Abschreibungsart: lineare Abschreibung (degressive AfA ist derzeit steuerlich nicht zugelassen)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</xdr:col>
      <xdr:colOff>717550</xdr:colOff>
      <xdr:row>30</xdr:row>
      <xdr:rowOff>177800</xdr:rowOff>
    </xdr:from>
    <xdr:to>
      <xdr:col>7</xdr:col>
      <xdr:colOff>381000</xdr:colOff>
      <xdr:row>38</xdr:row>
      <xdr:rowOff>82550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11300" y="5702300"/>
          <a:ext cx="4425950" cy="137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</a:t>
          </a:r>
          <a:r>
            <a:rPr lang="de-DE" sz="1100" baseline="0"/>
            <a:t> kaufen für Ihr Unternehmen einen PKW.</a:t>
          </a:r>
        </a:p>
        <a:p>
          <a:r>
            <a:rPr lang="de-DE" sz="1100" baseline="0"/>
            <a:t>Kaufpreis: 30.940 EUR brutto.</a:t>
          </a:r>
        </a:p>
        <a:p>
          <a:r>
            <a:rPr lang="de-DE" sz="1100" baseline="0"/>
            <a:t>Überführungskosten: 357 EUR brutto.</a:t>
          </a:r>
        </a:p>
        <a:p>
          <a:r>
            <a:rPr lang="de-DE" sz="1100" baseline="0"/>
            <a:t>Ermitteln Sie den Restbuchwert am Ende des 2. Nutzungsjahres!</a:t>
          </a:r>
        </a:p>
      </xdr:txBody>
    </xdr:sp>
    <xdr:clientData/>
  </xdr:twoCellAnchor>
  <xdr:twoCellAnchor>
    <xdr:from>
      <xdr:col>1</xdr:col>
      <xdr:colOff>565150</xdr:colOff>
      <xdr:row>39</xdr:row>
      <xdr:rowOff>95250</xdr:rowOff>
    </xdr:from>
    <xdr:to>
      <xdr:col>5</xdr:col>
      <xdr:colOff>717550</xdr:colOff>
      <xdr:row>43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58900" y="7277100"/>
          <a:ext cx="33274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Im Jahr der Anschaffung ist zeitanteilig (monatsweise) abzuschreiben!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</xdr:row>
      <xdr:rowOff>60960</xdr:rowOff>
    </xdr:from>
    <xdr:to>
      <xdr:col>10</xdr:col>
      <xdr:colOff>693420</xdr:colOff>
      <xdr:row>31</xdr:row>
      <xdr:rowOff>167640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8620" y="243840"/>
          <a:ext cx="8229600" cy="615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Finanzbuchhaltung versus Kosten- und Leistungsrechnung</a:t>
          </a:r>
        </a:p>
        <a:p>
          <a:endParaRPr lang="de-DE" sz="1800" b="1"/>
        </a:p>
        <a:p>
          <a:pPr eaLnBrk="1" fontAlgn="auto" latinLnBrk="0" hangingPunct="1"/>
          <a:r>
            <a:rPr lang="de-DE" sz="14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Kostenartenrechnung </a:t>
          </a:r>
          <a:endParaRPr lang="de-DE" sz="1400">
            <a:effectLst/>
          </a:endParaRPr>
        </a:p>
        <a:p>
          <a:pPr eaLnBrk="1" fontAlgn="auto" latinLnBrk="0" hangingPunct="1"/>
          <a:r>
            <a:rPr lang="de-DE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Welche Kosten sind entstanden?</a:t>
          </a:r>
          <a:endParaRPr lang="de-DE" sz="1400">
            <a:effectLst/>
          </a:endParaRPr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800" b="1"/>
        </a:p>
        <a:p>
          <a:endParaRPr lang="de-DE" sz="1800" b="1"/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800" b="1"/>
        </a:p>
        <a:p>
          <a:endParaRPr lang="de-DE" sz="1800" b="1"/>
        </a:p>
      </xdr:txBody>
    </xdr:sp>
    <xdr:clientData/>
  </xdr:twoCellAnchor>
  <xdr:twoCellAnchor>
    <xdr:from>
      <xdr:col>11</xdr:col>
      <xdr:colOff>205740</xdr:colOff>
      <xdr:row>4</xdr:row>
      <xdr:rowOff>121920</xdr:rowOff>
    </xdr:from>
    <xdr:to>
      <xdr:col>17</xdr:col>
      <xdr:colOff>205740</xdr:colOff>
      <xdr:row>20</xdr:row>
      <xdr:rowOff>160020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923020" y="853440"/>
          <a:ext cx="4754880" cy="2964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586740</xdr:colOff>
      <xdr:row>33</xdr:row>
      <xdr:rowOff>144780</xdr:rowOff>
    </xdr:from>
    <xdr:to>
      <xdr:col>9</xdr:col>
      <xdr:colOff>365760</xdr:colOff>
      <xdr:row>42</xdr:row>
      <xdr:rowOff>30480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86740" y="6743700"/>
          <a:ext cx="69113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Gewinnermittlung in der KLR: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20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 minus Kosten = Betriebsgewinn (Betriebsergebnis)</a:t>
          </a:r>
        </a:p>
        <a:p>
          <a:endParaRPr lang="de-DE" sz="1100"/>
        </a:p>
      </xdr:txBody>
    </xdr:sp>
    <xdr:clientData/>
  </xdr:twoCellAnchor>
  <xdr:twoCellAnchor>
    <xdr:from>
      <xdr:col>10</xdr:col>
      <xdr:colOff>571500</xdr:colOff>
      <xdr:row>36</xdr:row>
      <xdr:rowOff>99060</xdr:rowOff>
    </xdr:from>
    <xdr:to>
      <xdr:col>15</xdr:col>
      <xdr:colOff>746760</xdr:colOff>
      <xdr:row>43</xdr:row>
      <xdr:rowOff>175260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496300" y="7261860"/>
          <a:ext cx="4328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 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Leistungen/Kosten = Wirtschaftlichkeit (&gt;1 = positiv)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 	280.000 €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Kosten:	190.000 €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Wirtschaftlichkeit: 280/190 = 1,47</a:t>
          </a:r>
        </a:p>
        <a:p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38100</xdr:colOff>
      <xdr:row>22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244876B7-553A-4DBD-89F9-C4A5D5A682FF}"/>
            </a:ext>
          </a:extLst>
        </xdr:cNvPr>
        <xdr:cNvCxnSpPr/>
      </xdr:nvCxnSpPr>
      <xdr:spPr>
        <a:xfrm>
          <a:off x="5133975" y="4429125"/>
          <a:ext cx="9715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14</xdr:row>
      <xdr:rowOff>19050</xdr:rowOff>
    </xdr:from>
    <xdr:to>
      <xdr:col>9</xdr:col>
      <xdr:colOff>0</xdr:colOff>
      <xdr:row>14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59CD3380-C158-4AD5-A002-507D3BE47FAB}"/>
            </a:ext>
          </a:extLst>
        </xdr:cNvPr>
        <xdr:cNvCxnSpPr/>
      </xdr:nvCxnSpPr>
      <xdr:spPr>
        <a:xfrm>
          <a:off x="6978015" y="2901315"/>
          <a:ext cx="119443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14</xdr:row>
      <xdr:rowOff>28575</xdr:rowOff>
    </xdr:from>
    <xdr:to>
      <xdr:col>8</xdr:col>
      <xdr:colOff>9525</xdr:colOff>
      <xdr:row>22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DCD10B6E-A97A-4189-A411-10A7E6CBA846}"/>
            </a:ext>
          </a:extLst>
        </xdr:cNvPr>
        <xdr:cNvCxnSpPr/>
      </xdr:nvCxnSpPr>
      <xdr:spPr>
        <a:xfrm flipH="1">
          <a:off x="6094096" y="2912745"/>
          <a:ext cx="899159" cy="1527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781050</xdr:colOff>
      <xdr:row>3</xdr:row>
      <xdr:rowOff>19050</xdr:rowOff>
    </xdr:from>
    <xdr:to>
      <xdr:col>15</xdr:col>
      <xdr:colOff>466725</xdr:colOff>
      <xdr:row>15</xdr:row>
      <xdr:rowOff>104775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425CE27E-DD33-BDA5-DD8D-0E4B94F6B816}"/>
            </a:ext>
          </a:extLst>
        </xdr:cNvPr>
        <xdr:cNvSpPr txBox="1"/>
      </xdr:nvSpPr>
      <xdr:spPr>
        <a:xfrm>
          <a:off x="8429625" y="781050"/>
          <a:ext cx="442912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direkt einem Auftrag oder einem Produkt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Materialaufwendungen, Löhne (produktiv)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indirekt einem Auftrag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unproduktive Löhne, Gehälter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552450</xdr:colOff>
      <xdr:row>25</xdr:row>
      <xdr:rowOff>104775</xdr:rowOff>
    </xdr:from>
    <xdr:to>
      <xdr:col>11</xdr:col>
      <xdr:colOff>581025</xdr:colOff>
      <xdr:row>35</xdr:row>
      <xdr:rowOff>57150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880128D2-815E-524B-63D2-84DC1D099D16}"/>
            </a:ext>
          </a:extLst>
        </xdr:cNvPr>
        <xdr:cNvSpPr txBox="1"/>
      </xdr:nvSpPr>
      <xdr:spPr>
        <a:xfrm>
          <a:off x="552450" y="5076825"/>
          <a:ext cx="9258300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12</xdr:col>
      <xdr:colOff>116415</xdr:colOff>
      <xdr:row>38</xdr:row>
      <xdr:rowOff>20108</xdr:rowOff>
    </xdr:from>
    <xdr:to>
      <xdr:col>17</xdr:col>
      <xdr:colOff>659976</xdr:colOff>
      <xdr:row>56</xdr:row>
      <xdr:rowOff>10584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76D4A4F-20CE-BAA2-763F-AEBA2D676937}"/>
            </a:ext>
          </a:extLst>
        </xdr:cNvPr>
        <xdr:cNvSpPr txBox="1"/>
      </xdr:nvSpPr>
      <xdr:spPr>
        <a:xfrm>
          <a:off x="10879665" y="7343775"/>
          <a:ext cx="4512311" cy="363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(Löhne) = Zuschlagsatz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367,8%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2.000*367,8% = 7.356 EUR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Löhne: 2.000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Löhne: 7.356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 Löhne: 9.356 EUR</a:t>
          </a:r>
        </a:p>
      </xdr:txBody>
    </xdr:sp>
    <xdr:clientData/>
  </xdr:twoCellAnchor>
  <xdr:twoCellAnchor>
    <xdr:from>
      <xdr:col>7</xdr:col>
      <xdr:colOff>323214</xdr:colOff>
      <xdr:row>46</xdr:row>
      <xdr:rowOff>104987</xdr:rowOff>
    </xdr:from>
    <xdr:to>
      <xdr:col>12</xdr:col>
      <xdr:colOff>24976</xdr:colOff>
      <xdr:row>63</xdr:row>
      <xdr:rowOff>21167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E294A06-8F07-FA44-A8A8-0931C1428F16}"/>
            </a:ext>
          </a:extLst>
        </xdr:cNvPr>
        <xdr:cNvSpPr txBox="1"/>
      </xdr:nvSpPr>
      <xdr:spPr>
        <a:xfrm>
          <a:off x="6408631" y="9248987"/>
          <a:ext cx="4750012" cy="2995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(Material) = Zuschlagsatz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  <a:p>
          <a:endParaRPr lang="de-DE" sz="1100"/>
        </a:p>
        <a:p>
          <a:r>
            <a:rPr lang="de-DE" sz="1600"/>
            <a:t>331.000*100/350.000 = 94,6% </a:t>
          </a:r>
        </a:p>
        <a:p>
          <a:endParaRPr lang="de-DE" sz="1600"/>
        </a:p>
        <a:p>
          <a:r>
            <a:rPr lang="de-DE" sz="1600"/>
            <a:t>Einzelkosten Material:</a:t>
          </a:r>
          <a:r>
            <a:rPr lang="de-DE" sz="1600" baseline="0"/>
            <a:t> 3.000 EUR</a:t>
          </a:r>
        </a:p>
        <a:p>
          <a:r>
            <a:rPr lang="de-DE" sz="1600" baseline="0"/>
            <a:t>Gemeinkosten Material: 2.838 EUR </a:t>
          </a:r>
        </a:p>
        <a:p>
          <a:r>
            <a:rPr lang="de-DE" sz="1600"/>
            <a:t>Gesamtkosten Material: 5.838 EUR</a:t>
          </a:r>
        </a:p>
      </xdr:txBody>
    </xdr:sp>
    <xdr:clientData/>
  </xdr:twoCellAnchor>
  <xdr:twoCellAnchor>
    <xdr:from>
      <xdr:col>1</xdr:col>
      <xdr:colOff>74083</xdr:colOff>
      <xdr:row>50</xdr:row>
      <xdr:rowOff>169334</xdr:rowOff>
    </xdr:from>
    <xdr:to>
      <xdr:col>6</xdr:col>
      <xdr:colOff>635000</xdr:colOff>
      <xdr:row>63</xdr:row>
      <xdr:rowOff>31750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D40125-CC73-7BA4-A1D7-03DFE01898C6}"/>
            </a:ext>
          </a:extLst>
        </xdr:cNvPr>
        <xdr:cNvSpPr txBox="1"/>
      </xdr:nvSpPr>
      <xdr:spPr>
        <a:xfrm>
          <a:off x="867833" y="10054167"/>
          <a:ext cx="4878917" cy="2201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2</xdr:row>
      <xdr:rowOff>87631</xdr:rowOff>
    </xdr:from>
    <xdr:to>
      <xdr:col>13</xdr:col>
      <xdr:colOff>354330</xdr:colOff>
      <xdr:row>15</xdr:row>
      <xdr:rowOff>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2774315-A2B7-A688-80EA-8E5629733E2E}"/>
            </a:ext>
          </a:extLst>
        </xdr:cNvPr>
        <xdr:cNvSpPr txBox="1"/>
      </xdr:nvSpPr>
      <xdr:spPr>
        <a:xfrm>
          <a:off x="7507605" y="449581"/>
          <a:ext cx="4972050" cy="2293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</a:p>
        <a:p>
          <a:endParaRPr lang="de-DE" sz="1100"/>
        </a:p>
      </xdr:txBody>
    </xdr:sp>
    <xdr:clientData/>
  </xdr:twoCellAnchor>
  <xdr:twoCellAnchor>
    <xdr:from>
      <xdr:col>1</xdr:col>
      <xdr:colOff>114300</xdr:colOff>
      <xdr:row>27</xdr:row>
      <xdr:rowOff>114300</xdr:rowOff>
    </xdr:from>
    <xdr:to>
      <xdr:col>3</xdr:col>
      <xdr:colOff>609600</xdr:colOff>
      <xdr:row>35</xdr:row>
      <xdr:rowOff>26670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1CCB57A-5D42-E049-D9F3-4064B2F08476}"/>
            </a:ext>
          </a:extLst>
        </xdr:cNvPr>
        <xdr:cNvSpPr txBox="1"/>
      </xdr:nvSpPr>
      <xdr:spPr>
        <a:xfrm>
          <a:off x="904875" y="5038725"/>
          <a:ext cx="3267075" cy="1360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Aufgabe:</a:t>
          </a:r>
          <a:r>
            <a:rPr lang="de-DE" sz="1600" baseline="0"/>
            <a:t> </a:t>
          </a:r>
        </a:p>
        <a:p>
          <a:r>
            <a:rPr lang="de-DE" sz="1600" baseline="0"/>
            <a:t>Berechnen Sie die gesamten Stückkosten bei einer produzierten Menge von 350.000 Stück und 400.000 Stück!</a:t>
          </a:r>
          <a:endParaRPr lang="de-DE" sz="1600"/>
        </a:p>
      </xdr:txBody>
    </xdr:sp>
    <xdr:clientData/>
  </xdr:twoCellAnchor>
  <xdr:twoCellAnchor>
    <xdr:from>
      <xdr:col>6</xdr:col>
      <xdr:colOff>381000</xdr:colOff>
      <xdr:row>28</xdr:row>
      <xdr:rowOff>114300</xdr:rowOff>
    </xdr:from>
    <xdr:to>
      <xdr:col>13</xdr:col>
      <xdr:colOff>47625</xdr:colOff>
      <xdr:row>39</xdr:row>
      <xdr:rowOff>104775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11F77D75-58ED-8A25-3D51-E76283FD53BF}"/>
            </a:ext>
          </a:extLst>
        </xdr:cNvPr>
        <xdr:cNvSpPr txBox="1"/>
      </xdr:nvSpPr>
      <xdr:spPr>
        <a:xfrm>
          <a:off x="6781800" y="5219700"/>
          <a:ext cx="53911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(Break-even-Point):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 sz="1400">
            <a:effectLst/>
          </a:endParaRPr>
        </a:p>
        <a:p>
          <a:endParaRPr lang="de-DE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Preis pro Stück:                   20,00 €</a:t>
          </a:r>
          <a:endParaRPr lang="de-DE" sz="1600">
            <a:effectLst/>
          </a:endParaRPr>
        </a:p>
        <a:p>
          <a:r>
            <a:rPr lang="de-DE" sz="16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 Variable Kosten pro Stück:  7,46 €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Deckungsbeitrag:                 12,54 € </a:t>
          </a:r>
          <a:endParaRPr lang="de-DE" sz="1600">
            <a:effectLst/>
          </a:endParaRPr>
        </a:p>
        <a:p>
          <a:endParaRPr lang="de-DE" sz="16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 Kosten 467.100/Deckungsbeitrag 12,54 = </a:t>
          </a:r>
          <a:r>
            <a:rPr lang="de-DE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37.248,80 Stück</a:t>
          </a:r>
          <a:endParaRPr lang="de-DE" sz="1600"/>
        </a:p>
      </xdr:txBody>
    </xdr:sp>
    <xdr:clientData/>
  </xdr:twoCellAnchor>
  <xdr:twoCellAnchor>
    <xdr:from>
      <xdr:col>6</xdr:col>
      <xdr:colOff>419100</xdr:colOff>
      <xdr:row>41</xdr:row>
      <xdr:rowOff>28575</xdr:rowOff>
    </xdr:from>
    <xdr:to>
      <xdr:col>13</xdr:col>
      <xdr:colOff>219075</xdr:colOff>
      <xdr:row>47</xdr:row>
      <xdr:rowOff>171450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3C737D10-CB1F-EA2D-7B98-37626B155388}"/>
            </a:ext>
          </a:extLst>
        </xdr:cNvPr>
        <xdr:cNvSpPr txBox="1"/>
      </xdr:nvSpPr>
      <xdr:spPr>
        <a:xfrm>
          <a:off x="6819900" y="7486650"/>
          <a:ext cx="5524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Kosten: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467.100 + (7,46 * 37.248,80) = 744.976,05 EUR </a:t>
          </a:r>
          <a:endParaRPr lang="de-DE" sz="14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Einnahmen: 20 * 37.248,80 = 744.976 EUR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6</xdr:col>
      <xdr:colOff>590550</xdr:colOff>
      <xdr:row>49</xdr:row>
      <xdr:rowOff>114300</xdr:rowOff>
    </xdr:from>
    <xdr:to>
      <xdr:col>13</xdr:col>
      <xdr:colOff>53340</xdr:colOff>
      <xdr:row>59</xdr:row>
      <xdr:rowOff>95250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800B2275-A7D7-4612-4B98-7563A981A544}"/>
            </a:ext>
          </a:extLst>
        </xdr:cNvPr>
        <xdr:cNvSpPr txBox="1"/>
      </xdr:nvSpPr>
      <xdr:spPr>
        <a:xfrm>
          <a:off x="6991350" y="9020175"/>
          <a:ext cx="518731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per Gleichung</a:t>
          </a: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</a:t>
          </a:r>
          <a:endParaRPr lang="de-DE" sz="1400">
            <a:effectLst/>
          </a:endParaRPr>
        </a:p>
        <a:p>
          <a:endParaRPr lang="de-DE" sz="11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X = 467.100 + 7,46 X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12,54 X = 467.100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37.248,80 Stück</a:t>
          </a:r>
          <a:endParaRPr lang="de-DE" sz="1600"/>
        </a:p>
      </xdr:txBody>
    </xdr:sp>
    <xdr:clientData/>
  </xdr:twoCellAnchor>
  <xdr:twoCellAnchor>
    <xdr:from>
      <xdr:col>1</xdr:col>
      <xdr:colOff>495300</xdr:colOff>
      <xdr:row>40</xdr:row>
      <xdr:rowOff>15240</xdr:rowOff>
    </xdr:from>
    <xdr:to>
      <xdr:col>5</xdr:col>
      <xdr:colOff>510540</xdr:colOff>
      <xdr:row>47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7C17FDAB-EF74-C37F-F58D-D543C8C074AE}"/>
            </a:ext>
          </a:extLst>
        </xdr:cNvPr>
        <xdr:cNvSpPr txBox="1"/>
      </xdr:nvSpPr>
      <xdr:spPr>
        <a:xfrm>
          <a:off x="1285875" y="7292340"/>
          <a:ext cx="4749165" cy="1251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2 auf Seite 458</a:t>
          </a:r>
        </a:p>
        <a:p>
          <a:r>
            <a:rPr lang="de-DE" sz="1600"/>
            <a:t>Aufgabe</a:t>
          </a:r>
          <a:r>
            <a:rPr lang="de-DE" sz="1600" baseline="0"/>
            <a:t> 1 auf Seite 460</a:t>
          </a:r>
          <a:endParaRPr lang="de-DE" sz="1600"/>
        </a:p>
      </xdr:txBody>
    </xdr:sp>
    <xdr:clientData/>
  </xdr:twoCellAnchor>
  <xdr:twoCellAnchor>
    <xdr:from>
      <xdr:col>1</xdr:col>
      <xdr:colOff>114300</xdr:colOff>
      <xdr:row>50</xdr:row>
      <xdr:rowOff>95250</xdr:rowOff>
    </xdr:from>
    <xdr:to>
      <xdr:col>3</xdr:col>
      <xdr:colOff>752475</xdr:colOff>
      <xdr:row>54</xdr:row>
      <xdr:rowOff>38100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6433FE39-74F0-C151-8F39-058C86945EF5}"/>
            </a:ext>
          </a:extLst>
        </xdr:cNvPr>
        <xdr:cNvSpPr txBox="1"/>
      </xdr:nvSpPr>
      <xdr:spPr>
        <a:xfrm>
          <a:off x="904875" y="9182100"/>
          <a:ext cx="34099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3 Seite 461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4</xdr:row>
      <xdr:rowOff>11429</xdr:rowOff>
    </xdr:from>
    <xdr:to>
      <xdr:col>15</xdr:col>
      <xdr:colOff>354330</xdr:colOff>
      <xdr:row>16</xdr:row>
      <xdr:rowOff>133349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E149E18-4360-6492-4E89-242FB6FFF995}"/>
            </a:ext>
          </a:extLst>
        </xdr:cNvPr>
        <xdr:cNvSpPr txBox="1"/>
      </xdr:nvSpPr>
      <xdr:spPr>
        <a:xfrm>
          <a:off x="7589520" y="735329"/>
          <a:ext cx="5328285" cy="2474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Istkosten: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tatsächlich angefallene Kosten in einem Geschäftsjahr, gemäß der Gewinn-und-Verlustrechnung.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Kosten, die anhand von Analysen in der Zukunft erwartet werden.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Abweichungsanalyse: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Abgleich zwischen Plan- und Istkosten; hier werden Schwachstellen im Unternehmen sichtbar </a:t>
          </a:r>
        </a:p>
        <a:p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14</xdr:col>
      <xdr:colOff>495300</xdr:colOff>
      <xdr:row>16</xdr:row>
      <xdr:rowOff>161925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F2B898D-A0B7-9EB7-83A7-70D622724ED9}"/>
            </a:ext>
          </a:extLst>
        </xdr:cNvPr>
        <xdr:cNvSpPr txBox="1"/>
      </xdr:nvSpPr>
      <xdr:spPr>
        <a:xfrm>
          <a:off x="819150" y="200025"/>
          <a:ext cx="107442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Ermitteln Sie die Fixkosten und die variablen Kosten gesamt! Es sind kalkulatorische Lohnkosten in Höhe von 30.000 € zu berücksichtigen (60% produktiv).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 Ermitteln Sie die variablen Stückkosten und den Deckungsbeitrag (Verkaufspreis 30 € netto) bei einer produzierten Menge von 120.000 Stück!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3. Ermitteln Sie die Gewinnschwelle bei einem Verkaufspreis von 30 € netto!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4. Ermitteln Sie den Gesamtgewinn und den Gewinn pro Stück bei einer verkauften Menge von 200.000 Stück!</a:t>
          </a:r>
        </a:p>
        <a:p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13</xdr:row>
      <xdr:rowOff>152400</xdr:rowOff>
    </xdr:from>
    <xdr:to>
      <xdr:col>10</xdr:col>
      <xdr:colOff>257175</xdr:colOff>
      <xdr:row>21</xdr:row>
      <xdr:rowOff>76200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372122A-283A-AF2F-1BF6-52A040167545}"/>
            </a:ext>
          </a:extLst>
        </xdr:cNvPr>
        <xdr:cNvSpPr txBox="1"/>
      </xdr:nvSpPr>
      <xdr:spPr>
        <a:xfrm>
          <a:off x="4838700" y="2524125"/>
          <a:ext cx="53721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Kalkulation der Gemeinkostenzuschlagsätze:</a:t>
          </a:r>
          <a:endParaRPr lang="de-DE" sz="1600">
            <a:effectLst/>
          </a:endParaRPr>
        </a:p>
        <a:p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Gemeinkosten * 100/Einzelkosten </a:t>
          </a:r>
          <a:endParaRPr lang="de-DE" sz="16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Löhne: 	254.500 * 100 / 500.000 = 50,9 % </a:t>
          </a:r>
          <a:endParaRPr lang="de-DE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Material: 	195.500 * 100/ 700.000 = 27,9 %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2"/>
  <sheetViews>
    <sheetView zoomScale="110" zoomScaleNormal="110" workbookViewId="0">
      <selection activeCell="B13" sqref="B13:D13"/>
    </sheetView>
  </sheetViews>
  <sheetFormatPr baseColWidth="10" defaultColWidth="8.85546875" defaultRowHeight="15"/>
  <cols>
    <col min="4" max="4" width="14" bestFit="1" customWidth="1"/>
    <col min="5" max="5" width="12.7109375" bestFit="1" customWidth="1"/>
    <col min="6" max="6" width="12.140625" bestFit="1" customWidth="1"/>
    <col min="7" max="7" width="21.7109375" bestFit="1" customWidth="1"/>
    <col min="9" max="9" width="14" bestFit="1" customWidth="1"/>
  </cols>
  <sheetData>
    <row r="3" spans="2:9" ht="31.5">
      <c r="B3" s="1" t="s">
        <v>0</v>
      </c>
      <c r="C3" s="116" t="s">
        <v>1</v>
      </c>
      <c r="D3" s="116"/>
      <c r="E3" s="116"/>
      <c r="F3" s="116"/>
      <c r="G3" s="116"/>
      <c r="H3" s="116"/>
      <c r="I3" s="2" t="s">
        <v>2</v>
      </c>
    </row>
    <row r="4" spans="2:9">
      <c r="D4" s="3"/>
      <c r="E4" s="4"/>
    </row>
    <row r="5" spans="2:9" ht="21">
      <c r="B5" s="5" t="s">
        <v>3</v>
      </c>
      <c r="D5" s="3"/>
      <c r="E5" s="6"/>
      <c r="G5" s="5" t="s">
        <v>4</v>
      </c>
    </row>
    <row r="6" spans="2:9">
      <c r="D6" s="3"/>
      <c r="E6" s="6"/>
    </row>
    <row r="7" spans="2:9" ht="15.75">
      <c r="B7" s="7" t="s">
        <v>5</v>
      </c>
      <c r="C7" s="8"/>
      <c r="D7" s="9">
        <v>350000</v>
      </c>
      <c r="E7" s="10"/>
      <c r="G7" s="7" t="s">
        <v>6</v>
      </c>
      <c r="H7" s="7"/>
      <c r="I7" s="9">
        <v>490000</v>
      </c>
    </row>
    <row r="8" spans="2:9">
      <c r="C8" s="11"/>
      <c r="D8" s="12"/>
      <c r="E8" s="6"/>
      <c r="H8" s="11"/>
      <c r="I8" s="12"/>
    </row>
    <row r="9" spans="2:9" ht="21">
      <c r="B9" s="7" t="s">
        <v>7</v>
      </c>
      <c r="C9" s="11"/>
      <c r="D9" s="9">
        <v>120000</v>
      </c>
      <c r="E9" s="6"/>
      <c r="G9" s="5" t="s">
        <v>8</v>
      </c>
      <c r="H9" s="11"/>
      <c r="I9" s="12"/>
    </row>
    <row r="10" spans="2:9">
      <c r="C10" s="11"/>
      <c r="D10" s="12"/>
      <c r="E10" s="6"/>
      <c r="H10" s="11"/>
      <c r="I10" s="12"/>
    </row>
    <row r="11" spans="2:9" ht="15.75">
      <c r="B11" s="7" t="s">
        <v>9</v>
      </c>
      <c r="C11" s="11"/>
      <c r="D11" s="9">
        <v>80000</v>
      </c>
      <c r="E11" s="6"/>
      <c r="G11" s="7" t="s">
        <v>10</v>
      </c>
      <c r="H11" s="11"/>
      <c r="I11" s="13">
        <v>150000</v>
      </c>
    </row>
    <row r="12" spans="2:9">
      <c r="C12" s="11"/>
      <c r="D12" s="12"/>
      <c r="E12" s="6"/>
      <c r="H12" s="11"/>
      <c r="I12" s="12"/>
    </row>
    <row r="13" spans="2:9" ht="15.75">
      <c r="B13" s="7" t="s">
        <v>11</v>
      </c>
      <c r="C13" s="11"/>
      <c r="D13" s="9">
        <v>60000</v>
      </c>
      <c r="E13" s="6"/>
      <c r="G13" s="7" t="s">
        <v>12</v>
      </c>
      <c r="H13" s="11"/>
      <c r="I13" s="14">
        <v>35000</v>
      </c>
    </row>
    <row r="14" spans="2:9">
      <c r="C14" s="11"/>
      <c r="D14" s="11"/>
      <c r="E14" s="15"/>
      <c r="H14" s="11"/>
      <c r="I14" s="11"/>
    </row>
    <row r="15" spans="2:9" ht="15.75">
      <c r="D15" s="3"/>
      <c r="E15" s="6"/>
      <c r="G15" s="7" t="s">
        <v>13</v>
      </c>
      <c r="I15" s="16">
        <v>15800</v>
      </c>
    </row>
    <row r="16" spans="2:9" ht="21">
      <c r="B16" s="5" t="s">
        <v>14</v>
      </c>
      <c r="C16" s="7"/>
      <c r="D16" s="17"/>
      <c r="E16" s="10"/>
    </row>
    <row r="17" spans="2:9" ht="15.75">
      <c r="C17" s="11"/>
      <c r="D17" s="12"/>
      <c r="E17" s="6"/>
      <c r="G17" s="7"/>
      <c r="I17" s="18"/>
    </row>
    <row r="18" spans="2:9" ht="15.75">
      <c r="B18" s="7" t="s">
        <v>15</v>
      </c>
      <c r="C18" s="11"/>
      <c r="D18" s="9">
        <v>40000</v>
      </c>
      <c r="E18" s="6"/>
      <c r="H18" s="7"/>
      <c r="I18" s="17"/>
    </row>
    <row r="19" spans="2:9">
      <c r="C19" s="11"/>
      <c r="D19" s="12"/>
      <c r="E19" s="6"/>
      <c r="H19" s="11"/>
      <c r="I19" s="12"/>
    </row>
    <row r="20" spans="2:9" ht="15.75">
      <c r="B20" s="7" t="s">
        <v>16</v>
      </c>
      <c r="C20" s="11"/>
      <c r="D20" s="9">
        <v>25000</v>
      </c>
      <c r="E20" s="6"/>
      <c r="H20" s="11"/>
      <c r="I20" s="12"/>
    </row>
    <row r="21" spans="2:9">
      <c r="C21" s="11"/>
      <c r="D21" s="12"/>
      <c r="E21" s="6"/>
      <c r="H21" s="11"/>
      <c r="I21" s="12"/>
    </row>
    <row r="22" spans="2:9" ht="15.75">
      <c r="B22" s="7" t="s">
        <v>17</v>
      </c>
      <c r="C22" s="11"/>
      <c r="D22" s="9">
        <v>12600</v>
      </c>
      <c r="E22" s="6"/>
      <c r="H22" s="11"/>
      <c r="I22" s="12"/>
    </row>
    <row r="23" spans="2:9">
      <c r="C23" s="11"/>
      <c r="D23" s="11"/>
      <c r="E23" s="15"/>
      <c r="H23" s="11"/>
      <c r="I23" s="12"/>
    </row>
    <row r="24" spans="2:9" ht="15.75">
      <c r="B24" s="7" t="s">
        <v>18</v>
      </c>
      <c r="D24" s="9">
        <v>3200</v>
      </c>
      <c r="E24" s="6"/>
      <c r="H24" s="11"/>
      <c r="I24" s="12"/>
    </row>
    <row r="25" spans="2:9" ht="15.75">
      <c r="C25" s="8"/>
      <c r="D25" s="17"/>
      <c r="E25" s="10"/>
      <c r="H25" s="11"/>
      <c r="I25" s="11"/>
    </row>
    <row r="26" spans="2:9" ht="15.75">
      <c r="B26" s="19" t="s">
        <v>19</v>
      </c>
      <c r="C26" s="19"/>
      <c r="D26" s="20">
        <f>SUM(D7,D9,D11,D13,D18,D20,D22,D24)</f>
        <v>690800</v>
      </c>
      <c r="E26" s="21"/>
      <c r="G26" s="19" t="s">
        <v>19</v>
      </c>
      <c r="H26" s="19"/>
      <c r="I26" s="22">
        <f>SUM(I7,I11,I13,I15)</f>
        <v>690800</v>
      </c>
    </row>
    <row r="27" spans="2:9" ht="15.75">
      <c r="C27" s="11"/>
      <c r="D27" s="12"/>
      <c r="E27" s="3"/>
      <c r="H27" s="7"/>
      <c r="I27" s="17"/>
    </row>
    <row r="28" spans="2:9">
      <c r="C28" s="11"/>
      <c r="D28" s="12"/>
      <c r="E28" s="3"/>
      <c r="H28" s="11"/>
      <c r="I28" s="12"/>
    </row>
    <row r="29" spans="2:9" ht="26.25">
      <c r="B29" s="23" t="s">
        <v>20</v>
      </c>
      <c r="C29" s="11"/>
      <c r="D29" s="117" t="s">
        <v>21</v>
      </c>
      <c r="E29" s="117"/>
      <c r="F29" s="117"/>
      <c r="G29" s="117"/>
      <c r="H29" s="11"/>
      <c r="I29" s="12"/>
    </row>
    <row r="65" spans="4:7" ht="15.75">
      <c r="D65" s="33" t="s">
        <v>22</v>
      </c>
      <c r="E65" s="118" t="s">
        <v>23</v>
      </c>
      <c r="F65" s="118"/>
      <c r="G65" s="34" t="s">
        <v>24</v>
      </c>
    </row>
    <row r="66" spans="4:7">
      <c r="D66" s="35" t="s">
        <v>25</v>
      </c>
      <c r="E66" s="36">
        <v>120000</v>
      </c>
      <c r="F66" s="37" t="s">
        <v>26</v>
      </c>
      <c r="G66" s="38">
        <v>140000</v>
      </c>
    </row>
    <row r="67" spans="4:7">
      <c r="D67" s="35" t="s">
        <v>27</v>
      </c>
      <c r="E67" s="36">
        <v>5000</v>
      </c>
      <c r="F67" s="37"/>
      <c r="G67" s="38"/>
    </row>
    <row r="68" spans="4:7">
      <c r="D68" s="35" t="s">
        <v>28</v>
      </c>
      <c r="E68" s="36">
        <v>15000</v>
      </c>
      <c r="F68" s="37"/>
      <c r="G68" s="38"/>
    </row>
    <row r="69" spans="4:7">
      <c r="D69" s="35"/>
      <c r="E69" s="36"/>
      <c r="F69" s="37"/>
      <c r="G69" s="38"/>
    </row>
    <row r="70" spans="4:7">
      <c r="D70" s="35"/>
      <c r="E70" s="36"/>
      <c r="F70" s="37"/>
      <c r="G70" s="38"/>
    </row>
    <row r="71" spans="4:7">
      <c r="D71" s="35"/>
      <c r="E71" s="36"/>
      <c r="F71" s="37"/>
      <c r="G71" s="38"/>
    </row>
    <row r="72" spans="4:7">
      <c r="D72" s="39" t="s">
        <v>29</v>
      </c>
      <c r="E72" s="40">
        <f>SUM(E66:E71)</f>
        <v>140000</v>
      </c>
      <c r="F72" s="39" t="s">
        <v>29</v>
      </c>
      <c r="G72" s="41">
        <f>SUM(G66:G71)</f>
        <v>140000</v>
      </c>
    </row>
  </sheetData>
  <mergeCells count="3">
    <mergeCell ref="C3:H3"/>
    <mergeCell ref="D29:G29"/>
    <mergeCell ref="E65:F6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792E-B762-4E05-BB1B-4EB74374034A}">
  <dimension ref="B4:L25"/>
  <sheetViews>
    <sheetView tabSelected="1" zoomScale="150" zoomScaleNormal="150" workbookViewId="0">
      <selection activeCell="D15" sqref="D15"/>
    </sheetView>
  </sheetViews>
  <sheetFormatPr baseColWidth="10" defaultColWidth="11.42578125" defaultRowHeight="15"/>
  <cols>
    <col min="2" max="2" width="26.7109375" bestFit="1" customWidth="1"/>
    <col min="3" max="3" width="13.140625" bestFit="1" customWidth="1"/>
    <col min="4" max="4" width="19.7109375" bestFit="1" customWidth="1"/>
    <col min="5" max="8" width="11.5703125" bestFit="1" customWidth="1"/>
    <col min="9" max="10" width="13.140625" bestFit="1" customWidth="1"/>
    <col min="11" max="11" width="17.28515625" bestFit="1" customWidth="1"/>
    <col min="12" max="12" width="13.140625" bestFit="1" customWidth="1"/>
  </cols>
  <sheetData>
    <row r="4" spans="2:12">
      <c r="K4" s="113" t="s">
        <v>78</v>
      </c>
    </row>
    <row r="5" spans="2:12">
      <c r="K5" t="s">
        <v>225</v>
      </c>
      <c r="L5" s="18">
        <v>650000</v>
      </c>
    </row>
    <row r="6" spans="2:12">
      <c r="K6" t="s">
        <v>219</v>
      </c>
      <c r="L6" s="18">
        <v>420000</v>
      </c>
    </row>
    <row r="13" spans="2:12">
      <c r="B13" s="92" t="s">
        <v>75</v>
      </c>
      <c r="C13" s="92" t="s">
        <v>198</v>
      </c>
      <c r="D13" s="92" t="s">
        <v>199</v>
      </c>
      <c r="E13" s="142" t="s">
        <v>200</v>
      </c>
      <c r="F13" s="142"/>
      <c r="G13" s="142"/>
      <c r="H13" s="142"/>
      <c r="I13" s="144" t="s">
        <v>201</v>
      </c>
      <c r="J13" s="145"/>
      <c r="K13" s="145"/>
      <c r="L13" s="146"/>
    </row>
    <row r="14" spans="2:12">
      <c r="B14" s="100"/>
      <c r="C14" s="100"/>
      <c r="D14" s="100"/>
      <c r="E14" s="100"/>
      <c r="F14" s="100"/>
      <c r="G14" s="100"/>
      <c r="H14" s="100"/>
      <c r="I14" s="100" t="s">
        <v>202</v>
      </c>
      <c r="J14" s="100" t="s">
        <v>203</v>
      </c>
      <c r="K14" s="100" t="s">
        <v>226</v>
      </c>
      <c r="L14" s="100" t="s">
        <v>227</v>
      </c>
    </row>
    <row r="15" spans="2:12">
      <c r="B15" s="83" t="s">
        <v>204</v>
      </c>
      <c r="C15" s="85">
        <v>250000</v>
      </c>
      <c r="D15" s="83" t="s">
        <v>205</v>
      </c>
      <c r="E15" s="94">
        <v>15</v>
      </c>
      <c r="F15" s="94">
        <v>20</v>
      </c>
      <c r="G15" s="94">
        <v>30</v>
      </c>
      <c r="H15" s="94">
        <v>35</v>
      </c>
      <c r="I15" s="95"/>
      <c r="J15" s="95"/>
      <c r="K15" s="95"/>
      <c r="L15" s="95"/>
    </row>
    <row r="16" spans="2:12">
      <c r="B16" s="83" t="s">
        <v>206</v>
      </c>
      <c r="C16" s="85">
        <v>70000</v>
      </c>
      <c r="D16" s="83" t="s">
        <v>207</v>
      </c>
      <c r="E16" s="94">
        <v>20</v>
      </c>
      <c r="F16" s="94">
        <v>30</v>
      </c>
      <c r="G16" s="94">
        <v>40</v>
      </c>
      <c r="H16" s="94">
        <v>10</v>
      </c>
      <c r="I16" s="95"/>
      <c r="J16" s="95"/>
      <c r="K16" s="95"/>
      <c r="L16" s="95"/>
    </row>
    <row r="17" spans="2:12">
      <c r="B17" s="83" t="s">
        <v>68</v>
      </c>
      <c r="C17" s="85">
        <v>15000</v>
      </c>
      <c r="D17" s="83" t="s">
        <v>208</v>
      </c>
      <c r="E17" s="94">
        <v>10</v>
      </c>
      <c r="F17" s="94">
        <v>15</v>
      </c>
      <c r="G17" s="94">
        <v>50</v>
      </c>
      <c r="H17" s="94">
        <v>25</v>
      </c>
      <c r="I17" s="95"/>
      <c r="J17" s="95"/>
      <c r="K17" s="95"/>
      <c r="L17" s="95"/>
    </row>
    <row r="18" spans="2:12">
      <c r="B18" s="83" t="s">
        <v>209</v>
      </c>
      <c r="C18" s="85">
        <v>80000</v>
      </c>
      <c r="D18" s="83" t="s">
        <v>210</v>
      </c>
      <c r="E18" s="94">
        <v>15</v>
      </c>
      <c r="F18" s="94">
        <v>45</v>
      </c>
      <c r="G18" s="94">
        <v>30</v>
      </c>
      <c r="H18" s="94">
        <v>10</v>
      </c>
      <c r="I18" s="95"/>
      <c r="J18" s="95"/>
      <c r="K18" s="95"/>
      <c r="L18" s="95"/>
    </row>
    <row r="19" spans="2:12" ht="15.75" thickBot="1">
      <c r="B19" s="101" t="s">
        <v>228</v>
      </c>
      <c r="C19" s="102">
        <v>300000</v>
      </c>
      <c r="D19" s="83" t="s">
        <v>208</v>
      </c>
      <c r="E19" s="94">
        <v>30</v>
      </c>
      <c r="F19" s="94">
        <v>15</v>
      </c>
      <c r="G19" s="94">
        <v>25</v>
      </c>
      <c r="H19" s="94">
        <v>30</v>
      </c>
      <c r="I19" s="96"/>
      <c r="J19" s="96"/>
      <c r="K19" s="96"/>
      <c r="L19" s="96"/>
    </row>
    <row r="20" spans="2:12" ht="15.75" thickTop="1">
      <c r="B20" s="90" t="s">
        <v>19</v>
      </c>
      <c r="C20" s="103"/>
      <c r="D20" s="83"/>
      <c r="E20" s="83"/>
      <c r="F20" s="83"/>
      <c r="G20" s="83"/>
      <c r="H20" s="83"/>
      <c r="I20" s="104"/>
      <c r="J20" s="104"/>
      <c r="K20" s="104"/>
      <c r="L20" s="104"/>
    </row>
    <row r="21" spans="2:12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2:12">
      <c r="B22" s="105" t="s">
        <v>225</v>
      </c>
      <c r="C22" s="83"/>
      <c r="D22" s="83"/>
      <c r="E22" s="83"/>
      <c r="F22" s="83"/>
      <c r="G22" s="83"/>
      <c r="H22" s="83"/>
      <c r="I22" s="106">
        <v>650000</v>
      </c>
      <c r="J22" s="83"/>
      <c r="K22" s="83"/>
      <c r="L22" s="83"/>
    </row>
    <row r="23" spans="2:12">
      <c r="B23" s="107" t="s">
        <v>219</v>
      </c>
      <c r="C23" s="83"/>
      <c r="D23" s="83"/>
      <c r="E23" s="83"/>
      <c r="F23" s="83"/>
      <c r="G23" s="83"/>
      <c r="H23" s="83"/>
      <c r="I23" s="83"/>
      <c r="J23" s="108">
        <v>420000</v>
      </c>
      <c r="K23" s="83"/>
      <c r="L23" s="83"/>
    </row>
    <row r="24" spans="2:12">
      <c r="B24" s="109" t="s">
        <v>224</v>
      </c>
      <c r="C24" s="83"/>
      <c r="D24" s="83"/>
      <c r="E24" s="83"/>
      <c r="F24" s="83"/>
      <c r="G24" s="83"/>
      <c r="H24" s="83"/>
      <c r="I24" s="83"/>
      <c r="J24" s="83"/>
      <c r="K24" s="110"/>
      <c r="L24" s="110"/>
    </row>
    <row r="25" spans="2:12">
      <c r="B25" s="111" t="s">
        <v>229</v>
      </c>
      <c r="C25" s="83"/>
      <c r="D25" s="83"/>
      <c r="E25" s="83"/>
      <c r="F25" s="83"/>
      <c r="G25" s="83"/>
      <c r="H25" s="83"/>
      <c r="I25" s="112"/>
      <c r="J25" s="112"/>
      <c r="K25" s="112"/>
      <c r="L25" s="112"/>
    </row>
  </sheetData>
  <mergeCells count="2">
    <mergeCell ref="E13:H13"/>
    <mergeCell ref="I13:L1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M45"/>
  <sheetViews>
    <sheetView topLeftCell="A19" workbookViewId="0">
      <selection activeCell="O14" sqref="O14"/>
    </sheetView>
  </sheetViews>
  <sheetFormatPr baseColWidth="10" defaultColWidth="11.42578125" defaultRowHeight="15"/>
  <cols>
    <col min="4" max="4" width="14" bestFit="1" customWidth="1"/>
    <col min="5" max="5" width="12.7109375" bestFit="1" customWidth="1"/>
    <col min="9" max="9" width="14" bestFit="1" customWidth="1"/>
    <col min="12" max="12" width="16.7109375" bestFit="1" customWidth="1"/>
    <col min="13" max="13" width="12.7109375" bestFit="1" customWidth="1"/>
  </cols>
  <sheetData>
    <row r="4" spans="2:13" ht="31.5">
      <c r="B4" s="1" t="s">
        <v>30</v>
      </c>
      <c r="C4" s="116" t="s">
        <v>31</v>
      </c>
      <c r="D4" s="116"/>
      <c r="E4" s="116"/>
      <c r="F4" s="116"/>
      <c r="G4" s="116"/>
      <c r="H4" s="116"/>
      <c r="I4" s="2" t="s">
        <v>32</v>
      </c>
    </row>
    <row r="5" spans="2:13">
      <c r="B5" t="s">
        <v>25</v>
      </c>
      <c r="D5" s="3"/>
      <c r="E5" s="28">
        <v>425000</v>
      </c>
      <c r="F5" t="s">
        <v>26</v>
      </c>
      <c r="I5" s="18">
        <v>380000</v>
      </c>
    </row>
    <row r="6" spans="2:13" ht="21">
      <c r="B6" s="5"/>
      <c r="D6" s="3"/>
      <c r="E6" s="29"/>
      <c r="F6" t="s">
        <v>33</v>
      </c>
      <c r="G6" s="5"/>
      <c r="I6" s="18">
        <v>45000</v>
      </c>
      <c r="L6" s="27" t="s">
        <v>25</v>
      </c>
      <c r="M6" s="18">
        <v>425000</v>
      </c>
    </row>
    <row r="7" spans="2:13" ht="15.75" thickBot="1">
      <c r="B7" s="24"/>
      <c r="C7" s="24"/>
      <c r="D7" s="25"/>
      <c r="E7" s="30"/>
      <c r="F7" s="24"/>
      <c r="G7" s="24"/>
      <c r="H7" s="24"/>
      <c r="I7" s="24"/>
      <c r="M7" s="18"/>
    </row>
    <row r="8" spans="2:13" ht="19.5" thickTop="1">
      <c r="E8" s="18">
        <v>425000</v>
      </c>
      <c r="I8" s="18">
        <v>425000</v>
      </c>
      <c r="L8" s="27" t="s">
        <v>26</v>
      </c>
      <c r="M8" s="18">
        <v>380000</v>
      </c>
    </row>
    <row r="14" spans="2:13" ht="31.5">
      <c r="B14" s="1" t="s">
        <v>30</v>
      </c>
      <c r="C14" s="116" t="s">
        <v>31</v>
      </c>
      <c r="D14" s="116"/>
      <c r="E14" s="116"/>
      <c r="F14" s="116"/>
      <c r="G14" s="116"/>
      <c r="H14" s="116"/>
      <c r="I14" s="2" t="s">
        <v>32</v>
      </c>
    </row>
    <row r="15" spans="2:13">
      <c r="B15" t="s">
        <v>25</v>
      </c>
      <c r="D15" s="3"/>
      <c r="E15" s="28">
        <v>280000</v>
      </c>
      <c r="F15" t="s">
        <v>26</v>
      </c>
      <c r="I15" s="18">
        <v>310000</v>
      </c>
    </row>
    <row r="16" spans="2:13" ht="21">
      <c r="B16" s="26" t="s">
        <v>34</v>
      </c>
      <c r="D16" s="3"/>
      <c r="E16" s="29">
        <v>30000</v>
      </c>
      <c r="G16" s="5"/>
      <c r="I16" s="18"/>
      <c r="L16" s="27" t="s">
        <v>25</v>
      </c>
      <c r="M16" s="18">
        <v>280000</v>
      </c>
    </row>
    <row r="17" spans="2:13" ht="15.75" thickBot="1">
      <c r="B17" s="24"/>
      <c r="C17" s="24"/>
      <c r="D17" s="25"/>
      <c r="E17" s="30"/>
      <c r="F17" s="24"/>
      <c r="G17" s="24"/>
      <c r="H17" s="24"/>
      <c r="I17" s="31"/>
      <c r="M17" s="18"/>
    </row>
    <row r="18" spans="2:13" ht="19.5" thickTop="1">
      <c r="E18" s="18">
        <v>310000</v>
      </c>
      <c r="I18" s="18">
        <v>310000</v>
      </c>
      <c r="L18" s="27" t="s">
        <v>26</v>
      </c>
      <c r="M18" s="18">
        <v>310000</v>
      </c>
    </row>
    <row r="23" spans="2:13" ht="31.5">
      <c r="B23" s="1" t="s">
        <v>0</v>
      </c>
      <c r="C23" s="116" t="s">
        <v>1</v>
      </c>
      <c r="D23" s="116"/>
      <c r="E23" s="116"/>
      <c r="F23" s="116"/>
      <c r="G23" s="116"/>
      <c r="H23" s="116"/>
      <c r="I23" s="2" t="s">
        <v>2</v>
      </c>
    </row>
    <row r="24" spans="2:13">
      <c r="D24" s="3"/>
      <c r="E24" s="4"/>
    </row>
    <row r="25" spans="2:13" ht="23.25">
      <c r="B25" s="5"/>
      <c r="D25" s="3"/>
      <c r="E25" s="6"/>
      <c r="G25" s="5" t="s">
        <v>4</v>
      </c>
      <c r="L25" s="32"/>
    </row>
    <row r="26" spans="2:13">
      <c r="D26" s="3"/>
      <c r="E26" s="6"/>
    </row>
    <row r="27" spans="2:13" ht="15.75">
      <c r="B27" s="7" t="s">
        <v>5</v>
      </c>
      <c r="C27" s="8"/>
      <c r="D27" s="9">
        <v>350000</v>
      </c>
      <c r="E27" s="10"/>
      <c r="G27" s="7" t="s">
        <v>6</v>
      </c>
      <c r="H27" s="7"/>
      <c r="I27" s="9">
        <v>460000</v>
      </c>
    </row>
    <row r="28" spans="2:13">
      <c r="C28" s="11"/>
      <c r="D28" s="12"/>
      <c r="E28" s="6"/>
      <c r="H28" s="11"/>
      <c r="I28" s="12"/>
    </row>
    <row r="29" spans="2:13" ht="21">
      <c r="B29" s="7" t="s">
        <v>7</v>
      </c>
      <c r="C29" s="11"/>
      <c r="D29" s="9">
        <v>100000</v>
      </c>
      <c r="E29" s="6"/>
      <c r="G29" s="5" t="s">
        <v>8</v>
      </c>
      <c r="H29" s="11"/>
      <c r="I29" s="12"/>
    </row>
    <row r="30" spans="2:13">
      <c r="C30" s="11"/>
      <c r="D30" s="12"/>
      <c r="E30" s="6"/>
      <c r="H30" s="11"/>
      <c r="I30" s="12"/>
    </row>
    <row r="31" spans="2:13" ht="15.75">
      <c r="B31" s="7" t="s">
        <v>9</v>
      </c>
      <c r="C31" s="11"/>
      <c r="D31" s="9">
        <v>80000</v>
      </c>
      <c r="E31" s="6"/>
      <c r="G31" s="7" t="s">
        <v>10</v>
      </c>
      <c r="H31" s="11"/>
      <c r="I31" s="13">
        <v>139000</v>
      </c>
    </row>
    <row r="32" spans="2:13">
      <c r="C32" s="11"/>
      <c r="D32" s="12"/>
      <c r="E32" s="6"/>
      <c r="H32" s="11"/>
      <c r="I32" s="12"/>
    </row>
    <row r="33" spans="2:9" ht="15.75">
      <c r="B33" s="7" t="s">
        <v>11</v>
      </c>
      <c r="C33" s="11"/>
      <c r="D33" s="9">
        <v>50000</v>
      </c>
      <c r="E33" s="6"/>
      <c r="G33" s="7" t="s">
        <v>12</v>
      </c>
      <c r="H33" s="11"/>
      <c r="I33" s="14">
        <v>45000</v>
      </c>
    </row>
    <row r="34" spans="2:9">
      <c r="C34" s="11"/>
      <c r="D34" s="11"/>
      <c r="E34" s="15"/>
      <c r="H34" s="11"/>
      <c r="I34" s="11"/>
    </row>
    <row r="35" spans="2:9" ht="15.75">
      <c r="B35" s="7" t="s">
        <v>15</v>
      </c>
      <c r="D35" s="9">
        <v>40000</v>
      </c>
      <c r="E35" s="6"/>
      <c r="G35" s="7" t="s">
        <v>13</v>
      </c>
      <c r="I35" s="16">
        <v>17000</v>
      </c>
    </row>
    <row r="36" spans="2:9" ht="15.75">
      <c r="C36" s="11"/>
      <c r="D36" s="12"/>
      <c r="E36" s="6"/>
      <c r="G36" s="7"/>
      <c r="I36" s="18"/>
    </row>
    <row r="37" spans="2:9" ht="15.75">
      <c r="B37" s="7" t="s">
        <v>16</v>
      </c>
      <c r="C37" s="11"/>
      <c r="D37" s="9">
        <v>25000</v>
      </c>
      <c r="E37" s="6"/>
      <c r="H37" s="7"/>
      <c r="I37" s="17"/>
    </row>
    <row r="38" spans="2:9">
      <c r="C38" s="11"/>
      <c r="D38" s="12"/>
      <c r="E38" s="6"/>
      <c r="H38" s="11"/>
      <c r="I38" s="12"/>
    </row>
    <row r="39" spans="2:9" ht="15.75">
      <c r="B39" s="7" t="s">
        <v>17</v>
      </c>
      <c r="C39" s="11"/>
      <c r="D39" s="9">
        <v>13000</v>
      </c>
      <c r="E39" s="6"/>
      <c r="H39" s="11"/>
      <c r="I39" s="12"/>
    </row>
    <row r="40" spans="2:9">
      <c r="C40" s="11"/>
      <c r="D40" s="12"/>
      <c r="E40" s="6"/>
      <c r="H40" s="11"/>
      <c r="I40" s="12"/>
    </row>
    <row r="41" spans="2:9" ht="15.75">
      <c r="B41" s="7" t="s">
        <v>18</v>
      </c>
      <c r="C41" s="11"/>
      <c r="D41" s="9">
        <v>3000</v>
      </c>
      <c r="E41" s="6"/>
      <c r="H41" s="11"/>
      <c r="I41" s="12"/>
    </row>
    <row r="42" spans="2:9">
      <c r="C42" s="11"/>
      <c r="D42" s="11"/>
      <c r="E42" s="15"/>
      <c r="H42" s="11"/>
      <c r="I42" s="12"/>
    </row>
    <row r="43" spans="2:9" ht="15.75">
      <c r="B43" s="7"/>
      <c r="D43" s="9"/>
      <c r="E43" s="6"/>
      <c r="H43" s="11"/>
      <c r="I43" s="12"/>
    </row>
    <row r="44" spans="2:9" ht="15.75">
      <c r="C44" s="8"/>
      <c r="D44" s="17"/>
      <c r="E44" s="10"/>
      <c r="H44" s="11"/>
      <c r="I44" s="11"/>
    </row>
    <row r="45" spans="2:9" ht="15.75">
      <c r="B45" s="19" t="s">
        <v>19</v>
      </c>
      <c r="C45" s="19"/>
      <c r="D45" s="20">
        <f>SUM(D27:D44)</f>
        <v>661000</v>
      </c>
      <c r="E45" s="21"/>
      <c r="G45" s="19" t="s">
        <v>19</v>
      </c>
      <c r="H45" s="19"/>
      <c r="I45" s="22">
        <f>SUM(I27,I31,I33,I35)</f>
        <v>661000</v>
      </c>
    </row>
  </sheetData>
  <mergeCells count="3">
    <mergeCell ref="C4:H4"/>
    <mergeCell ref="C14:H14"/>
    <mergeCell ref="C23:H23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2:K42"/>
  <sheetViews>
    <sheetView topLeftCell="C22" zoomScale="120" zoomScaleNormal="120" workbookViewId="0">
      <selection activeCell="M39" sqref="M39"/>
    </sheetView>
  </sheetViews>
  <sheetFormatPr baseColWidth="10" defaultColWidth="11.42578125" defaultRowHeight="15"/>
  <cols>
    <col min="9" max="9" width="13.7109375" customWidth="1"/>
    <col min="10" max="10" width="14.42578125" bestFit="1" customWidth="1"/>
    <col min="11" max="11" width="12.7109375" bestFit="1" customWidth="1"/>
  </cols>
  <sheetData>
    <row r="22" spans="3:11">
      <c r="C22" t="s">
        <v>35</v>
      </c>
      <c r="D22" t="s">
        <v>36</v>
      </c>
      <c r="E22" t="s">
        <v>37</v>
      </c>
      <c r="F22" s="18">
        <v>28560</v>
      </c>
      <c r="G22" t="s">
        <v>38</v>
      </c>
      <c r="J22" t="s">
        <v>39</v>
      </c>
      <c r="K22" t="s">
        <v>40</v>
      </c>
    </row>
    <row r="23" spans="3:11">
      <c r="D23" t="s">
        <v>41</v>
      </c>
      <c r="F23" s="18">
        <v>24000</v>
      </c>
      <c r="I23" t="s">
        <v>42</v>
      </c>
      <c r="J23" s="18">
        <v>4000</v>
      </c>
      <c r="K23" s="18">
        <v>20000</v>
      </c>
    </row>
    <row r="24" spans="3:11">
      <c r="D24" t="s">
        <v>43</v>
      </c>
      <c r="F24" t="s">
        <v>44</v>
      </c>
      <c r="I24" t="s">
        <v>45</v>
      </c>
      <c r="J24" s="18">
        <v>4000</v>
      </c>
      <c r="K24" s="18">
        <v>16000</v>
      </c>
    </row>
    <row r="25" spans="3:11">
      <c r="I25" t="s">
        <v>46</v>
      </c>
      <c r="J25" s="18">
        <v>4000</v>
      </c>
      <c r="K25" s="18">
        <v>12000</v>
      </c>
    </row>
    <row r="26" spans="3:11">
      <c r="I26" t="s">
        <v>47</v>
      </c>
      <c r="J26" s="18">
        <v>4000</v>
      </c>
      <c r="K26" s="18">
        <v>8000</v>
      </c>
    </row>
    <row r="27" spans="3:11">
      <c r="G27" t="s">
        <v>40</v>
      </c>
      <c r="I27" t="s">
        <v>48</v>
      </c>
      <c r="J27" s="18">
        <v>4000</v>
      </c>
      <c r="K27" s="18">
        <v>4000</v>
      </c>
    </row>
    <row r="28" spans="3:11">
      <c r="D28" t="s">
        <v>49</v>
      </c>
      <c r="E28" t="s">
        <v>50</v>
      </c>
      <c r="F28" s="18">
        <v>3999</v>
      </c>
      <c r="G28" s="18">
        <v>1</v>
      </c>
      <c r="I28" t="s">
        <v>50</v>
      </c>
      <c r="J28" s="18">
        <v>4000</v>
      </c>
      <c r="K28" s="18" t="s">
        <v>51</v>
      </c>
    </row>
    <row r="31" spans="3:11">
      <c r="J31" t="s">
        <v>52</v>
      </c>
      <c r="K31" t="s">
        <v>53</v>
      </c>
    </row>
    <row r="32" spans="3:11">
      <c r="I32" t="s">
        <v>54</v>
      </c>
      <c r="J32" s="18">
        <v>30940</v>
      </c>
      <c r="K32" s="18">
        <v>26000</v>
      </c>
    </row>
    <row r="33" spans="8:11">
      <c r="I33" t="s">
        <v>55</v>
      </c>
      <c r="J33" s="18">
        <v>357</v>
      </c>
      <c r="K33" s="42">
        <v>300</v>
      </c>
    </row>
    <row r="34" spans="8:11">
      <c r="I34" t="s">
        <v>56</v>
      </c>
      <c r="J34" s="18"/>
      <c r="K34" s="18">
        <v>26300</v>
      </c>
    </row>
    <row r="36" spans="8:11">
      <c r="I36" t="s">
        <v>56</v>
      </c>
      <c r="J36" t="s">
        <v>57</v>
      </c>
    </row>
    <row r="37" spans="8:11">
      <c r="I37" t="s">
        <v>58</v>
      </c>
      <c r="J37" t="s">
        <v>59</v>
      </c>
    </row>
    <row r="39" spans="8:11">
      <c r="I39" s="18">
        <v>26300</v>
      </c>
    </row>
    <row r="40" spans="8:11">
      <c r="I40" s="18">
        <v>-4383.33</v>
      </c>
    </row>
    <row r="41" spans="8:11">
      <c r="I41" s="42">
        <v>-4383.33</v>
      </c>
    </row>
    <row r="42" spans="8:11">
      <c r="H42" t="s">
        <v>60</v>
      </c>
      <c r="I42" s="18">
        <v>17533.34</v>
      </c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24:P35"/>
  <sheetViews>
    <sheetView topLeftCell="A25" workbookViewId="0">
      <selection activeCell="M32" sqref="M32:P33"/>
    </sheetView>
  </sheetViews>
  <sheetFormatPr baseColWidth="10" defaultColWidth="11.42578125" defaultRowHeight="15"/>
  <cols>
    <col min="14" max="14" width="14.28515625" bestFit="1" customWidth="1"/>
    <col min="16" max="16" width="14.28515625" bestFit="1" customWidth="1"/>
  </cols>
  <sheetData>
    <row r="24" spans="13:16">
      <c r="M24" s="43" t="s">
        <v>30</v>
      </c>
      <c r="N24" s="119" t="s">
        <v>61</v>
      </c>
      <c r="O24" s="119"/>
      <c r="P24" s="43" t="s">
        <v>32</v>
      </c>
    </row>
    <row r="25" spans="13:16">
      <c r="M25" t="s">
        <v>25</v>
      </c>
      <c r="N25" s="44">
        <v>180000</v>
      </c>
      <c r="O25" t="s">
        <v>26</v>
      </c>
      <c r="P25" s="18">
        <v>150000</v>
      </c>
    </row>
    <row r="26" spans="13:16">
      <c r="M26" s="45" t="s">
        <v>34</v>
      </c>
      <c r="N26" s="46">
        <v>970000</v>
      </c>
      <c r="P26" s="18"/>
    </row>
    <row r="27" spans="13:16" ht="75.75" thickBot="1">
      <c r="M27" s="24"/>
      <c r="N27" s="47"/>
      <c r="O27" s="48" t="s">
        <v>62</v>
      </c>
      <c r="P27" s="31">
        <v>1000000</v>
      </c>
    </row>
    <row r="28" spans="13:16" ht="15.75" thickTop="1">
      <c r="N28" s="49">
        <v>1150000</v>
      </c>
      <c r="P28" s="18">
        <v>1150000</v>
      </c>
    </row>
    <row r="31" spans="13:16">
      <c r="M31" s="43" t="s">
        <v>30</v>
      </c>
      <c r="N31" s="119" t="s">
        <v>61</v>
      </c>
      <c r="O31" s="119"/>
      <c r="P31" s="43" t="s">
        <v>32</v>
      </c>
    </row>
    <row r="32" spans="13:16">
      <c r="M32" t="s">
        <v>25</v>
      </c>
      <c r="N32" s="44">
        <v>180000</v>
      </c>
      <c r="O32" t="s">
        <v>26</v>
      </c>
      <c r="P32" s="18">
        <v>150000</v>
      </c>
    </row>
    <row r="33" spans="13:16">
      <c r="M33" s="45"/>
      <c r="N33" s="46"/>
      <c r="O33" s="45" t="s">
        <v>33</v>
      </c>
      <c r="P33" s="50">
        <v>30000</v>
      </c>
    </row>
    <row r="34" spans="13:16" ht="15.75" thickBot="1">
      <c r="M34" s="24"/>
      <c r="N34" s="47"/>
      <c r="O34" s="48"/>
      <c r="P34" s="31"/>
    </row>
    <row r="35" spans="13:16" ht="15.75" thickTop="1">
      <c r="N35" s="49">
        <v>180000</v>
      </c>
      <c r="P35" s="18">
        <v>180000</v>
      </c>
    </row>
  </sheetData>
  <mergeCells count="2">
    <mergeCell ref="N24:O24"/>
    <mergeCell ref="N31:O3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8EB8-90FF-4FB2-9483-1590C646CB88}">
  <dimension ref="B3:J79"/>
  <sheetViews>
    <sheetView zoomScale="90" zoomScaleNormal="90" workbookViewId="0">
      <selection activeCell="B8" sqref="B8:D8"/>
    </sheetView>
  </sheetViews>
  <sheetFormatPr baseColWidth="10" defaultColWidth="11.42578125" defaultRowHeight="15"/>
  <cols>
    <col min="3" max="3" width="13" customWidth="1"/>
    <col min="4" max="4" width="14" bestFit="1" customWidth="1"/>
    <col min="5" max="5" width="13.28515625" customWidth="1"/>
    <col min="6" max="6" width="13.42578125" bestFit="1" customWidth="1"/>
    <col min="7" max="8" width="14.28515625" customWidth="1"/>
    <col min="9" max="9" width="21.28515625" customWidth="1"/>
    <col min="11" max="11" width="14.85546875" customWidth="1"/>
  </cols>
  <sheetData>
    <row r="3" spans="2:9" ht="31.5">
      <c r="B3" s="1" t="s">
        <v>30</v>
      </c>
      <c r="C3" s="116" t="s">
        <v>63</v>
      </c>
      <c r="D3" s="116"/>
      <c r="E3" s="116"/>
      <c r="F3" s="116"/>
      <c r="G3" s="116"/>
      <c r="H3" s="116"/>
      <c r="I3" s="2" t="s">
        <v>32</v>
      </c>
    </row>
    <row r="4" spans="2:9">
      <c r="D4" s="3"/>
      <c r="E4" s="4"/>
    </row>
    <row r="5" spans="2:9">
      <c r="D5" s="3"/>
      <c r="E5" s="6"/>
    </row>
    <row r="6" spans="2:9" ht="15.75">
      <c r="B6" s="7" t="s">
        <v>64</v>
      </c>
      <c r="C6" s="8"/>
      <c r="D6" s="9">
        <v>350000</v>
      </c>
      <c r="E6" s="10"/>
      <c r="G6" s="7" t="s">
        <v>26</v>
      </c>
      <c r="H6" s="7"/>
      <c r="I6" s="9">
        <v>490000</v>
      </c>
    </row>
    <row r="7" spans="2:9">
      <c r="C7" s="11"/>
      <c r="D7" s="12"/>
      <c r="E7" s="6"/>
      <c r="H7" s="11"/>
      <c r="I7" s="12"/>
    </row>
    <row r="8" spans="2:9" ht="15.75">
      <c r="B8" s="7" t="s">
        <v>65</v>
      </c>
      <c r="C8" s="11"/>
      <c r="D8" s="9">
        <v>120000</v>
      </c>
      <c r="E8" s="6"/>
      <c r="G8" s="7" t="s">
        <v>66</v>
      </c>
      <c r="H8" s="11"/>
      <c r="I8" s="51">
        <v>92400</v>
      </c>
    </row>
    <row r="9" spans="2:9">
      <c r="C9" s="11"/>
      <c r="D9" s="12"/>
      <c r="E9" s="6"/>
      <c r="H9" s="11"/>
      <c r="I9" s="12"/>
    </row>
    <row r="10" spans="2:9" ht="15.75">
      <c r="B10" s="7" t="s">
        <v>27</v>
      </c>
      <c r="C10" s="11"/>
      <c r="D10" s="9">
        <v>40000</v>
      </c>
      <c r="E10" s="6"/>
      <c r="G10" s="7" t="s">
        <v>67</v>
      </c>
      <c r="H10" s="11"/>
      <c r="I10" s="51">
        <v>150000</v>
      </c>
    </row>
    <row r="11" spans="2:9">
      <c r="C11" s="11"/>
      <c r="D11" s="12"/>
      <c r="E11" s="6"/>
      <c r="H11" s="11"/>
      <c r="I11" s="12"/>
    </row>
    <row r="12" spans="2:9" ht="15.75">
      <c r="B12" s="7" t="s">
        <v>68</v>
      </c>
      <c r="C12" s="11"/>
      <c r="D12" s="9">
        <v>60000</v>
      </c>
      <c r="E12" s="6"/>
      <c r="G12" s="7" t="s">
        <v>69</v>
      </c>
      <c r="H12" s="11"/>
      <c r="I12" s="9">
        <v>35000</v>
      </c>
    </row>
    <row r="13" spans="2:9">
      <c r="C13" s="11"/>
      <c r="D13" s="11"/>
      <c r="E13" s="15"/>
      <c r="H13" s="11"/>
      <c r="I13" s="11"/>
    </row>
    <row r="14" spans="2:9" ht="15.75">
      <c r="B14" s="7" t="s">
        <v>70</v>
      </c>
      <c r="C14" s="7"/>
      <c r="D14" s="9">
        <v>70000</v>
      </c>
      <c r="E14" s="6"/>
      <c r="G14" s="7" t="s">
        <v>71</v>
      </c>
      <c r="I14" s="52">
        <v>15800</v>
      </c>
    </row>
    <row r="15" spans="2:9" ht="15.75">
      <c r="C15" s="11"/>
      <c r="D15" s="12"/>
      <c r="E15" s="6"/>
      <c r="G15" s="7"/>
      <c r="I15" s="18"/>
    </row>
    <row r="16" spans="2:9" ht="15.75">
      <c r="B16" s="7" t="s">
        <v>72</v>
      </c>
      <c r="C16" s="11"/>
      <c r="D16" s="9">
        <v>40000</v>
      </c>
      <c r="E16" s="6"/>
      <c r="H16" s="7"/>
      <c r="I16" s="17"/>
    </row>
    <row r="17" spans="2:9">
      <c r="C17" s="11"/>
      <c r="D17" s="12"/>
      <c r="E17" s="6"/>
      <c r="H17" s="11"/>
      <c r="I17" s="12"/>
    </row>
    <row r="18" spans="2:9" ht="15.75">
      <c r="B18" s="7" t="s">
        <v>73</v>
      </c>
      <c r="C18" s="11"/>
      <c r="D18" s="9">
        <v>25000</v>
      </c>
      <c r="E18" s="6"/>
      <c r="H18" s="11"/>
      <c r="I18" s="12"/>
    </row>
    <row r="19" spans="2:9">
      <c r="C19" s="11"/>
      <c r="D19" s="12"/>
      <c r="E19" s="6"/>
      <c r="H19" s="11"/>
      <c r="I19" s="12"/>
    </row>
    <row r="20" spans="2:9" ht="15.75">
      <c r="B20" s="7" t="s">
        <v>74</v>
      </c>
      <c r="C20" s="11"/>
      <c r="D20" s="9">
        <v>35000</v>
      </c>
      <c r="E20" s="6"/>
      <c r="H20" s="11"/>
      <c r="I20" s="12"/>
    </row>
    <row r="21" spans="2:9">
      <c r="C21" s="11"/>
      <c r="D21" s="11"/>
      <c r="E21" s="15"/>
      <c r="H21" s="11"/>
      <c r="I21" s="12"/>
    </row>
    <row r="22" spans="2:9" ht="15.75">
      <c r="B22" s="7" t="s">
        <v>34</v>
      </c>
      <c r="D22" s="9">
        <v>43200</v>
      </c>
      <c r="E22" s="6"/>
      <c r="H22" s="11"/>
      <c r="I22" s="12"/>
    </row>
    <row r="23" spans="2:9" ht="15.75">
      <c r="C23" s="8"/>
      <c r="D23" s="17"/>
      <c r="E23" s="10"/>
      <c r="H23" s="11"/>
      <c r="I23" s="11"/>
    </row>
    <row r="24" spans="2:9" ht="15.75">
      <c r="B24" s="19" t="s">
        <v>19</v>
      </c>
      <c r="C24" s="19"/>
      <c r="D24" s="20">
        <f>SUM(D6,D8,D10,D12,D16,D18,D20,D22,D14)</f>
        <v>783200</v>
      </c>
      <c r="E24" s="21"/>
      <c r="G24" s="19" t="s">
        <v>19</v>
      </c>
      <c r="H24" s="19"/>
      <c r="I24" s="22">
        <f>SUM(I6,I10,I12,I14,I8)</f>
        <v>783200</v>
      </c>
    </row>
    <row r="38" spans="2:10" ht="15.75" thickBot="1"/>
    <row r="39" spans="2:10" ht="45">
      <c r="B39" s="122" t="s">
        <v>75</v>
      </c>
      <c r="C39" s="123"/>
      <c r="D39" s="53" t="s">
        <v>76</v>
      </c>
      <c r="E39" s="53" t="s">
        <v>77</v>
      </c>
      <c r="F39" s="54" t="s">
        <v>78</v>
      </c>
      <c r="G39" s="55" t="s">
        <v>79</v>
      </c>
      <c r="I39" s="68" t="s">
        <v>80</v>
      </c>
    </row>
    <row r="40" spans="2:10">
      <c r="B40" s="124"/>
      <c r="C40" s="125"/>
      <c r="D40" s="56"/>
      <c r="E40" s="56"/>
      <c r="F40" s="58"/>
      <c r="G40" s="57"/>
      <c r="I40" t="s">
        <v>81</v>
      </c>
      <c r="J40" t="s">
        <v>82</v>
      </c>
    </row>
    <row r="41" spans="2:10">
      <c r="B41" s="126">
        <v>50000</v>
      </c>
      <c r="C41" s="127"/>
      <c r="D41" s="58">
        <v>40000</v>
      </c>
      <c r="E41" s="58">
        <v>80000</v>
      </c>
      <c r="F41" s="58">
        <v>350000</v>
      </c>
      <c r="G41" s="59" t="s">
        <v>83</v>
      </c>
      <c r="I41" t="s">
        <v>84</v>
      </c>
      <c r="J41" t="s">
        <v>85</v>
      </c>
    </row>
    <row r="42" spans="2:10" ht="15.75" thickBot="1">
      <c r="B42" s="128">
        <v>45000</v>
      </c>
      <c r="C42" s="129"/>
      <c r="D42" s="60">
        <v>10000</v>
      </c>
      <c r="E42" s="60">
        <v>10000</v>
      </c>
      <c r="F42" s="61">
        <v>90000</v>
      </c>
      <c r="G42" s="62" t="s">
        <v>86</v>
      </c>
    </row>
    <row r="43" spans="2:10">
      <c r="B43" s="128">
        <v>60000</v>
      </c>
      <c r="C43" s="129"/>
      <c r="D43" s="63">
        <v>50000</v>
      </c>
      <c r="E43" s="64">
        <v>90000</v>
      </c>
      <c r="F43" s="58">
        <v>440000</v>
      </c>
      <c r="G43" s="65" t="s">
        <v>87</v>
      </c>
    </row>
    <row r="44" spans="2:10">
      <c r="B44" s="128">
        <v>70000</v>
      </c>
      <c r="C44" s="129"/>
      <c r="D44" s="58"/>
      <c r="E44" s="58"/>
      <c r="F44" s="58"/>
      <c r="G44" s="59"/>
    </row>
    <row r="45" spans="2:10">
      <c r="B45" s="128">
        <v>40000</v>
      </c>
      <c r="C45" s="129"/>
      <c r="D45" s="58"/>
      <c r="E45" s="58"/>
      <c r="F45" s="58"/>
      <c r="G45" s="59"/>
    </row>
    <row r="46" spans="2:10">
      <c r="B46" s="128">
        <v>31000</v>
      </c>
      <c r="C46" s="129"/>
      <c r="D46" s="58"/>
      <c r="E46" s="58"/>
      <c r="F46" s="58"/>
      <c r="G46" s="59"/>
    </row>
    <row r="47" spans="2:10" ht="15.75" thickBot="1">
      <c r="B47" s="130">
        <v>35000</v>
      </c>
      <c r="C47" s="131"/>
      <c r="D47" s="58"/>
      <c r="E47" s="58"/>
      <c r="F47" s="58"/>
      <c r="G47" s="59"/>
    </row>
    <row r="48" spans="2:10">
      <c r="B48" s="128">
        <f>SUM(B41:B47)</f>
        <v>331000</v>
      </c>
      <c r="C48" s="129"/>
      <c r="D48" s="58"/>
      <c r="E48" s="58"/>
      <c r="F48" s="58"/>
      <c r="G48" s="59"/>
    </row>
    <row r="49" spans="2:7" ht="15.75" thickBot="1">
      <c r="B49" s="120"/>
      <c r="C49" s="121"/>
      <c r="D49" s="66"/>
      <c r="E49" s="66"/>
      <c r="F49" s="66"/>
      <c r="G49" s="67"/>
    </row>
    <row r="66" spans="2:5">
      <c r="B66" t="s">
        <v>88</v>
      </c>
    </row>
    <row r="67" spans="2:5">
      <c r="C67" t="s">
        <v>89</v>
      </c>
      <c r="D67" s="18">
        <v>350</v>
      </c>
      <c r="E67" t="s">
        <v>90</v>
      </c>
    </row>
    <row r="68" spans="2:5">
      <c r="C68" t="s">
        <v>91</v>
      </c>
      <c r="D68" s="69">
        <v>1287.3</v>
      </c>
      <c r="E68" t="s">
        <v>92</v>
      </c>
    </row>
    <row r="69" spans="2:5">
      <c r="C69" t="s">
        <v>93</v>
      </c>
      <c r="D69" s="18">
        <f>SUM(D67:D68)</f>
        <v>1637.3</v>
      </c>
    </row>
    <row r="70" spans="2:5">
      <c r="D70" s="18"/>
    </row>
    <row r="71" spans="2:5">
      <c r="B71" t="s">
        <v>94</v>
      </c>
      <c r="D71" s="18"/>
    </row>
    <row r="72" spans="2:5">
      <c r="C72" t="s">
        <v>89</v>
      </c>
      <c r="D72" s="18">
        <v>2000</v>
      </c>
    </row>
    <row r="73" spans="2:5" ht="17.25">
      <c r="C73" t="s">
        <v>91</v>
      </c>
      <c r="D73" s="70">
        <v>1892</v>
      </c>
      <c r="E73" t="s">
        <v>95</v>
      </c>
    </row>
    <row r="74" spans="2:5">
      <c r="D74" s="18">
        <v>3892</v>
      </c>
    </row>
    <row r="76" spans="2:5">
      <c r="B76" t="s">
        <v>96</v>
      </c>
    </row>
    <row r="77" spans="2:5">
      <c r="D77" s="18">
        <v>1637.3</v>
      </c>
    </row>
    <row r="78" spans="2:5" ht="17.25">
      <c r="D78" s="70">
        <v>3892</v>
      </c>
    </row>
    <row r="79" spans="2:5">
      <c r="D79" s="18">
        <f>SUM(D77:D78)</f>
        <v>5529.3</v>
      </c>
    </row>
  </sheetData>
  <mergeCells count="12">
    <mergeCell ref="B49:C49"/>
    <mergeCell ref="C3:H3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0BAD-F698-494B-8A0C-CD3FDA8F0C78}">
  <dimension ref="A3:J92"/>
  <sheetViews>
    <sheetView workbookViewId="0">
      <selection activeCell="B3" sqref="B3:C3"/>
    </sheetView>
  </sheetViews>
  <sheetFormatPr baseColWidth="10" defaultColWidth="11.42578125" defaultRowHeight="15"/>
  <cols>
    <col min="2" max="2" width="28.85546875" bestFit="1" customWidth="1"/>
    <col min="3" max="3" width="21.42578125" customWidth="1"/>
    <col min="4" max="4" width="17.42578125" customWidth="1"/>
    <col min="5" max="5" width="14.28515625" bestFit="1" customWidth="1"/>
    <col min="6" max="6" width="12.7109375" bestFit="1" customWidth="1"/>
    <col min="7" max="7" width="14.28515625" bestFit="1" customWidth="1"/>
  </cols>
  <sheetData>
    <row r="3" spans="2:7">
      <c r="B3" t="s">
        <v>97</v>
      </c>
    </row>
    <row r="4" spans="2:7" ht="15.75" thickBot="1">
      <c r="E4" t="s">
        <v>98</v>
      </c>
      <c r="F4" t="s">
        <v>99</v>
      </c>
    </row>
    <row r="5" spans="2:7">
      <c r="B5" s="71" t="s">
        <v>64</v>
      </c>
      <c r="C5" s="72" t="s">
        <v>98</v>
      </c>
      <c r="D5" s="73">
        <v>480000</v>
      </c>
      <c r="E5" s="18">
        <v>480000</v>
      </c>
      <c r="F5" s="18"/>
    </row>
    <row r="6" spans="2:7">
      <c r="B6" s="74" t="s">
        <v>100</v>
      </c>
      <c r="C6" s="56" t="s">
        <v>101</v>
      </c>
      <c r="D6" s="59">
        <v>240000</v>
      </c>
      <c r="E6" s="18">
        <v>180000</v>
      </c>
      <c r="F6" s="18">
        <v>60000</v>
      </c>
    </row>
    <row r="7" spans="2:7">
      <c r="B7" s="74" t="s">
        <v>65</v>
      </c>
      <c r="C7" s="56" t="s">
        <v>102</v>
      </c>
      <c r="D7" s="59">
        <v>700000</v>
      </c>
      <c r="E7" s="18">
        <v>420000</v>
      </c>
      <c r="F7" s="18">
        <v>280000</v>
      </c>
    </row>
    <row r="8" spans="2:7">
      <c r="B8" s="74" t="s">
        <v>103</v>
      </c>
      <c r="C8" s="56" t="s">
        <v>104</v>
      </c>
      <c r="D8" s="59">
        <v>150000</v>
      </c>
      <c r="E8" s="18">
        <v>90000</v>
      </c>
      <c r="F8" s="18">
        <v>60000</v>
      </c>
    </row>
    <row r="9" spans="2:7">
      <c r="B9" s="74" t="s">
        <v>105</v>
      </c>
      <c r="C9" s="56" t="s">
        <v>104</v>
      </c>
      <c r="D9" s="59">
        <v>98000</v>
      </c>
      <c r="E9" s="18">
        <v>58800</v>
      </c>
      <c r="F9" s="18">
        <v>39200</v>
      </c>
    </row>
    <row r="10" spans="2:7">
      <c r="B10" s="74" t="s">
        <v>68</v>
      </c>
      <c r="C10" s="56" t="s">
        <v>106</v>
      </c>
      <c r="D10" s="59">
        <v>10000</v>
      </c>
      <c r="E10" s="18">
        <v>4000</v>
      </c>
      <c r="F10" s="18">
        <v>6000</v>
      </c>
    </row>
    <row r="11" spans="2:7">
      <c r="B11" s="74" t="s">
        <v>107</v>
      </c>
      <c r="C11" s="56" t="s">
        <v>108</v>
      </c>
      <c r="D11" s="59">
        <v>14000</v>
      </c>
      <c r="E11" s="18">
        <v>12600</v>
      </c>
      <c r="F11" s="18">
        <v>1400</v>
      </c>
    </row>
    <row r="12" spans="2:7">
      <c r="B12" s="74" t="s">
        <v>109</v>
      </c>
      <c r="C12" s="56" t="s">
        <v>108</v>
      </c>
      <c r="D12" s="59">
        <v>95000</v>
      </c>
      <c r="E12" s="18">
        <v>85500</v>
      </c>
      <c r="F12" s="18">
        <v>9500</v>
      </c>
    </row>
    <row r="13" spans="2:7" ht="15.75" thickBot="1">
      <c r="B13" s="74" t="s">
        <v>72</v>
      </c>
      <c r="C13" s="56" t="s">
        <v>110</v>
      </c>
      <c r="D13" s="59">
        <v>22000</v>
      </c>
      <c r="E13" s="75">
        <v>11000</v>
      </c>
      <c r="F13" s="31">
        <v>11000</v>
      </c>
    </row>
    <row r="14" spans="2:7" ht="15.75" thickTop="1">
      <c r="B14" s="74"/>
      <c r="C14" s="56"/>
      <c r="D14" s="59"/>
      <c r="E14" s="18">
        <f>SUM(E5:E13)</f>
        <v>1341900</v>
      </c>
      <c r="F14" s="18">
        <f>SUM(F6:F13)</f>
        <v>467100</v>
      </c>
      <c r="G14" s="78">
        <f>SUM(E14:F14)</f>
        <v>1809000</v>
      </c>
    </row>
    <row r="15" spans="2:7">
      <c r="B15" s="74"/>
      <c r="C15" s="56"/>
      <c r="D15" s="59"/>
      <c r="E15" s="18"/>
      <c r="F15" s="18"/>
    </row>
    <row r="16" spans="2:7">
      <c r="B16" s="74"/>
      <c r="C16" s="56"/>
      <c r="D16" s="59"/>
      <c r="E16" s="18"/>
      <c r="F16" s="18"/>
    </row>
    <row r="17" spans="1:10" ht="15.75" thickBot="1">
      <c r="B17" s="76"/>
      <c r="C17" s="66"/>
      <c r="D17" s="77">
        <f>SUM(D5:D16)</f>
        <v>1809000</v>
      </c>
      <c r="E17" s="18"/>
      <c r="F17" s="18"/>
    </row>
    <row r="20" spans="1:10">
      <c r="A20" s="45" t="s">
        <v>111</v>
      </c>
      <c r="B20" t="s">
        <v>112</v>
      </c>
      <c r="C20" t="s">
        <v>113</v>
      </c>
      <c r="D20" t="s">
        <v>114</v>
      </c>
      <c r="E20" t="s">
        <v>115</v>
      </c>
    </row>
    <row r="22" spans="1:10">
      <c r="A22" s="45" t="s">
        <v>116</v>
      </c>
      <c r="B22" t="s">
        <v>117</v>
      </c>
      <c r="C22" t="s">
        <v>118</v>
      </c>
      <c r="D22" t="s">
        <v>119</v>
      </c>
      <c r="E22" t="s">
        <v>120</v>
      </c>
    </row>
    <row r="24" spans="1:10">
      <c r="B24" t="s">
        <v>121</v>
      </c>
      <c r="C24" s="3" t="s">
        <v>122</v>
      </c>
      <c r="D24" s="79">
        <v>200000</v>
      </c>
      <c r="E24" s="3" t="s">
        <v>123</v>
      </c>
      <c r="F24" t="s">
        <v>124</v>
      </c>
    </row>
    <row r="25" spans="1:10">
      <c r="E25" s="80">
        <v>467100</v>
      </c>
      <c r="F25" t="s">
        <v>125</v>
      </c>
    </row>
    <row r="26" spans="1:10">
      <c r="E26" s="79">
        <v>1958100</v>
      </c>
      <c r="H26" t="s">
        <v>126</v>
      </c>
      <c r="I26" s="79">
        <v>200000</v>
      </c>
      <c r="J26">
        <f xml:space="preserve"> 9.7905</f>
        <v>9.7904999999999998</v>
      </c>
    </row>
    <row r="53" spans="1:7">
      <c r="G53" t="s">
        <v>127</v>
      </c>
    </row>
    <row r="56" spans="1:7">
      <c r="G56" t="s">
        <v>128</v>
      </c>
    </row>
    <row r="57" spans="1:7">
      <c r="A57" t="s">
        <v>129</v>
      </c>
      <c r="B57" t="s">
        <v>130</v>
      </c>
      <c r="C57" t="s">
        <v>131</v>
      </c>
      <c r="D57" t="s">
        <v>132</v>
      </c>
    </row>
    <row r="58" spans="1:7">
      <c r="B58" t="s">
        <v>133</v>
      </c>
      <c r="C58" t="s">
        <v>134</v>
      </c>
      <c r="D58" t="s">
        <v>135</v>
      </c>
    </row>
    <row r="59" spans="1:7">
      <c r="B59" t="s">
        <v>136</v>
      </c>
      <c r="C59" t="s">
        <v>137</v>
      </c>
      <c r="D59" t="s">
        <v>138</v>
      </c>
    </row>
    <row r="60" spans="1:7" ht="15.75" thickBot="1">
      <c r="B60" t="s">
        <v>139</v>
      </c>
      <c r="C60" t="s">
        <v>140</v>
      </c>
      <c r="D60" s="24" t="s">
        <v>141</v>
      </c>
    </row>
    <row r="61" spans="1:7" ht="15.75" thickTop="1">
      <c r="D61" t="s">
        <v>142</v>
      </c>
    </row>
    <row r="62" spans="1:7">
      <c r="C62" t="s">
        <v>143</v>
      </c>
      <c r="D62" s="79">
        <v>370000</v>
      </c>
    </row>
    <row r="64" spans="1:7">
      <c r="A64" t="s">
        <v>144</v>
      </c>
      <c r="C64" t="s">
        <v>145</v>
      </c>
      <c r="D64" s="79">
        <v>160000</v>
      </c>
    </row>
    <row r="67" spans="1:5">
      <c r="A67" t="s">
        <v>146</v>
      </c>
      <c r="B67" t="s">
        <v>147</v>
      </c>
      <c r="C67" t="s">
        <v>148</v>
      </c>
    </row>
    <row r="68" spans="1:5">
      <c r="B68" t="s">
        <v>149</v>
      </c>
    </row>
    <row r="69" spans="1:5">
      <c r="B69" t="s">
        <v>150</v>
      </c>
      <c r="C69" t="s">
        <v>151</v>
      </c>
      <c r="D69" t="s">
        <v>152</v>
      </c>
    </row>
    <row r="72" spans="1:5">
      <c r="A72" t="s">
        <v>153</v>
      </c>
      <c r="B72" t="s">
        <v>154</v>
      </c>
      <c r="C72" t="s">
        <v>155</v>
      </c>
      <c r="D72" t="s">
        <v>156</v>
      </c>
    </row>
    <row r="73" spans="1:5">
      <c r="C73" t="s">
        <v>157</v>
      </c>
      <c r="D73" t="s">
        <v>158</v>
      </c>
      <c r="E73" t="s">
        <v>159</v>
      </c>
    </row>
    <row r="75" spans="1:5">
      <c r="B75" t="s">
        <v>160</v>
      </c>
      <c r="C75" t="s">
        <v>161</v>
      </c>
      <c r="D75" t="s">
        <v>162</v>
      </c>
    </row>
    <row r="76" spans="1:5">
      <c r="C76" t="s">
        <v>157</v>
      </c>
      <c r="D76" t="s">
        <v>163</v>
      </c>
      <c r="E76" t="s">
        <v>164</v>
      </c>
    </row>
    <row r="81" spans="1:7">
      <c r="A81" t="s">
        <v>165</v>
      </c>
      <c r="C81" t="s">
        <v>166</v>
      </c>
      <c r="D81" t="s">
        <v>167</v>
      </c>
      <c r="E81" t="s">
        <v>168</v>
      </c>
      <c r="F81" t="s">
        <v>169</v>
      </c>
    </row>
    <row r="82" spans="1:7">
      <c r="C82" t="s">
        <v>170</v>
      </c>
      <c r="D82" t="s">
        <v>171</v>
      </c>
      <c r="E82" t="s">
        <v>172</v>
      </c>
      <c r="F82" t="s">
        <v>173</v>
      </c>
    </row>
    <row r="83" spans="1:7">
      <c r="A83" t="s">
        <v>129</v>
      </c>
      <c r="B83" t="s">
        <v>124</v>
      </c>
      <c r="C83" s="18">
        <v>64000</v>
      </c>
      <c r="D83" s="18">
        <v>36000</v>
      </c>
      <c r="E83" s="18">
        <v>27500</v>
      </c>
      <c r="F83" s="18">
        <v>18000</v>
      </c>
    </row>
    <row r="84" spans="1:7">
      <c r="B84" t="s">
        <v>125</v>
      </c>
      <c r="C84" s="18">
        <v>4705.88</v>
      </c>
      <c r="D84" s="18">
        <v>11764.71</v>
      </c>
      <c r="E84" s="18">
        <v>2352.94</v>
      </c>
      <c r="F84" s="18">
        <v>1176.47</v>
      </c>
      <c r="G84" s="78">
        <f>SUM(C84:F84)</f>
        <v>20000</v>
      </c>
    </row>
    <row r="87" spans="1:7">
      <c r="A87" t="s">
        <v>144</v>
      </c>
      <c r="B87" t="s">
        <v>174</v>
      </c>
      <c r="C87" s="18">
        <v>16000</v>
      </c>
      <c r="D87" s="18">
        <v>4000</v>
      </c>
      <c r="E87" s="50">
        <v>-2500</v>
      </c>
      <c r="F87" s="18">
        <v>12000</v>
      </c>
    </row>
    <row r="88" spans="1:7">
      <c r="B88" t="s">
        <v>175</v>
      </c>
      <c r="C88" s="18">
        <v>80</v>
      </c>
      <c r="D88" s="18">
        <v>8</v>
      </c>
      <c r="E88" s="50">
        <v>-25</v>
      </c>
      <c r="F88" s="18">
        <v>240</v>
      </c>
    </row>
    <row r="92" spans="1:7">
      <c r="A92" t="s">
        <v>176</v>
      </c>
      <c r="B92" t="s">
        <v>177</v>
      </c>
      <c r="C92" s="18">
        <v>11294.12</v>
      </c>
      <c r="D92" s="50">
        <v>-7764.71</v>
      </c>
      <c r="E92" s="50">
        <v>-4852.9399999999996</v>
      </c>
      <c r="F92" s="18">
        <v>10823.53</v>
      </c>
      <c r="G92" s="78">
        <f>SUM(C92:F92)</f>
        <v>9500.0000000000018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6DC5-E01D-43BB-8F37-4A11F671A67B}">
  <dimension ref="B3:H13"/>
  <sheetViews>
    <sheetView workbookViewId="0">
      <selection activeCell="B5" sqref="B5:B21"/>
    </sheetView>
  </sheetViews>
  <sheetFormatPr baseColWidth="10" defaultColWidth="11.42578125" defaultRowHeight="15"/>
  <cols>
    <col min="2" max="2" width="14.140625" bestFit="1" customWidth="1"/>
    <col min="3" max="3" width="16.7109375" bestFit="1" customWidth="1"/>
    <col min="4" max="5" width="12.7109375" bestFit="1" customWidth="1"/>
    <col min="7" max="7" width="11.7109375" bestFit="1" customWidth="1"/>
  </cols>
  <sheetData>
    <row r="3" spans="2:8">
      <c r="B3" s="134" t="s">
        <v>178</v>
      </c>
      <c r="C3" s="135"/>
      <c r="D3" s="135"/>
      <c r="E3" s="135"/>
      <c r="F3" s="135"/>
    </row>
    <row r="5" spans="2:8">
      <c r="B5" s="136" t="s">
        <v>179</v>
      </c>
      <c r="C5" s="136" t="s">
        <v>180</v>
      </c>
      <c r="D5" s="136" t="s">
        <v>181</v>
      </c>
      <c r="E5" s="132" t="s">
        <v>182</v>
      </c>
      <c r="F5" s="133"/>
      <c r="G5" s="132" t="s">
        <v>183</v>
      </c>
      <c r="H5" s="133"/>
    </row>
    <row r="6" spans="2:8">
      <c r="B6" s="137"/>
      <c r="C6" s="137"/>
      <c r="D6" s="137"/>
      <c r="E6" s="81" t="s">
        <v>184</v>
      </c>
      <c r="F6" s="81" t="s">
        <v>185</v>
      </c>
      <c r="G6" s="81" t="s">
        <v>186</v>
      </c>
      <c r="H6" s="82" t="s">
        <v>187</v>
      </c>
    </row>
    <row r="7" spans="2:8" ht="30">
      <c r="B7" s="83" t="s">
        <v>188</v>
      </c>
      <c r="C7" s="84" t="s">
        <v>189</v>
      </c>
      <c r="D7" s="85">
        <v>300000</v>
      </c>
      <c r="E7" s="85">
        <v>340000</v>
      </c>
      <c r="F7" s="86">
        <v>4.2500000000000003E-2</v>
      </c>
      <c r="G7" s="85">
        <v>40000</v>
      </c>
      <c r="H7" s="86">
        <v>0.1333</v>
      </c>
    </row>
    <row r="8" spans="2:8">
      <c r="B8" s="83" t="s">
        <v>190</v>
      </c>
      <c r="C8" s="83" t="s">
        <v>191</v>
      </c>
      <c r="D8" s="85">
        <v>220000</v>
      </c>
      <c r="E8" s="85">
        <v>235000</v>
      </c>
      <c r="F8" s="87">
        <v>940</v>
      </c>
      <c r="G8" s="85">
        <v>15000</v>
      </c>
      <c r="H8" s="86">
        <v>6.8199999999999997E-2</v>
      </c>
    </row>
    <row r="9" spans="2:8">
      <c r="B9" s="83" t="s">
        <v>192</v>
      </c>
      <c r="C9" s="83" t="s">
        <v>193</v>
      </c>
      <c r="D9" s="85">
        <v>120000</v>
      </c>
      <c r="E9" s="85">
        <v>140000</v>
      </c>
      <c r="F9" s="88">
        <v>2.33</v>
      </c>
      <c r="G9" s="85">
        <v>20000</v>
      </c>
      <c r="H9" s="86">
        <v>0.16669999999999999</v>
      </c>
    </row>
    <row r="10" spans="2:8">
      <c r="B10" s="83"/>
      <c r="C10" s="83"/>
      <c r="D10" s="85"/>
      <c r="E10" s="85"/>
      <c r="F10" s="83"/>
      <c r="G10" s="85"/>
      <c r="H10" s="83"/>
    </row>
    <row r="11" spans="2:8">
      <c r="B11" s="83"/>
      <c r="C11" s="83"/>
      <c r="D11" s="85"/>
      <c r="E11" s="85"/>
      <c r="F11" s="83"/>
      <c r="G11" s="85"/>
      <c r="H11" s="83"/>
    </row>
    <row r="12" spans="2:8">
      <c r="B12" s="83"/>
      <c r="C12" s="83"/>
      <c r="D12" s="85"/>
      <c r="E12" s="85"/>
      <c r="F12" s="83"/>
      <c r="G12" s="85"/>
      <c r="H12" s="83"/>
    </row>
    <row r="13" spans="2:8">
      <c r="B13" s="83"/>
      <c r="C13" s="83"/>
      <c r="D13" s="85"/>
      <c r="E13" s="85"/>
      <c r="F13" s="83"/>
      <c r="G13" s="85"/>
      <c r="H13" s="83"/>
    </row>
  </sheetData>
  <mergeCells count="6">
    <mergeCell ref="G5:H5"/>
    <mergeCell ref="B3:F3"/>
    <mergeCell ref="B5:B6"/>
    <mergeCell ref="C5:C6"/>
    <mergeCell ref="D5:D6"/>
    <mergeCell ref="E5:F5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58B7-90EB-4B89-84AC-91C1C48A2FA4}">
  <dimension ref="B19:D28"/>
  <sheetViews>
    <sheetView workbookViewId="0">
      <selection activeCell="K25" sqref="K25"/>
    </sheetView>
  </sheetViews>
  <sheetFormatPr baseColWidth="10" defaultColWidth="11.42578125" defaultRowHeight="15"/>
  <cols>
    <col min="2" max="2" width="28.85546875" bestFit="1" customWidth="1"/>
    <col min="4" max="4" width="12.7109375" bestFit="1" customWidth="1"/>
  </cols>
  <sheetData>
    <row r="19" spans="2:4" ht="15.75" thickBot="1"/>
    <row r="20" spans="2:4">
      <c r="B20" s="71" t="s">
        <v>64</v>
      </c>
      <c r="C20" s="72" t="s">
        <v>98</v>
      </c>
      <c r="D20" s="73">
        <v>600000</v>
      </c>
    </row>
    <row r="21" spans="2:4">
      <c r="B21" s="74" t="s">
        <v>100</v>
      </c>
      <c r="C21" s="56" t="s">
        <v>194</v>
      </c>
      <c r="D21" s="59">
        <v>290000</v>
      </c>
    </row>
    <row r="22" spans="2:4">
      <c r="B22" s="74" t="s">
        <v>65</v>
      </c>
      <c r="C22" s="56" t="s">
        <v>195</v>
      </c>
      <c r="D22" s="59">
        <v>720000</v>
      </c>
    </row>
    <row r="23" spans="2:4">
      <c r="B23" s="74" t="s">
        <v>103</v>
      </c>
      <c r="C23" s="56" t="s">
        <v>104</v>
      </c>
      <c r="D23" s="59">
        <v>180000</v>
      </c>
    </row>
    <row r="24" spans="2:4">
      <c r="B24" s="74" t="s">
        <v>105</v>
      </c>
      <c r="C24" s="56" t="s">
        <v>104</v>
      </c>
      <c r="D24" s="59">
        <v>105000</v>
      </c>
    </row>
    <row r="25" spans="2:4">
      <c r="B25" s="74" t="s">
        <v>68</v>
      </c>
      <c r="C25" s="56" t="s">
        <v>196</v>
      </c>
      <c r="D25" s="59">
        <v>10000</v>
      </c>
    </row>
    <row r="26" spans="2:4">
      <c r="B26" s="74" t="s">
        <v>107</v>
      </c>
      <c r="C26" s="56" t="s">
        <v>108</v>
      </c>
      <c r="D26" s="59">
        <v>16000</v>
      </c>
    </row>
    <row r="27" spans="2:4">
      <c r="B27" s="74" t="s">
        <v>109</v>
      </c>
      <c r="C27" s="56" t="s">
        <v>108</v>
      </c>
      <c r="D27" s="59">
        <v>80000</v>
      </c>
    </row>
    <row r="28" spans="2:4">
      <c r="B28" s="89" t="s">
        <v>72</v>
      </c>
      <c r="C28" s="90" t="s">
        <v>110</v>
      </c>
      <c r="D28" s="91">
        <v>25000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8054-C1D7-4B35-9E5D-497A274C48D7}">
  <dimension ref="B3:I32"/>
  <sheetViews>
    <sheetView topLeftCell="A4" workbookViewId="0">
      <selection activeCell="H29" sqref="H29"/>
    </sheetView>
  </sheetViews>
  <sheetFormatPr baseColWidth="10" defaultColWidth="11.42578125" defaultRowHeight="15"/>
  <cols>
    <col min="2" max="2" width="26.7109375" bestFit="1" customWidth="1"/>
    <col min="3" max="3" width="20.7109375" bestFit="1" customWidth="1"/>
    <col min="4" max="4" width="19.7109375" bestFit="1" customWidth="1"/>
    <col min="6" max="6" width="10" customWidth="1"/>
    <col min="7" max="7" width="13.28515625" customWidth="1"/>
    <col min="8" max="8" width="16.42578125" customWidth="1"/>
    <col min="9" max="9" width="12.7109375" bestFit="1" customWidth="1"/>
  </cols>
  <sheetData>
    <row r="3" spans="2:9">
      <c r="B3" s="141" t="s">
        <v>197</v>
      </c>
      <c r="C3" s="119"/>
      <c r="D3" s="119"/>
    </row>
    <row r="4" spans="2:9">
      <c r="B4" s="92" t="s">
        <v>75</v>
      </c>
      <c r="C4" s="92" t="s">
        <v>198</v>
      </c>
      <c r="D4" s="92" t="s">
        <v>199</v>
      </c>
      <c r="E4" s="142" t="s">
        <v>200</v>
      </c>
      <c r="F4" s="142"/>
      <c r="G4" s="142" t="s">
        <v>201</v>
      </c>
      <c r="H4" s="142"/>
    </row>
    <row r="5" spans="2:9">
      <c r="B5" s="93"/>
      <c r="C5" s="93"/>
      <c r="D5" s="93"/>
      <c r="E5" s="93"/>
      <c r="F5" s="93"/>
      <c r="G5" s="93" t="s">
        <v>202</v>
      </c>
      <c r="H5" s="93" t="s">
        <v>203</v>
      </c>
    </row>
    <row r="6" spans="2:9">
      <c r="B6" s="83" t="s">
        <v>204</v>
      </c>
      <c r="C6" s="85">
        <v>200000</v>
      </c>
      <c r="D6" s="83" t="s">
        <v>205</v>
      </c>
      <c r="E6" s="94">
        <v>40</v>
      </c>
      <c r="F6" s="94">
        <v>60</v>
      </c>
      <c r="G6" s="95">
        <v>80000</v>
      </c>
      <c r="H6" s="95">
        <v>120000</v>
      </c>
    </row>
    <row r="7" spans="2:9">
      <c r="B7" s="83" t="s">
        <v>206</v>
      </c>
      <c r="C7" s="85">
        <v>180000</v>
      </c>
      <c r="D7" s="83" t="s">
        <v>207</v>
      </c>
      <c r="E7" s="94">
        <v>55</v>
      </c>
      <c r="F7" s="94">
        <v>45</v>
      </c>
      <c r="G7" s="95">
        <v>99000</v>
      </c>
      <c r="H7" s="95">
        <v>81000</v>
      </c>
    </row>
    <row r="8" spans="2:9">
      <c r="B8" s="83" t="s">
        <v>68</v>
      </c>
      <c r="C8" s="85">
        <v>40000</v>
      </c>
      <c r="D8" s="83" t="s">
        <v>208</v>
      </c>
      <c r="E8" s="94">
        <v>30</v>
      </c>
      <c r="F8" s="94">
        <v>70</v>
      </c>
      <c r="G8" s="95">
        <v>12000</v>
      </c>
      <c r="H8" s="95">
        <v>28000</v>
      </c>
    </row>
    <row r="9" spans="2:9" ht="15.75" thickBot="1">
      <c r="B9" s="83" t="s">
        <v>209</v>
      </c>
      <c r="C9" s="85">
        <v>30000</v>
      </c>
      <c r="D9" s="83" t="s">
        <v>210</v>
      </c>
      <c r="E9" s="94">
        <v>15</v>
      </c>
      <c r="F9" s="94">
        <v>85</v>
      </c>
      <c r="G9" s="96">
        <v>4500</v>
      </c>
      <c r="H9" s="96">
        <v>25500</v>
      </c>
    </row>
    <row r="10" spans="2:9" ht="15.75" thickTop="1">
      <c r="B10" s="83"/>
      <c r="C10" s="83"/>
      <c r="D10" s="83"/>
      <c r="E10" s="97"/>
      <c r="F10" s="97"/>
      <c r="G10" s="98">
        <f>SUM(G6:G9)</f>
        <v>195500</v>
      </c>
      <c r="H10" s="98">
        <f>SUM(H6:H9)</f>
        <v>254500</v>
      </c>
      <c r="I10" s="78"/>
    </row>
    <row r="11" spans="2:9">
      <c r="B11" s="83"/>
      <c r="C11" s="83"/>
      <c r="D11" s="83"/>
      <c r="E11" s="97"/>
      <c r="F11" s="97"/>
      <c r="G11" s="95"/>
      <c r="H11" s="95"/>
    </row>
    <row r="12" spans="2:9">
      <c r="C12" s="78"/>
    </row>
    <row r="14" spans="2:9">
      <c r="B14" s="92" t="s">
        <v>211</v>
      </c>
      <c r="C14" s="92"/>
    </row>
    <row r="15" spans="2:9">
      <c r="B15" s="92" t="s">
        <v>212</v>
      </c>
      <c r="C15" s="99">
        <v>500000</v>
      </c>
    </row>
    <row r="16" spans="2:9">
      <c r="B16" s="92" t="s">
        <v>213</v>
      </c>
      <c r="C16" s="99">
        <v>700000</v>
      </c>
    </row>
    <row r="24" spans="2:5">
      <c r="C24" s="143" t="s">
        <v>214</v>
      </c>
      <c r="D24" s="143"/>
      <c r="E24" s="143"/>
    </row>
    <row r="26" spans="2:5">
      <c r="C26" t="s">
        <v>215</v>
      </c>
    </row>
    <row r="27" spans="2:5">
      <c r="B27" s="3" t="s">
        <v>216</v>
      </c>
      <c r="C27" t="s">
        <v>217</v>
      </c>
    </row>
    <row r="28" spans="2:5">
      <c r="B28" s="3" t="s">
        <v>216</v>
      </c>
      <c r="C28" s="140" t="s">
        <v>218</v>
      </c>
      <c r="D28" s="140"/>
    </row>
    <row r="29" spans="2:5">
      <c r="B29" s="3" t="s">
        <v>216</v>
      </c>
      <c r="C29" t="s">
        <v>219</v>
      </c>
    </row>
    <row r="30" spans="2:5">
      <c r="B30" s="3" t="s">
        <v>216</v>
      </c>
      <c r="C30" s="114" t="s">
        <v>220</v>
      </c>
      <c r="D30" s="138" t="s">
        <v>221</v>
      </c>
      <c r="E30" s="138"/>
    </row>
    <row r="31" spans="2:5" ht="15.75" thickBot="1">
      <c r="B31" s="3" t="s">
        <v>222</v>
      </c>
      <c r="C31" s="115" t="s">
        <v>223</v>
      </c>
      <c r="D31" s="139"/>
      <c r="E31" s="139"/>
    </row>
    <row r="32" spans="2:5" ht="15.75" thickTop="1">
      <c r="C32" s="140" t="s">
        <v>224</v>
      </c>
      <c r="D32" s="140"/>
    </row>
  </sheetData>
  <mergeCells count="7">
    <mergeCell ref="D30:E31"/>
    <mergeCell ref="C32:D32"/>
    <mergeCell ref="B3:D3"/>
    <mergeCell ref="E4:F4"/>
    <mergeCell ref="G4:H4"/>
    <mergeCell ref="C24:E24"/>
    <mergeCell ref="C28:D28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halt xmlns="b10dcda2-b310-4a1f-9484-06b9e769c926" xsi:nil="true"/>
    <Relevant xmlns="b10dcda2-b310-4a1f-9484-06b9e769c926">false</Relevant>
    <Dozent xmlns="b10dcda2-b310-4a1f-9484-06b9e769c926" xsi:nil="true"/>
    <Unterrichtsart xmlns="b10dcda2-b310-4a1f-9484-06b9e769c926" xsi:nil="true"/>
    <lcf76f155ced4ddcb4097134ff3c332f xmlns="b10dcda2-b310-4a1f-9484-06b9e769c926">
      <Terms xmlns="http://schemas.microsoft.com/office/infopath/2007/PartnerControls"/>
    </lcf76f155ced4ddcb4097134ff3c332f>
    <Fach xmlns="b10dcda2-b310-4a1f-9484-06b9e769c926" xsi:nil="true"/>
    <TaxCatchAll xmlns="43cfe61a-4611-4a7c-90e6-fadbdc951b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73FCA8EF41034DBF373A035DBB0519" ma:contentTypeVersion="20" ma:contentTypeDescription="Ein neues Dokument erstellen." ma:contentTypeScope="" ma:versionID="68c30c6b3ff04f4487f34a2450ee7309">
  <xsd:schema xmlns:xsd="http://www.w3.org/2001/XMLSchema" xmlns:xs="http://www.w3.org/2001/XMLSchema" xmlns:p="http://schemas.microsoft.com/office/2006/metadata/properties" xmlns:ns2="b10dcda2-b310-4a1f-9484-06b9e769c926" xmlns:ns3="43cfe61a-4611-4a7c-90e6-fadbdc951b1f" targetNamespace="http://schemas.microsoft.com/office/2006/metadata/properties" ma:root="true" ma:fieldsID="20723174217082355131ae96a046a315" ns2:_="" ns3:_="">
    <xsd:import namespace="b10dcda2-b310-4a1f-9484-06b9e769c926"/>
    <xsd:import namespace="43cfe61a-4611-4a7c-90e6-fadbdc951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Unterrichtsart" minOccurs="0"/>
                <xsd:element ref="ns3:SharedWithUsers" minOccurs="0"/>
                <xsd:element ref="ns3:SharedWithDetails" minOccurs="0"/>
                <xsd:element ref="ns2:Relevant" minOccurs="0"/>
                <xsd:element ref="ns2:Fach" minOccurs="0"/>
                <xsd:element ref="ns2:Dokumentinhalt" minOccurs="0"/>
                <xsd:element ref="ns2:Doz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cda2-b310-4a1f-9484-06b9e769c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8af48a06-ed4b-42ab-a976-501305313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Unterrichtsart" ma:index="19" nillable="true" ma:displayName="Unterrichtsart" ma:description="ITT" ma:format="Dropdown" ma:internalName="Unterrichtsart">
      <xsd:simpleType>
        <xsd:restriction base="dms:Choice">
          <xsd:enumeration value="AnwP"/>
          <xsd:enumeration value="BGP"/>
          <xsd:enumeration value="FachKO-Mentor"/>
          <xsd:enumeration value="PV"/>
          <xsd:enumeration value="ITS"/>
          <xsd:enumeration value="ITT"/>
          <xsd:enumeration value="WS"/>
        </xsd:restriction>
      </xsd:simpleType>
    </xsd:element>
    <xsd:element name="Relevant" ma:index="22" nillable="true" ma:displayName="Relevant" ma:default="0" ma:description="Datei mit relevantem Inhalt&#10;" ma:format="Dropdown" ma:internalName="Relevant">
      <xsd:simpleType>
        <xsd:restriction base="dms:Boolean"/>
      </xsd:simpleType>
    </xsd:element>
    <xsd:element name="Fach" ma:index="23" nillable="true" ma:displayName="Fach" ma:description="ELDT" ma:format="Dropdown" ma:internalName="Fach">
      <xsd:simpleType>
        <xsd:restriction base="dms:Choice">
          <xsd:enumeration value="HK"/>
          <xsd:enumeration value="LAT"/>
          <xsd:enumeration value="Net"/>
          <xsd:enumeration value="Net-Lin"/>
          <xsd:enumeration value="Python"/>
          <xsd:enumeration value="DBSQL"/>
          <xsd:enumeration value="Wiso"/>
          <xsd:enumeration value="ELDT"/>
          <xsd:enumeration value="Auswahl 9"/>
        </xsd:restriction>
      </xsd:simpleType>
    </xsd:element>
    <xsd:element name="Dokumentinhalt" ma:index="24" nillable="true" ma:displayName="Dokumentinhalt" ma:description="Was beinhaltet die Datei" ma:format="Dropdown" ma:internalName="Dokumentinhalt">
      <xsd:simpleType>
        <xsd:restriction base="dms:Choice">
          <xsd:enumeration value="Aufgabe"/>
          <xsd:enumeration value="Beispiel"/>
          <xsd:enumeration value="Information"/>
          <xsd:enumeration value="Lösung"/>
        </xsd:restriction>
      </xsd:simpleType>
    </xsd:element>
    <xsd:element name="Dozent" ma:index="25" nillable="true" ma:displayName="Dozent" ma:description="Bernd Weißflog" ma:format="Dropdown" ma:internalName="Dozent">
      <xsd:simpleType>
        <xsd:restriction base="dms:Choice">
          <xsd:enumeration value="Engin Bozkurt"/>
          <xsd:enumeration value="Juan Garcia"/>
          <xsd:enumeration value="Gisela Neira"/>
          <xsd:enumeration value="Markus Tefzer"/>
          <xsd:enumeration value="Mike Dietze"/>
          <xsd:enumeration value="Holger Kramer"/>
          <xsd:enumeration value="Bernd Weißflog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fe61a-4611-4a7c-90e6-fadbdc951b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05e2a1-5c0c-4f48-8cb7-fcba6beb6564}" ma:internalName="TaxCatchAll" ma:showField="CatchAllData" ma:web="43cfe61a-4611-4a7c-90e6-fadbdc951b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885772-2179-4298-A7D5-594C8DA1B8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9A9B24-442E-4DAF-BA6C-7F661962C3EF}">
  <ds:schemaRefs>
    <ds:schemaRef ds:uri="http://schemas.microsoft.com/office/2006/metadata/properties"/>
    <ds:schemaRef ds:uri="http://schemas.microsoft.com/office/infopath/2007/PartnerControls"/>
    <ds:schemaRef ds:uri="b10dcda2-b310-4a1f-9484-06b9e769c926"/>
    <ds:schemaRef ds:uri="43cfe61a-4611-4a7c-90e6-fadbdc951b1f"/>
  </ds:schemaRefs>
</ds:datastoreItem>
</file>

<file path=customXml/itemProps3.xml><?xml version="1.0" encoding="utf-8"?>
<ds:datastoreItem xmlns:ds="http://schemas.openxmlformats.org/officeDocument/2006/customXml" ds:itemID="{B5ED48B8-6CB8-4395-8A86-557018091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dcda2-b310-4a1f-9484-06b9e769c926"/>
    <ds:schemaRef ds:uri="43cfe61a-4611-4a7c-90e6-fadbdc951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Bilanzkennzahlen</vt:lpstr>
      <vt:lpstr>Übung</vt:lpstr>
      <vt:lpstr>Abschreibung</vt:lpstr>
      <vt:lpstr>Kostenartenrechnung 1</vt:lpstr>
      <vt:lpstr>Kostenartenrechnung 2</vt:lpstr>
      <vt:lpstr>Kostenartenrechnung 3</vt:lpstr>
      <vt:lpstr>Kostenartenrechnung 4</vt:lpstr>
      <vt:lpstr>Übung 2</vt:lpstr>
      <vt:lpstr>Kostenstellenrechnung</vt:lpstr>
      <vt:lpstr>Übung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2024-08-30T13:29:59Z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0x010100A273FCA8EF41034DBF373A035DBB0519</vt:lpwstr>
  </property>
  <property fmtid="{D5CDD505-2E9C-101B-9397-08002B2CF9AE}" pid="3" name="MediaServiceImageTags">
    <vt:lpwstr/>
  </property>
</Properties>
</file>