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artmet\AppData\Local\Temp\scp17169\home\phongdubao\Nam 2023\BAN TIN HANG NGAY\Thang 6\30\"/>
    </mc:Choice>
  </mc:AlternateContent>
  <xr:revisionPtr revIDLastSave="0" documentId="13_ncr:1_{BFD030AB-8AD8-4D80-9AD4-5FE4DF1BA40D}" xr6:coauthVersionLast="47" xr6:coauthVersionMax="47" xr10:uidLastSave="{00000000-0000-0000-0000-000000000000}"/>
  <bookViews>
    <workbookView xWindow="14385" yWindow="0" windowWidth="14430" windowHeight="15090" tabRatio="907" firstSheet="23" activeTab="31" xr2:uid="{00000000-000D-0000-FFFF-FFFF00000000}"/>
  </bookViews>
  <sheets>
    <sheet name="StartUp" sheetId="58" state="veryHidden" r:id="rId1"/>
    <sheet name="Tuần 1,2" sheetId="79" r:id="rId2"/>
    <sheet name="Tuần 3,4" sheetId="80" r:id="rId3"/>
    <sheet name="Tuần 5,6" sheetId="81" r:id="rId4"/>
    <sheet name="Tháng" sheetId="82" r:id="rId5"/>
    <sheet name="1" sheetId="52" r:id="rId6"/>
    <sheet name="2" sheetId="61" r:id="rId7"/>
    <sheet name="3" sheetId="62" r:id="rId8"/>
    <sheet name="4" sheetId="63" r:id="rId9"/>
    <sheet name="5" sheetId="64" r:id="rId10"/>
    <sheet name="6" sheetId="65" r:id="rId11"/>
    <sheet name="7" sheetId="66" r:id="rId12"/>
    <sheet name="8" sheetId="67" r:id="rId13"/>
    <sheet name="9" sheetId="68" r:id="rId14"/>
    <sheet name="10" sheetId="69" r:id="rId15"/>
    <sheet name="11" sheetId="70" r:id="rId16"/>
    <sheet name="12" sheetId="71" r:id="rId17"/>
    <sheet name="13" sheetId="72" r:id="rId18"/>
    <sheet name="14" sheetId="73" r:id="rId19"/>
    <sheet name="15" sheetId="74" r:id="rId20"/>
    <sheet name="16" sheetId="75" r:id="rId21"/>
    <sheet name="17" sheetId="83" r:id="rId22"/>
    <sheet name="18" sheetId="84" r:id="rId23"/>
    <sheet name="19" sheetId="85" r:id="rId24"/>
    <sheet name="20" sheetId="86" r:id="rId25"/>
    <sheet name="21" sheetId="87" r:id="rId26"/>
    <sheet name="22" sheetId="88" r:id="rId27"/>
    <sheet name="23" sheetId="89" r:id="rId28"/>
    <sheet name="24" sheetId="90" r:id="rId29"/>
    <sheet name="25" sheetId="91" r:id="rId30"/>
    <sheet name="26" sheetId="92" r:id="rId31"/>
    <sheet name="27" sheetId="93" r:id="rId32"/>
    <sheet name="28" sheetId="94" r:id="rId33"/>
    <sheet name="29" sheetId="95" r:id="rId34"/>
    <sheet name="30" sheetId="96" r:id="rId35"/>
    <sheet name="31" sheetId="97" r:id="rId36"/>
    <sheet name="solieuthucdo" sheetId="98" r:id="rId37"/>
    <sheet name="Duongquatrinh" sheetId="99" r:id="rId38"/>
  </sheets>
  <calcPr calcId="191029"/>
</workbook>
</file>

<file path=xl/calcChain.xml><?xml version="1.0" encoding="utf-8"?>
<calcChain xmlns="http://schemas.openxmlformats.org/spreadsheetml/2006/main">
  <c r="U22" i="81" l="1"/>
  <c r="DA17" i="99"/>
  <c r="CZ21" i="99"/>
  <c r="CZ20" i="99"/>
  <c r="CZ19" i="99"/>
  <c r="CZ18" i="99"/>
  <c r="CZ17" i="99"/>
  <c r="CZ16" i="99"/>
  <c r="CZ15" i="99"/>
  <c r="CZ12" i="99"/>
  <c r="CZ11" i="99"/>
  <c r="CZ10" i="99"/>
  <c r="CZ9" i="99"/>
  <c r="CZ8" i="99"/>
  <c r="CZ6" i="99"/>
  <c r="CZ5" i="99"/>
  <c r="CZ4" i="99"/>
  <c r="CY21" i="99"/>
  <c r="CY20" i="99"/>
  <c r="CY19" i="99"/>
  <c r="CY17" i="99"/>
  <c r="CY12" i="99"/>
  <c r="CY11" i="99"/>
  <c r="CY7" i="99"/>
  <c r="CX19" i="99"/>
  <c r="CX18" i="99"/>
  <c r="CX17" i="99"/>
  <c r="CX16" i="99"/>
  <c r="CX15" i="99"/>
  <c r="CX10" i="99"/>
  <c r="CX9" i="99"/>
  <c r="CX8" i="99"/>
  <c r="CX7" i="99"/>
  <c r="CX5" i="99"/>
  <c r="CX4" i="99"/>
  <c r="CW21" i="99"/>
  <c r="CW20" i="99"/>
  <c r="CW19" i="99"/>
  <c r="CW17" i="99"/>
  <c r="CW12" i="99"/>
  <c r="CW11" i="99"/>
  <c r="CW6" i="99"/>
  <c r="CV21" i="99"/>
  <c r="CV20" i="99"/>
  <c r="CV19" i="99"/>
  <c r="CV18" i="99"/>
  <c r="CV17" i="99"/>
  <c r="CV16" i="99"/>
  <c r="CV15" i="99"/>
  <c r="CV12" i="99"/>
  <c r="CV11" i="99"/>
  <c r="CV10" i="99"/>
  <c r="CV9" i="99"/>
  <c r="CV8" i="99"/>
  <c r="CV7" i="99"/>
  <c r="CV6" i="99"/>
  <c r="CV5" i="99"/>
  <c r="CV4" i="99"/>
  <c r="CU19" i="99"/>
  <c r="CU17" i="99"/>
  <c r="CT21" i="99"/>
  <c r="CT20" i="99"/>
  <c r="CT19" i="99"/>
  <c r="CT18" i="99"/>
  <c r="CT17" i="99"/>
  <c r="CT16" i="99"/>
  <c r="CT15" i="99"/>
  <c r="CT12" i="99"/>
  <c r="CT11" i="99"/>
  <c r="CT10" i="99"/>
  <c r="CT9" i="99"/>
  <c r="CT8" i="99"/>
  <c r="CT5" i="99"/>
  <c r="CT4" i="99"/>
  <c r="CS20" i="99"/>
  <c r="CS19" i="99"/>
  <c r="CS17" i="99"/>
  <c r="CS12" i="99"/>
  <c r="CS11" i="99"/>
  <c r="CS7" i="99"/>
  <c r="CR21" i="99"/>
  <c r="CR19" i="99"/>
  <c r="CR18" i="99"/>
  <c r="CR17" i="99"/>
  <c r="CR16" i="99"/>
  <c r="CR15" i="99"/>
  <c r="CR10" i="99"/>
  <c r="CR9" i="99"/>
  <c r="CR8" i="99"/>
  <c r="CR5" i="99"/>
  <c r="CR4" i="99"/>
  <c r="CQ20" i="99"/>
  <c r="CQ19" i="99"/>
  <c r="CQ17" i="99"/>
  <c r="CQ12" i="99"/>
  <c r="CQ11" i="99"/>
  <c r="CQ7" i="99"/>
  <c r="CP21" i="99"/>
  <c r="CP20" i="99"/>
  <c r="CP19" i="99"/>
  <c r="CP18" i="99"/>
  <c r="CP17" i="99"/>
  <c r="CP16" i="99"/>
  <c r="CP15" i="99"/>
  <c r="CP12" i="99"/>
  <c r="CP11" i="99"/>
  <c r="CP10" i="99"/>
  <c r="CP9" i="99"/>
  <c r="CP8" i="99"/>
  <c r="CP7" i="99"/>
  <c r="CP5" i="99"/>
  <c r="CP4" i="99"/>
  <c r="CO17" i="99"/>
  <c r="CN21" i="99"/>
  <c r="CN20" i="99"/>
  <c r="CN19" i="99"/>
  <c r="CN18" i="99"/>
  <c r="CN17" i="99"/>
  <c r="CN16" i="99"/>
  <c r="CN15" i="99"/>
  <c r="CN12" i="99"/>
  <c r="CN11" i="99"/>
  <c r="CN10" i="99"/>
  <c r="CN9" i="99"/>
  <c r="CN8" i="99"/>
  <c r="CN7" i="99"/>
  <c r="CN5" i="99"/>
  <c r="CN4" i="99"/>
  <c r="CM20" i="99"/>
  <c r="CM19" i="99"/>
  <c r="CM17" i="99"/>
  <c r="CM12" i="99"/>
  <c r="CM11" i="99"/>
  <c r="CL21" i="99"/>
  <c r="CL19" i="99"/>
  <c r="CL18" i="99"/>
  <c r="CL17" i="99"/>
  <c r="CL16" i="99"/>
  <c r="CL15" i="99"/>
  <c r="CL10" i="99"/>
  <c r="CL9" i="99"/>
  <c r="CL8" i="99"/>
  <c r="CL7" i="99"/>
  <c r="CL5" i="99"/>
  <c r="CL4" i="99"/>
  <c r="CK20" i="99"/>
  <c r="CK19" i="99"/>
  <c r="CK17" i="99"/>
  <c r="CK12" i="99"/>
  <c r="CK11" i="99"/>
  <c r="CJ21" i="99"/>
  <c r="CJ20" i="99"/>
  <c r="CJ19" i="99"/>
  <c r="CJ18" i="99"/>
  <c r="CJ17" i="99"/>
  <c r="CJ16" i="99"/>
  <c r="CJ15" i="99"/>
  <c r="CJ12" i="99"/>
  <c r="CJ11" i="99"/>
  <c r="CJ10" i="99"/>
  <c r="CJ9" i="99"/>
  <c r="CJ8" i="99"/>
  <c r="CJ7" i="99"/>
  <c r="CJ6" i="99"/>
  <c r="CJ5" i="99"/>
  <c r="CJ4" i="99"/>
  <c r="CI19" i="99"/>
  <c r="CI17" i="99"/>
  <c r="CH21" i="99"/>
  <c r="CH20" i="99"/>
  <c r="CH19" i="99"/>
  <c r="CH18" i="99"/>
  <c r="CH17" i="99"/>
  <c r="CH16" i="99"/>
  <c r="CH15" i="99"/>
  <c r="CH12" i="99"/>
  <c r="CH11" i="99"/>
  <c r="CH10" i="99"/>
  <c r="CH9" i="99"/>
  <c r="CH8" i="99"/>
  <c r="CH7" i="99"/>
  <c r="CH5" i="99"/>
  <c r="CH4" i="99"/>
  <c r="CG20" i="99"/>
  <c r="CG19" i="99"/>
  <c r="CG18" i="99"/>
  <c r="CG17" i="99"/>
  <c r="CG12" i="99"/>
  <c r="CG11" i="99"/>
  <c r="CG7" i="99"/>
  <c r="CG6" i="99"/>
  <c r="CF21" i="99"/>
  <c r="CF19" i="99"/>
  <c r="CF18" i="99"/>
  <c r="CF17" i="99"/>
  <c r="CF16" i="99"/>
  <c r="CF15" i="99"/>
  <c r="CF10" i="99"/>
  <c r="CF9" i="99"/>
  <c r="CF8" i="99"/>
  <c r="CF7" i="99"/>
  <c r="CF5" i="99"/>
  <c r="CF4" i="99"/>
  <c r="CE20" i="99"/>
  <c r="CE19" i="99"/>
  <c r="CE18" i="99"/>
  <c r="CE17" i="99"/>
  <c r="CE12" i="99"/>
  <c r="CE11" i="99"/>
  <c r="CE7" i="99"/>
  <c r="CD21" i="99"/>
  <c r="CD20" i="99"/>
  <c r="CD19" i="99"/>
  <c r="CD18" i="99"/>
  <c r="CD17" i="99"/>
  <c r="CD16" i="99"/>
  <c r="CD15" i="99"/>
  <c r="CD12" i="99"/>
  <c r="CD11" i="99"/>
  <c r="CD10" i="99"/>
  <c r="CD9" i="99"/>
  <c r="CD8" i="99"/>
  <c r="CD7" i="99"/>
  <c r="CD6" i="99"/>
  <c r="CD5" i="99"/>
  <c r="CD4" i="99"/>
  <c r="CC17" i="99"/>
  <c r="CB21" i="99"/>
  <c r="CB20" i="99"/>
  <c r="CB19" i="99"/>
  <c r="CB18" i="99"/>
  <c r="CB17" i="99"/>
  <c r="CB16" i="99"/>
  <c r="CB15" i="99"/>
  <c r="CB12" i="99"/>
  <c r="CB11" i="99"/>
  <c r="CB10" i="99"/>
  <c r="CB9" i="99"/>
  <c r="CB8" i="99"/>
  <c r="CB7" i="99"/>
  <c r="CB6" i="99"/>
  <c r="CB5" i="99"/>
  <c r="CB4" i="99"/>
  <c r="CA20" i="99"/>
  <c r="CA19" i="99"/>
  <c r="CA18" i="99"/>
  <c r="CA17" i="99"/>
  <c r="CA15" i="99"/>
  <c r="CA12" i="99"/>
  <c r="CA11" i="99"/>
  <c r="CA7" i="99"/>
  <c r="CA6" i="99"/>
  <c r="BZ21" i="99"/>
  <c r="BZ19" i="99"/>
  <c r="BZ18" i="99"/>
  <c r="BZ17" i="99"/>
  <c r="BZ16" i="99"/>
  <c r="BZ15" i="99"/>
  <c r="BZ10" i="99"/>
  <c r="BZ9" i="99"/>
  <c r="BZ8" i="99"/>
  <c r="BZ7" i="99"/>
  <c r="BZ5" i="99"/>
  <c r="BZ4" i="99"/>
  <c r="BY20" i="99"/>
  <c r="BY19" i="99"/>
  <c r="BY18" i="99"/>
  <c r="BY17" i="99"/>
  <c r="BY15" i="99"/>
  <c r="BY12" i="99"/>
  <c r="BY11" i="99"/>
  <c r="BY7" i="99"/>
  <c r="BY6" i="99"/>
  <c r="BX21" i="99"/>
  <c r="BX20" i="99"/>
  <c r="BX19" i="99"/>
  <c r="BX18" i="99"/>
  <c r="BX17" i="99"/>
  <c r="BX16" i="99"/>
  <c r="BX15" i="99"/>
  <c r="BX12" i="99"/>
  <c r="BX11" i="99"/>
  <c r="BX10" i="99"/>
  <c r="BX9" i="99"/>
  <c r="BX8" i="99"/>
  <c r="BX7" i="99"/>
  <c r="BX6" i="99"/>
  <c r="BX5" i="99"/>
  <c r="BX4" i="99"/>
  <c r="BW19" i="99"/>
  <c r="BW17" i="99"/>
  <c r="BV21" i="99"/>
  <c r="BV20" i="99"/>
  <c r="BV19" i="99"/>
  <c r="BV18" i="99"/>
  <c r="BV17" i="99"/>
  <c r="BV16" i="99"/>
  <c r="BV15" i="99"/>
  <c r="BV12" i="99"/>
  <c r="BV11" i="99"/>
  <c r="BV10" i="99"/>
  <c r="BV9" i="99"/>
  <c r="BV8" i="99"/>
  <c r="BV5" i="99"/>
  <c r="BV4" i="99"/>
  <c r="BU21" i="99"/>
  <c r="BU20" i="99"/>
  <c r="BU19" i="99"/>
  <c r="BU17" i="99"/>
  <c r="BU12" i="99"/>
  <c r="BU11" i="99"/>
  <c r="BU7" i="99"/>
  <c r="BT19" i="99"/>
  <c r="BT18" i="99"/>
  <c r="BT17" i="99"/>
  <c r="BT16" i="99"/>
  <c r="BT15" i="99"/>
  <c r="BT10" i="99"/>
  <c r="BT9" i="99"/>
  <c r="BT5" i="99"/>
  <c r="BT4" i="99"/>
  <c r="BS21" i="99"/>
  <c r="BS20" i="99"/>
  <c r="BS19" i="99"/>
  <c r="BS17" i="99"/>
  <c r="BS12" i="99"/>
  <c r="BS11" i="99"/>
  <c r="BS7" i="99"/>
  <c r="BR21" i="99"/>
  <c r="BR20" i="99"/>
  <c r="BR19" i="99"/>
  <c r="BR18" i="99"/>
  <c r="BR17" i="99"/>
  <c r="BR16" i="99"/>
  <c r="BR15" i="99"/>
  <c r="BR12" i="99"/>
  <c r="BR11" i="99"/>
  <c r="BR10" i="99"/>
  <c r="BR9" i="99"/>
  <c r="BR8" i="99"/>
  <c r="BR7" i="99"/>
  <c r="BR5" i="99"/>
  <c r="BR4" i="99"/>
  <c r="BQ17" i="99"/>
  <c r="BP21" i="99"/>
  <c r="BP20" i="99"/>
  <c r="BP19" i="99"/>
  <c r="BP18" i="99"/>
  <c r="BP17" i="99"/>
  <c r="BP16" i="99"/>
  <c r="BP15" i="99"/>
  <c r="BP12" i="99"/>
  <c r="BP11" i="99"/>
  <c r="BP10" i="99"/>
  <c r="BP9" i="99"/>
  <c r="BP8" i="99"/>
  <c r="BP7" i="99"/>
  <c r="BP5" i="99"/>
  <c r="BP4" i="99"/>
  <c r="BO21" i="99"/>
  <c r="BO20" i="99"/>
  <c r="BO19" i="99"/>
  <c r="BO17" i="99"/>
  <c r="BO12" i="99"/>
  <c r="BO11" i="99"/>
  <c r="BN19" i="99"/>
  <c r="BN18" i="99"/>
  <c r="BN17" i="99"/>
  <c r="BN16" i="99"/>
  <c r="BN15" i="99"/>
  <c r="BN10" i="99"/>
  <c r="BN9" i="99"/>
  <c r="BN8" i="99"/>
  <c r="BN7" i="99"/>
  <c r="BN5" i="99"/>
  <c r="BN4" i="99"/>
  <c r="BM21" i="99"/>
  <c r="BM20" i="99"/>
  <c r="BM19" i="99"/>
  <c r="BM17" i="99"/>
  <c r="BM12" i="99"/>
  <c r="BM11" i="99"/>
  <c r="BM7" i="99"/>
  <c r="BL21" i="99"/>
  <c r="BL20" i="99"/>
  <c r="BL19" i="99"/>
  <c r="BL18" i="99"/>
  <c r="BL17" i="99"/>
  <c r="BL16" i="99"/>
  <c r="BL15" i="99"/>
  <c r="BL12" i="99"/>
  <c r="BL11" i="99"/>
  <c r="BL10" i="99"/>
  <c r="BL9" i="99"/>
  <c r="BL8" i="99"/>
  <c r="BL7" i="99"/>
  <c r="BL6" i="99"/>
  <c r="BL5" i="99"/>
  <c r="BL4" i="99"/>
  <c r="BK19" i="99"/>
  <c r="BK17" i="99"/>
  <c r="BJ21" i="99"/>
  <c r="BJ20" i="99"/>
  <c r="BJ19" i="99"/>
  <c r="BJ18" i="99"/>
  <c r="BJ17" i="99"/>
  <c r="BJ16" i="99"/>
  <c r="BJ15" i="99"/>
  <c r="BJ12" i="99"/>
  <c r="BJ11" i="99"/>
  <c r="BJ10" i="99"/>
  <c r="BJ9" i="99"/>
  <c r="BJ8" i="99"/>
  <c r="BJ7" i="99"/>
  <c r="BJ5" i="99"/>
  <c r="BJ4" i="99"/>
  <c r="BI21" i="99"/>
  <c r="BI20" i="99"/>
  <c r="BI19" i="99"/>
  <c r="BI17" i="99"/>
  <c r="BI12" i="99"/>
  <c r="BI11" i="99"/>
  <c r="BI7" i="99"/>
  <c r="BH19" i="99"/>
  <c r="BH18" i="99"/>
  <c r="BH17" i="99"/>
  <c r="BH16" i="99"/>
  <c r="BH15" i="99"/>
  <c r="BH10" i="99"/>
  <c r="BH9" i="99"/>
  <c r="BH8" i="99"/>
  <c r="BH5" i="99"/>
  <c r="BH4" i="99"/>
  <c r="BG21" i="99"/>
  <c r="BG20" i="99"/>
  <c r="BG19" i="99"/>
  <c r="BG17" i="99"/>
  <c r="BG12" i="99"/>
  <c r="BG11" i="99"/>
  <c r="BG7" i="99"/>
  <c r="BG6" i="99"/>
  <c r="BF21" i="99"/>
  <c r="BF20" i="99"/>
  <c r="BF19" i="99"/>
  <c r="BF18" i="99"/>
  <c r="BF17" i="99"/>
  <c r="BF16" i="99"/>
  <c r="BF15" i="99"/>
  <c r="BF12" i="99"/>
  <c r="BF11" i="99"/>
  <c r="BF10" i="99"/>
  <c r="BF9" i="99"/>
  <c r="BF8" i="99"/>
  <c r="BF7" i="99"/>
  <c r="BF6" i="99"/>
  <c r="BF5" i="99"/>
  <c r="BF4" i="99"/>
  <c r="BE17" i="99"/>
  <c r="BD21" i="99"/>
  <c r="BD20" i="99"/>
  <c r="BD19" i="99"/>
  <c r="BD18" i="99"/>
  <c r="BD17" i="99"/>
  <c r="BD16" i="99"/>
  <c r="BD15" i="99"/>
  <c r="BD12" i="99"/>
  <c r="BD11" i="99"/>
  <c r="BD10" i="99"/>
  <c r="BD9" i="99"/>
  <c r="BD8" i="99"/>
  <c r="BD7" i="99"/>
  <c r="BD6" i="99"/>
  <c r="BD5" i="99"/>
  <c r="BD4" i="99"/>
  <c r="BC21" i="99"/>
  <c r="BC20" i="99"/>
  <c r="BC19" i="99"/>
  <c r="BC17" i="99"/>
  <c r="BC12" i="99"/>
  <c r="BC11" i="99"/>
  <c r="BC7" i="99"/>
  <c r="BC6" i="99"/>
  <c r="BB19" i="99"/>
  <c r="BB18" i="99"/>
  <c r="BB17" i="99"/>
  <c r="BB16" i="99"/>
  <c r="BB15" i="99"/>
  <c r="BB10" i="99"/>
  <c r="BB9" i="99"/>
  <c r="BB8" i="99"/>
  <c r="BB5" i="99"/>
  <c r="BB4" i="99"/>
  <c r="BA21" i="99"/>
  <c r="BA20" i="99"/>
  <c r="BA19" i="99"/>
  <c r="BA17" i="99"/>
  <c r="BA12" i="99"/>
  <c r="BA11" i="99"/>
  <c r="BA7" i="99"/>
  <c r="BA6" i="99"/>
  <c r="AZ21" i="99"/>
  <c r="AZ20" i="99"/>
  <c r="AZ19" i="99"/>
  <c r="AZ18" i="99"/>
  <c r="AZ17" i="99"/>
  <c r="AZ16" i="99"/>
  <c r="AZ15" i="99"/>
  <c r="AZ12" i="99"/>
  <c r="AZ11" i="99"/>
  <c r="AZ10" i="99"/>
  <c r="AZ9" i="99"/>
  <c r="AZ8" i="99"/>
  <c r="AZ7" i="99"/>
  <c r="AZ6" i="99"/>
  <c r="AZ5" i="99"/>
  <c r="AZ4" i="99"/>
  <c r="AY19" i="99"/>
  <c r="AY17" i="99"/>
  <c r="AX21" i="99"/>
  <c r="AX20" i="99"/>
  <c r="AX19" i="99"/>
  <c r="AX18" i="99"/>
  <c r="AX17" i="99"/>
  <c r="AX16" i="99"/>
  <c r="AX15" i="99"/>
  <c r="AX12" i="99"/>
  <c r="AX11" i="99"/>
  <c r="AX10" i="99"/>
  <c r="AX9" i="99"/>
  <c r="AX8" i="99"/>
  <c r="AX5" i="99"/>
  <c r="AX4" i="99"/>
  <c r="AW21" i="99"/>
  <c r="AW20" i="99"/>
  <c r="AW19" i="99"/>
  <c r="AW17" i="99"/>
  <c r="AW12" i="99"/>
  <c r="AW11" i="99"/>
  <c r="AW7" i="99"/>
  <c r="AV19" i="99"/>
  <c r="AV18" i="99"/>
  <c r="AV17" i="99"/>
  <c r="AV16" i="99"/>
  <c r="AV15" i="99"/>
  <c r="AV10" i="99"/>
  <c r="AV9" i="99"/>
  <c r="AV8" i="99"/>
  <c r="AV5" i="99"/>
  <c r="AV4" i="99"/>
  <c r="AU21" i="99"/>
  <c r="AU20" i="99"/>
  <c r="AU19" i="99"/>
  <c r="AU17" i="99"/>
  <c r="AU12" i="99"/>
  <c r="AU11" i="99"/>
  <c r="AU7" i="99"/>
  <c r="AT21" i="99"/>
  <c r="AT20" i="99"/>
  <c r="AT19" i="99"/>
  <c r="AT18" i="99"/>
  <c r="AT17" i="99"/>
  <c r="AT16" i="99"/>
  <c r="AT15" i="99"/>
  <c r="AT12" i="99"/>
  <c r="AT11" i="99"/>
  <c r="AT10" i="99"/>
  <c r="AT9" i="99"/>
  <c r="AT8" i="99"/>
  <c r="AT7" i="99"/>
  <c r="AT5" i="99"/>
  <c r="AT4" i="99"/>
  <c r="AS17" i="99"/>
  <c r="AR21" i="99"/>
  <c r="AR20" i="99"/>
  <c r="AR19" i="99"/>
  <c r="AR18" i="99"/>
  <c r="AR17" i="99"/>
  <c r="AR16" i="99"/>
  <c r="AR15" i="99"/>
  <c r="AR12" i="99"/>
  <c r="AR11" i="99"/>
  <c r="AR10" i="99"/>
  <c r="AR9" i="99"/>
  <c r="AR8" i="99"/>
  <c r="AR7" i="99"/>
  <c r="AR5" i="99"/>
  <c r="AR4" i="99"/>
  <c r="AQ21" i="99"/>
  <c r="AQ20" i="99"/>
  <c r="AQ19" i="99"/>
  <c r="AQ17" i="99"/>
  <c r="AQ12" i="99"/>
  <c r="AQ11" i="99"/>
  <c r="AQ7" i="99"/>
  <c r="AP19" i="99"/>
  <c r="AP18" i="99"/>
  <c r="AP17" i="99"/>
  <c r="AP16" i="99"/>
  <c r="AP15" i="99"/>
  <c r="AP10" i="99"/>
  <c r="AP9" i="99"/>
  <c r="AP8" i="99"/>
  <c r="AP7" i="99"/>
  <c r="AP6" i="99"/>
  <c r="AP5" i="99"/>
  <c r="AP4" i="99"/>
  <c r="AO21" i="99"/>
  <c r="AO20" i="99"/>
  <c r="AO19" i="99"/>
  <c r="AO17" i="99"/>
  <c r="AO12" i="99"/>
  <c r="AO11" i="99"/>
  <c r="AO7" i="99"/>
  <c r="AN21" i="99"/>
  <c r="AN20" i="99"/>
  <c r="AN19" i="99"/>
  <c r="AN18" i="99"/>
  <c r="AN17" i="99"/>
  <c r="AN16" i="99"/>
  <c r="AN15" i="99"/>
  <c r="AN12" i="99"/>
  <c r="AN11" i="99"/>
  <c r="AN10" i="99"/>
  <c r="AN9" i="99"/>
  <c r="AN8" i="99"/>
  <c r="AN7" i="99"/>
  <c r="AN6" i="99"/>
  <c r="AN5" i="99"/>
  <c r="AN4" i="99"/>
  <c r="AM19" i="99"/>
  <c r="AM17" i="99"/>
  <c r="AL21" i="99"/>
  <c r="AL19" i="99"/>
  <c r="AL18" i="99"/>
  <c r="AL17" i="99"/>
  <c r="AL16" i="99"/>
  <c r="AL15" i="99"/>
  <c r="AL12" i="99"/>
  <c r="AL11" i="99"/>
  <c r="AL10" i="99"/>
  <c r="AL9" i="99"/>
  <c r="AL8" i="99"/>
  <c r="AL7" i="99"/>
  <c r="AL5" i="99"/>
  <c r="AL4" i="99"/>
  <c r="AK19" i="99"/>
  <c r="AK18" i="99"/>
  <c r="AK17" i="99"/>
  <c r="AK15" i="99"/>
  <c r="AK12" i="99"/>
  <c r="AK11" i="99"/>
  <c r="AK7" i="99"/>
  <c r="AJ19" i="99"/>
  <c r="AJ18" i="99"/>
  <c r="AJ17" i="99"/>
  <c r="AJ16" i="99"/>
  <c r="AJ15" i="99"/>
  <c r="AJ10" i="99"/>
  <c r="AJ9" i="99"/>
  <c r="AJ8" i="99"/>
  <c r="AJ7" i="99"/>
  <c r="AJ5" i="99"/>
  <c r="AJ4" i="99"/>
  <c r="AI19" i="99"/>
  <c r="AI18" i="99"/>
  <c r="AI17" i="99"/>
  <c r="AI15" i="99"/>
  <c r="AI12" i="99"/>
  <c r="AI11" i="99"/>
  <c r="AI7" i="99"/>
  <c r="AH21" i="99"/>
  <c r="AH20" i="99"/>
  <c r="AH19" i="99"/>
  <c r="AH18" i="99"/>
  <c r="AH17" i="99"/>
  <c r="AH16" i="99"/>
  <c r="AH15" i="99"/>
  <c r="AH12" i="99"/>
  <c r="AH11" i="99"/>
  <c r="AH10" i="99"/>
  <c r="AH9" i="99"/>
  <c r="AH8" i="99"/>
  <c r="AH7" i="99"/>
  <c r="AH6" i="99"/>
  <c r="AH5" i="99"/>
  <c r="AH4" i="99"/>
  <c r="AG17" i="99"/>
  <c r="AF21" i="99"/>
  <c r="AF20" i="99"/>
  <c r="AF19" i="99"/>
  <c r="AF18" i="99"/>
  <c r="AF17" i="99"/>
  <c r="AF16" i="99"/>
  <c r="AF15" i="99"/>
  <c r="AF12" i="99"/>
  <c r="AF11" i="99"/>
  <c r="AF10" i="99"/>
  <c r="AF9" i="99"/>
  <c r="AF8" i="99"/>
  <c r="AF7" i="99"/>
  <c r="AF6" i="99"/>
  <c r="AF5" i="99"/>
  <c r="AF4" i="99"/>
  <c r="AE21" i="99"/>
  <c r="AE20" i="99"/>
  <c r="AE19" i="99"/>
  <c r="AE17" i="99"/>
  <c r="AE12" i="99"/>
  <c r="AE11" i="99"/>
  <c r="AE7" i="99"/>
  <c r="AD19" i="99"/>
  <c r="AD18" i="99"/>
  <c r="AD17" i="99"/>
  <c r="AD16" i="99"/>
  <c r="AD15" i="99"/>
  <c r="AD10" i="99"/>
  <c r="AD9" i="99"/>
  <c r="AD8" i="99"/>
  <c r="AD7" i="99"/>
  <c r="AD5" i="99"/>
  <c r="AD4" i="99"/>
  <c r="AC21" i="99"/>
  <c r="AC20" i="99"/>
  <c r="AC19" i="99"/>
  <c r="AC17" i="99"/>
  <c r="AC12" i="99"/>
  <c r="AC11" i="99"/>
  <c r="AC7" i="99"/>
  <c r="AC6" i="99"/>
  <c r="AB21" i="99"/>
  <c r="AB20" i="99"/>
  <c r="AB19" i="99"/>
  <c r="AB18" i="99"/>
  <c r="AB17" i="99"/>
  <c r="AB16" i="99"/>
  <c r="AB15" i="99"/>
  <c r="AB12" i="99"/>
  <c r="AB11" i="99"/>
  <c r="AB10" i="99"/>
  <c r="AB9" i="99"/>
  <c r="AB8" i="99"/>
  <c r="AB7" i="99"/>
  <c r="AB6" i="99"/>
  <c r="AB5" i="99"/>
  <c r="AB4" i="99"/>
  <c r="AA19" i="99"/>
  <c r="AA17" i="99"/>
  <c r="Z21" i="99"/>
  <c r="Z20" i="99"/>
  <c r="Z19" i="99"/>
  <c r="Z18" i="99"/>
  <c r="Z17" i="99"/>
  <c r="Z16" i="99"/>
  <c r="Z15" i="99"/>
  <c r="Z12" i="99"/>
  <c r="Z11" i="99"/>
  <c r="Z10" i="99"/>
  <c r="Z9" i="99"/>
  <c r="Z8" i="99"/>
  <c r="Z5" i="99"/>
  <c r="Z4" i="99"/>
  <c r="Y21" i="99"/>
  <c r="Y20" i="99"/>
  <c r="Y19" i="99"/>
  <c r="Y17" i="99"/>
  <c r="Y12" i="99"/>
  <c r="Y11" i="99"/>
  <c r="Y7" i="99"/>
  <c r="X19" i="99"/>
  <c r="X18" i="99"/>
  <c r="X17" i="99"/>
  <c r="X16" i="99"/>
  <c r="X15" i="99"/>
  <c r="X10" i="99"/>
  <c r="X9" i="99"/>
  <c r="X8" i="99"/>
  <c r="X5" i="99"/>
  <c r="W21" i="99"/>
  <c r="W20" i="99"/>
  <c r="W19" i="99"/>
  <c r="W17" i="99"/>
  <c r="W12" i="99"/>
  <c r="W11" i="99"/>
  <c r="W7" i="99"/>
  <c r="V21" i="99"/>
  <c r="V20" i="99"/>
  <c r="V19" i="99"/>
  <c r="V18" i="99"/>
  <c r="V17" i="99"/>
  <c r="V16" i="99"/>
  <c r="V15" i="99"/>
  <c r="V12" i="99"/>
  <c r="V11" i="99"/>
  <c r="V10" i="99"/>
  <c r="V9" i="99"/>
  <c r="V8" i="99"/>
  <c r="V7" i="99"/>
  <c r="V5" i="99"/>
  <c r="U17" i="99"/>
  <c r="T21" i="99"/>
  <c r="T20" i="99"/>
  <c r="T19" i="99"/>
  <c r="T18" i="99"/>
  <c r="T17" i="99"/>
  <c r="T16" i="99"/>
  <c r="T15" i="99"/>
  <c r="T12" i="99"/>
  <c r="T11" i="99"/>
  <c r="T10" i="99"/>
  <c r="T9" i="99"/>
  <c r="T8" i="99"/>
  <c r="T7" i="99"/>
  <c r="T5" i="99"/>
  <c r="S21" i="99"/>
  <c r="S20" i="99"/>
  <c r="S19" i="99"/>
  <c r="S17" i="99"/>
  <c r="S12" i="99"/>
  <c r="S11" i="99"/>
  <c r="S7" i="99"/>
  <c r="R19" i="99"/>
  <c r="R18" i="99"/>
  <c r="R17" i="99"/>
  <c r="R16" i="99"/>
  <c r="R15" i="99"/>
  <c r="R10" i="99"/>
  <c r="R9" i="99"/>
  <c r="R8" i="99"/>
  <c r="R5" i="99"/>
  <c r="Q21" i="99"/>
  <c r="Q20" i="99"/>
  <c r="Q19" i="99"/>
  <c r="Q17" i="99"/>
  <c r="Q12" i="99"/>
  <c r="Q11" i="99"/>
  <c r="Q7" i="99"/>
  <c r="P21" i="99"/>
  <c r="P20" i="99"/>
  <c r="P19" i="99"/>
  <c r="P18" i="99"/>
  <c r="P17" i="99"/>
  <c r="P16" i="99"/>
  <c r="P15" i="99"/>
  <c r="P12" i="99"/>
  <c r="P11" i="99"/>
  <c r="P10" i="99"/>
  <c r="P9" i="99"/>
  <c r="P8" i="99"/>
  <c r="P6" i="99"/>
  <c r="P5" i="99"/>
  <c r="O19" i="99"/>
  <c r="O17" i="99"/>
  <c r="O5" i="99"/>
  <c r="N21" i="99"/>
  <c r="N20" i="99"/>
  <c r="N19" i="99"/>
  <c r="N18" i="99"/>
  <c r="N17" i="99"/>
  <c r="N16" i="99"/>
  <c r="N15" i="99"/>
  <c r="N12" i="99"/>
  <c r="N11" i="99"/>
  <c r="N10" i="99"/>
  <c r="N9" i="99"/>
  <c r="N8" i="99"/>
  <c r="N7" i="99"/>
  <c r="N5" i="99"/>
  <c r="M21" i="99"/>
  <c r="M20" i="99"/>
  <c r="M19" i="99"/>
  <c r="M17" i="99"/>
  <c r="M12" i="99"/>
  <c r="M11" i="99"/>
  <c r="M7" i="99"/>
  <c r="L19" i="99"/>
  <c r="L18" i="99"/>
  <c r="L17" i="99"/>
  <c r="L16" i="99"/>
  <c r="L15" i="99"/>
  <c r="L10" i="99"/>
  <c r="L9" i="99"/>
  <c r="L8" i="99"/>
  <c r="L7" i="99"/>
  <c r="L5" i="99"/>
  <c r="K21" i="99"/>
  <c r="K20" i="99"/>
  <c r="K19" i="99"/>
  <c r="K17" i="99"/>
  <c r="K12" i="99"/>
  <c r="K11" i="99"/>
  <c r="K7" i="99"/>
  <c r="J21" i="99"/>
  <c r="J20" i="99"/>
  <c r="J19" i="99"/>
  <c r="J18" i="99"/>
  <c r="J17" i="99"/>
  <c r="J16" i="99"/>
  <c r="J15" i="99"/>
  <c r="J12" i="99"/>
  <c r="J11" i="99"/>
  <c r="J10" i="99"/>
  <c r="J9" i="99"/>
  <c r="J8" i="99"/>
  <c r="J7" i="99"/>
  <c r="J5" i="99"/>
  <c r="I17" i="99"/>
  <c r="H21" i="99"/>
  <c r="H20" i="99"/>
  <c r="H19" i="99"/>
  <c r="H18" i="99"/>
  <c r="H17" i="99"/>
  <c r="H16" i="99"/>
  <c r="H15" i="99"/>
  <c r="H12" i="99"/>
  <c r="H11" i="99"/>
  <c r="H10" i="99"/>
  <c r="H9" i="99"/>
  <c r="H7" i="99"/>
  <c r="H6" i="99"/>
  <c r="H5" i="99"/>
  <c r="G21" i="99"/>
  <c r="G20" i="99"/>
  <c r="G19" i="99"/>
  <c r="G17" i="99"/>
  <c r="G12" i="99"/>
  <c r="G11" i="99"/>
  <c r="G7" i="99"/>
  <c r="F19" i="99"/>
  <c r="F18" i="99"/>
  <c r="F17" i="99"/>
  <c r="F16" i="99"/>
  <c r="F15" i="99"/>
  <c r="F10" i="99"/>
  <c r="F9" i="99"/>
  <c r="F7" i="99"/>
  <c r="F5" i="99"/>
  <c r="E20" i="99"/>
  <c r="E19" i="99"/>
  <c r="E17" i="99"/>
  <c r="E12" i="99"/>
  <c r="E11" i="99"/>
  <c r="E6" i="99"/>
  <c r="D20" i="99"/>
  <c r="D19" i="99"/>
  <c r="D18" i="99"/>
  <c r="D17" i="99"/>
  <c r="D16" i="99"/>
  <c r="D15" i="99"/>
  <c r="D12" i="99"/>
  <c r="D11" i="99"/>
  <c r="D10" i="99"/>
  <c r="D9" i="99"/>
  <c r="D6" i="99"/>
  <c r="D5" i="99"/>
  <c r="C19" i="99"/>
  <c r="C17" i="99"/>
  <c r="B20" i="99"/>
  <c r="B19" i="99"/>
  <c r="B18" i="99"/>
  <c r="B17" i="99"/>
  <c r="B16" i="99"/>
  <c r="B15" i="99"/>
  <c r="B12" i="99"/>
  <c r="B11" i="99"/>
  <c r="B10" i="99"/>
  <c r="B9" i="99"/>
  <c r="B8" i="99"/>
  <c r="B5" i="99"/>
  <c r="AL45" i="99" l="1"/>
  <c r="AJ45" i="99"/>
  <c r="AL37" i="99"/>
  <c r="AJ37" i="99"/>
  <c r="DX19" i="99" l="1"/>
  <c r="DW19" i="99"/>
  <c r="DV19" i="99"/>
  <c r="DU19" i="99"/>
  <c r="DT19" i="99"/>
  <c r="DR19" i="99"/>
  <c r="DQ19" i="99"/>
  <c r="DP19" i="99"/>
  <c r="DO19" i="99"/>
  <c r="DN19" i="99"/>
  <c r="DL19" i="99"/>
  <c r="DK19" i="99"/>
  <c r="DJ19" i="99"/>
  <c r="DI19" i="99"/>
  <c r="DH19" i="99"/>
  <c r="DF19" i="99"/>
  <c r="DE19" i="99"/>
  <c r="DD19" i="99"/>
  <c r="DC19" i="99"/>
  <c r="DB19" i="99"/>
  <c r="DX18" i="99"/>
  <c r="DW18" i="99"/>
  <c r="DV18" i="99"/>
  <c r="DU18" i="99"/>
  <c r="DT18" i="99"/>
  <c r="DR18" i="99"/>
  <c r="DQ18" i="99"/>
  <c r="DP18" i="99"/>
  <c r="DO18" i="99"/>
  <c r="DN18" i="99"/>
  <c r="DL18" i="99"/>
  <c r="DK18" i="99"/>
  <c r="DJ18" i="99"/>
  <c r="DI18" i="99"/>
  <c r="DH18" i="99"/>
  <c r="DF18" i="99"/>
  <c r="DE18" i="99"/>
  <c r="DD18" i="99"/>
  <c r="DC18" i="99"/>
  <c r="DB18" i="99"/>
  <c r="DX17" i="99"/>
  <c r="DW17" i="99"/>
  <c r="DV17" i="99"/>
  <c r="DU17" i="99"/>
  <c r="DT17" i="99"/>
  <c r="DR17" i="99"/>
  <c r="DQ17" i="99"/>
  <c r="DP17" i="99"/>
  <c r="DO17" i="99"/>
  <c r="DN17" i="99"/>
  <c r="DL17" i="99"/>
  <c r="DK17" i="99"/>
  <c r="DJ17" i="99"/>
  <c r="DI17" i="99"/>
  <c r="DH17" i="99"/>
  <c r="DF17" i="99"/>
  <c r="DE17" i="99"/>
  <c r="DD17" i="99"/>
  <c r="DC17" i="99"/>
  <c r="DB17" i="99"/>
  <c r="DX16" i="99"/>
  <c r="DW16" i="99"/>
  <c r="DV16" i="99"/>
  <c r="DU16" i="99"/>
  <c r="DT16" i="99"/>
  <c r="DR16" i="99"/>
  <c r="DQ16" i="99"/>
  <c r="DP16" i="99"/>
  <c r="DO16" i="99"/>
  <c r="DN16" i="99"/>
  <c r="DL16" i="99"/>
  <c r="DK16" i="99"/>
  <c r="DJ16" i="99"/>
  <c r="DI16" i="99"/>
  <c r="DH16" i="99"/>
  <c r="DF16" i="99"/>
  <c r="DE16" i="99"/>
  <c r="DD16" i="99"/>
  <c r="DC16" i="99"/>
  <c r="DB16" i="99"/>
  <c r="DX15" i="99"/>
  <c r="DW15" i="99"/>
  <c r="DV15" i="99"/>
  <c r="DU15" i="99"/>
  <c r="DT15" i="99"/>
  <c r="DR15" i="99"/>
  <c r="DQ15" i="99"/>
  <c r="DP15" i="99"/>
  <c r="DO15" i="99"/>
  <c r="DN15" i="99"/>
  <c r="DL15" i="99"/>
  <c r="DK15" i="99"/>
  <c r="DJ15" i="99"/>
  <c r="DI15" i="99"/>
  <c r="DH15" i="99"/>
  <c r="DF15" i="99"/>
  <c r="DE15" i="99"/>
  <c r="DD15" i="99"/>
  <c r="DC15" i="99"/>
  <c r="DB15" i="99"/>
  <c r="DX14" i="99"/>
  <c r="DW14" i="99"/>
  <c r="DV14" i="99"/>
  <c r="DU14" i="99"/>
  <c r="DT14" i="99"/>
  <c r="DR14" i="99"/>
  <c r="DQ14" i="99"/>
  <c r="DP14" i="99"/>
  <c r="DO14" i="99"/>
  <c r="DN14" i="99"/>
  <c r="DL14" i="99"/>
  <c r="DK14" i="99"/>
  <c r="DJ14" i="99"/>
  <c r="DI14" i="99"/>
  <c r="DH14" i="99"/>
  <c r="DF14" i="99"/>
  <c r="DE14" i="99"/>
  <c r="DD14" i="99"/>
  <c r="DC14" i="99"/>
  <c r="DB14" i="99"/>
  <c r="DX13" i="99"/>
  <c r="DW13" i="99"/>
  <c r="DV13" i="99"/>
  <c r="DU13" i="99"/>
  <c r="DT13" i="99"/>
  <c r="DR13" i="99"/>
  <c r="DQ13" i="99"/>
  <c r="DP13" i="99"/>
  <c r="DO13" i="99"/>
  <c r="DN13" i="99"/>
  <c r="DL13" i="99"/>
  <c r="DK13" i="99"/>
  <c r="DJ13" i="99"/>
  <c r="DI13" i="99"/>
  <c r="DH13" i="99"/>
  <c r="DF13" i="99"/>
  <c r="DE13" i="99"/>
  <c r="DD13" i="99"/>
  <c r="DC13" i="99"/>
  <c r="DB13" i="99"/>
  <c r="DX12" i="99"/>
  <c r="DW12" i="99"/>
  <c r="DV12" i="99"/>
  <c r="DU12" i="99"/>
  <c r="DT12" i="99"/>
  <c r="DR12" i="99"/>
  <c r="DQ12" i="99"/>
  <c r="DP12" i="99"/>
  <c r="DO12" i="99"/>
  <c r="DN12" i="99"/>
  <c r="DL12" i="99"/>
  <c r="DK12" i="99"/>
  <c r="DJ12" i="99"/>
  <c r="DI12" i="99"/>
  <c r="DH12" i="99"/>
  <c r="DF12" i="99"/>
  <c r="DE12" i="99"/>
  <c r="DD12" i="99"/>
  <c r="DC12" i="99"/>
  <c r="DB12" i="99"/>
  <c r="DX11" i="99"/>
  <c r="DW11" i="99"/>
  <c r="DV11" i="99"/>
  <c r="DU11" i="99"/>
  <c r="DT11" i="99"/>
  <c r="DR11" i="99"/>
  <c r="DQ11" i="99"/>
  <c r="DP11" i="99"/>
  <c r="DO11" i="99"/>
  <c r="DN11" i="99"/>
  <c r="DL11" i="99"/>
  <c r="DK11" i="99"/>
  <c r="DJ11" i="99"/>
  <c r="DI11" i="99"/>
  <c r="DH11" i="99"/>
  <c r="DF11" i="99"/>
  <c r="DE11" i="99"/>
  <c r="DD11" i="99"/>
  <c r="DC11" i="99"/>
  <c r="DB11" i="99"/>
  <c r="DX10" i="99"/>
  <c r="DW10" i="99"/>
  <c r="DV10" i="99"/>
  <c r="DU10" i="99"/>
  <c r="DT10" i="99"/>
  <c r="DR10" i="99"/>
  <c r="DQ10" i="99"/>
  <c r="DP10" i="99"/>
  <c r="DO10" i="99"/>
  <c r="DN10" i="99"/>
  <c r="DL10" i="99"/>
  <c r="DK10" i="99"/>
  <c r="DJ10" i="99"/>
  <c r="DI10" i="99"/>
  <c r="DH10" i="99"/>
  <c r="DF10" i="99"/>
  <c r="DE10" i="99"/>
  <c r="DD10" i="99"/>
  <c r="DC10" i="99"/>
  <c r="DB10" i="99"/>
  <c r="DX9" i="99"/>
  <c r="DW9" i="99"/>
  <c r="DV9" i="99"/>
  <c r="DU9" i="99"/>
  <c r="DT9" i="99"/>
  <c r="DR9" i="99"/>
  <c r="DQ9" i="99"/>
  <c r="DP9" i="99"/>
  <c r="DO9" i="99"/>
  <c r="DN9" i="99"/>
  <c r="DL9" i="99"/>
  <c r="DK9" i="99"/>
  <c r="DJ9" i="99"/>
  <c r="DI9" i="99"/>
  <c r="DH9" i="99"/>
  <c r="DF9" i="99"/>
  <c r="DE9" i="99"/>
  <c r="DD9" i="99"/>
  <c r="DC9" i="99"/>
  <c r="DB9" i="99"/>
  <c r="DX8" i="99"/>
  <c r="DW8" i="99"/>
  <c r="DV8" i="99"/>
  <c r="DU8" i="99"/>
  <c r="DT8" i="99"/>
  <c r="DR8" i="99"/>
  <c r="DQ8" i="99"/>
  <c r="DP8" i="99"/>
  <c r="DO8" i="99"/>
  <c r="DN8" i="99"/>
  <c r="DL8" i="99"/>
  <c r="DK8" i="99"/>
  <c r="DJ8" i="99"/>
  <c r="DI8" i="99"/>
  <c r="DH8" i="99"/>
  <c r="DF8" i="99"/>
  <c r="DE8" i="99"/>
  <c r="DD8" i="99"/>
  <c r="DC8" i="99"/>
  <c r="DB8" i="99"/>
  <c r="DX7" i="99"/>
  <c r="DW7" i="99"/>
  <c r="DV7" i="99"/>
  <c r="DU7" i="99"/>
  <c r="DT7" i="99"/>
  <c r="DR7" i="99"/>
  <c r="DQ7" i="99"/>
  <c r="DP7" i="99"/>
  <c r="DO7" i="99"/>
  <c r="DN7" i="99"/>
  <c r="DL7" i="99"/>
  <c r="DK7" i="99"/>
  <c r="DJ7" i="99"/>
  <c r="DI7" i="99"/>
  <c r="DH7" i="99"/>
  <c r="DF7" i="99"/>
  <c r="DE7" i="99"/>
  <c r="DD7" i="99"/>
  <c r="DC7" i="99"/>
  <c r="DB7" i="99"/>
  <c r="DX6" i="99"/>
  <c r="DW6" i="99"/>
  <c r="DV6" i="99"/>
  <c r="DU6" i="99"/>
  <c r="DT6" i="99"/>
  <c r="DR6" i="99"/>
  <c r="DQ6" i="99"/>
  <c r="DP6" i="99"/>
  <c r="DO6" i="99"/>
  <c r="DN6" i="99"/>
  <c r="DL6" i="99"/>
  <c r="DK6" i="99"/>
  <c r="DJ6" i="99"/>
  <c r="DI6" i="99"/>
  <c r="DH6" i="99"/>
  <c r="DF6" i="99"/>
  <c r="DE6" i="99"/>
  <c r="DD6" i="99"/>
  <c r="DC6" i="99"/>
  <c r="DB6" i="99"/>
  <c r="DX5" i="99"/>
  <c r="DW5" i="99"/>
  <c r="DV5" i="99"/>
  <c r="DU5" i="99"/>
  <c r="DT5" i="99"/>
  <c r="DR5" i="99"/>
  <c r="DQ5" i="99"/>
  <c r="DP5" i="99"/>
  <c r="DO5" i="99"/>
  <c r="DN5" i="99"/>
  <c r="DL5" i="99"/>
  <c r="DK5" i="99"/>
  <c r="DJ5" i="99"/>
  <c r="DI5" i="99"/>
  <c r="DH5" i="99"/>
  <c r="DF5" i="99"/>
  <c r="DE5" i="99"/>
  <c r="DD5" i="99"/>
  <c r="DC5" i="99"/>
  <c r="DB5" i="99"/>
  <c r="DX4" i="99"/>
  <c r="DW4" i="99"/>
  <c r="DV4" i="99"/>
  <c r="DU4" i="99"/>
  <c r="DT4" i="99"/>
  <c r="DR4" i="99"/>
  <c r="DQ4" i="99"/>
  <c r="DP4" i="99"/>
  <c r="DO4" i="99"/>
  <c r="DN4" i="99"/>
  <c r="DL4" i="99"/>
  <c r="DK4" i="99"/>
  <c r="DJ4" i="99"/>
  <c r="DI4" i="99"/>
  <c r="DH4" i="99"/>
  <c r="DF4" i="99"/>
  <c r="DE4" i="99"/>
  <c r="DD4" i="99"/>
  <c r="DC4" i="99"/>
  <c r="DB4" i="99"/>
  <c r="C400" i="99" l="1"/>
  <c r="DM19" i="99" s="1"/>
  <c r="B400" i="99"/>
  <c r="DG19" i="99" s="1"/>
  <c r="D398" i="99"/>
  <c r="B398" i="99"/>
  <c r="D373" i="99"/>
  <c r="B373" i="99"/>
  <c r="C350" i="99"/>
  <c r="DM17" i="99" s="1"/>
  <c r="B350" i="99"/>
  <c r="DG17" i="99" s="1"/>
  <c r="D348" i="99"/>
  <c r="B348" i="99"/>
  <c r="D323" i="99"/>
  <c r="B323" i="99"/>
  <c r="D298" i="99"/>
  <c r="B298" i="99"/>
  <c r="D273" i="99"/>
  <c r="B273" i="99"/>
  <c r="D248" i="99"/>
  <c r="B248" i="99"/>
  <c r="D223" i="99"/>
  <c r="B223" i="99"/>
  <c r="D198" i="99"/>
  <c r="B198" i="99"/>
  <c r="D173" i="99"/>
  <c r="B173" i="99"/>
  <c r="D148" i="99"/>
  <c r="B148" i="99"/>
  <c r="D123" i="99"/>
  <c r="B123" i="99"/>
  <c r="D98" i="99"/>
  <c r="B98" i="99"/>
  <c r="D73" i="99"/>
  <c r="B73" i="99"/>
  <c r="D47" i="99"/>
  <c r="B47" i="99"/>
  <c r="D22" i="99"/>
  <c r="B22" i="99"/>
  <c r="DR2" i="99"/>
  <c r="DG2" i="99"/>
  <c r="CT2" i="99"/>
  <c r="BV2" i="99"/>
  <c r="AX2" i="99"/>
  <c r="Z2" i="99"/>
  <c r="B2" i="99"/>
  <c r="E25" i="98" l="1"/>
  <c r="C25" i="98"/>
  <c r="E17" i="98"/>
  <c r="C17" i="98"/>
  <c r="E2" i="98"/>
  <c r="C2" i="98"/>
  <c r="D150" i="99" l="1"/>
  <c r="B150" i="99"/>
  <c r="C300" i="99"/>
  <c r="B375" i="99"/>
  <c r="DG18" i="99" s="1"/>
  <c r="B275" i="99"/>
  <c r="D325" i="99"/>
  <c r="D75" i="99"/>
  <c r="B200" i="99"/>
  <c r="C175" i="99"/>
  <c r="E375" i="99"/>
  <c r="DY18" i="99" s="1"/>
  <c r="C150" i="99"/>
  <c r="B175" i="99"/>
  <c r="E400" i="99"/>
  <c r="DY19" i="99" s="1"/>
  <c r="D24" i="99"/>
  <c r="C200" i="99"/>
  <c r="E24" i="99"/>
  <c r="E100" i="99"/>
  <c r="C275" i="99"/>
  <c r="D125" i="99"/>
  <c r="B325" i="99"/>
  <c r="C250" i="99"/>
  <c r="E350" i="99"/>
  <c r="DY17" i="99" s="1"/>
  <c r="D200" i="99"/>
  <c r="C125" i="99"/>
  <c r="E150" i="99"/>
  <c r="E325" i="99"/>
  <c r="D400" i="99"/>
  <c r="DS19" i="99" s="1"/>
  <c r="D49" i="99"/>
  <c r="C225" i="99"/>
  <c r="D175" i="99"/>
  <c r="B49" i="99"/>
  <c r="B24" i="99"/>
  <c r="D350" i="99"/>
  <c r="DS17" i="99" s="1"/>
  <c r="C325" i="99"/>
  <c r="E125" i="99"/>
  <c r="E275" i="99"/>
  <c r="C24" i="99"/>
  <c r="C75" i="99"/>
  <c r="B75" i="99"/>
  <c r="D300" i="99"/>
  <c r="E200" i="99"/>
  <c r="E250" i="99"/>
  <c r="D250" i="99"/>
  <c r="B300" i="99"/>
  <c r="C100" i="99"/>
  <c r="E300" i="99"/>
  <c r="C375" i="99"/>
  <c r="DM18" i="99" s="1"/>
  <c r="B225" i="99"/>
  <c r="B125" i="99"/>
  <c r="E49" i="99"/>
  <c r="E175" i="99"/>
  <c r="C49" i="99"/>
  <c r="D225" i="99"/>
  <c r="D375" i="99"/>
  <c r="DS18" i="99" s="1"/>
  <c r="B250" i="99"/>
  <c r="E225" i="99"/>
  <c r="D275" i="99"/>
  <c r="D100" i="99"/>
  <c r="B100" i="99"/>
  <c r="E75" i="99"/>
  <c r="AE37" i="62"/>
  <c r="G38" i="79" s="1"/>
  <c r="AD37" i="62"/>
  <c r="AC37" i="62"/>
  <c r="AE36" i="62"/>
  <c r="G37" i="79" s="1"/>
  <c r="AD36" i="62"/>
  <c r="AC36" i="62"/>
  <c r="AE35" i="62"/>
  <c r="G36" i="79" s="1"/>
  <c r="AD35" i="62"/>
  <c r="AC35" i="62"/>
  <c r="AE34" i="62"/>
  <c r="G35" i="79" s="1"/>
  <c r="AD34" i="62"/>
  <c r="AC34" i="62"/>
  <c r="AE33" i="62"/>
  <c r="G34" i="79" s="1"/>
  <c r="AD33" i="62"/>
  <c r="AC33" i="62"/>
  <c r="AE32" i="62"/>
  <c r="G33" i="79" s="1"/>
  <c r="AD32" i="62"/>
  <c r="AC32" i="62"/>
  <c r="AE31" i="62"/>
  <c r="G32" i="79" s="1"/>
  <c r="AD31" i="62"/>
  <c r="AC31" i="62"/>
  <c r="AE30" i="62"/>
  <c r="G31" i="79" s="1"/>
  <c r="AD30" i="62"/>
  <c r="AC30" i="62"/>
  <c r="AE29" i="62"/>
  <c r="G30" i="79" s="1"/>
  <c r="AD29" i="62"/>
  <c r="AC29" i="62"/>
  <c r="AE28" i="62"/>
  <c r="G29" i="79" s="1"/>
  <c r="AD28" i="62"/>
  <c r="AC28" i="62"/>
  <c r="AE27" i="62"/>
  <c r="G28" i="79" s="1"/>
  <c r="AD27" i="62"/>
  <c r="AC27" i="62"/>
  <c r="AE26" i="62"/>
  <c r="G27" i="79" s="1"/>
  <c r="AD26" i="62"/>
  <c r="AC26" i="62"/>
  <c r="AE25" i="62"/>
  <c r="G26" i="79" s="1"/>
  <c r="AD25" i="62"/>
  <c r="AC25" i="62"/>
  <c r="AE24" i="62"/>
  <c r="G25" i="79" s="1"/>
  <c r="AD24" i="62"/>
  <c r="AC24" i="62"/>
  <c r="AE23" i="62"/>
  <c r="G24" i="79" s="1"/>
  <c r="AD23" i="62"/>
  <c r="AC23" i="62"/>
  <c r="AE22" i="62"/>
  <c r="G23" i="79" s="1"/>
  <c r="AD22" i="62"/>
  <c r="AC22" i="62"/>
  <c r="AE21" i="62"/>
  <c r="G22" i="79" s="1"/>
  <c r="AD21" i="62"/>
  <c r="AC21" i="62"/>
  <c r="AE20" i="62"/>
  <c r="G21" i="79" s="1"/>
  <c r="AD20" i="62"/>
  <c r="AC20" i="62"/>
  <c r="AE19" i="62"/>
  <c r="G20" i="79" s="1"/>
  <c r="AD19" i="62"/>
  <c r="AC19" i="62"/>
  <c r="AE18" i="62"/>
  <c r="G19" i="79" s="1"/>
  <c r="AD18" i="62"/>
  <c r="AC18" i="62"/>
  <c r="AE17" i="62"/>
  <c r="G18" i="79" s="1"/>
  <c r="AD17" i="62"/>
  <c r="AC17" i="62"/>
  <c r="AE16" i="62"/>
  <c r="G17" i="79" s="1"/>
  <c r="AD16" i="62"/>
  <c r="AC16" i="62"/>
  <c r="AE15" i="62"/>
  <c r="G16" i="79" s="1"/>
  <c r="AD15" i="62"/>
  <c r="AC15" i="62"/>
  <c r="AE14" i="62"/>
  <c r="G15" i="79" s="1"/>
  <c r="AD14" i="62"/>
  <c r="AC14" i="62"/>
  <c r="AE13" i="62"/>
  <c r="G14" i="79" s="1"/>
  <c r="AD13" i="62"/>
  <c r="AC13" i="62"/>
  <c r="AE12" i="62"/>
  <c r="G13" i="79" s="1"/>
  <c r="AD12" i="62"/>
  <c r="AC12" i="62"/>
  <c r="AE11" i="62"/>
  <c r="G12" i="79" s="1"/>
  <c r="AD11" i="62"/>
  <c r="AC11" i="62"/>
  <c r="AE10" i="62"/>
  <c r="G11" i="79" s="1"/>
  <c r="AD10" i="62"/>
  <c r="AC10" i="62"/>
  <c r="AE9" i="62"/>
  <c r="G10" i="79" s="1"/>
  <c r="AD9" i="62"/>
  <c r="AC9" i="62"/>
  <c r="AE8" i="62"/>
  <c r="G9" i="79" s="1"/>
  <c r="AD8" i="62"/>
  <c r="AC8" i="62"/>
  <c r="AE7" i="62"/>
  <c r="G8" i="79" s="1"/>
  <c r="AD7" i="62"/>
  <c r="AC7" i="62"/>
  <c r="AE6" i="62"/>
  <c r="G7" i="79" s="1"/>
  <c r="AD6" i="62"/>
  <c r="AC6" i="62"/>
  <c r="AE5" i="62"/>
  <c r="G6" i="79" s="1"/>
  <c r="AD5" i="62"/>
  <c r="AC5" i="62"/>
  <c r="AE4" i="62"/>
  <c r="G5" i="79" s="1"/>
  <c r="AD4" i="62"/>
  <c r="AC4" i="62"/>
  <c r="AE37" i="63"/>
  <c r="H38" i="79" s="1"/>
  <c r="AD37" i="63"/>
  <c r="AC37" i="63"/>
  <c r="AE36" i="63"/>
  <c r="H37" i="79" s="1"/>
  <c r="AD36" i="63"/>
  <c r="AC36" i="63"/>
  <c r="AE35" i="63"/>
  <c r="H36" i="79" s="1"/>
  <c r="AD35" i="63"/>
  <c r="AC35" i="63"/>
  <c r="AE34" i="63"/>
  <c r="H35" i="79" s="1"/>
  <c r="AD34" i="63"/>
  <c r="AC34" i="63"/>
  <c r="AE33" i="63"/>
  <c r="H34" i="79" s="1"/>
  <c r="AD33" i="63"/>
  <c r="AC33" i="63"/>
  <c r="AE32" i="63"/>
  <c r="H33" i="79" s="1"/>
  <c r="AD32" i="63"/>
  <c r="AC32" i="63"/>
  <c r="AE31" i="63"/>
  <c r="H32" i="79" s="1"/>
  <c r="AD31" i="63"/>
  <c r="AC31" i="63"/>
  <c r="AE30" i="63"/>
  <c r="H31" i="79" s="1"/>
  <c r="AD30" i="63"/>
  <c r="AC30" i="63"/>
  <c r="AE29" i="63"/>
  <c r="H30" i="79" s="1"/>
  <c r="AD29" i="63"/>
  <c r="AC29" i="63"/>
  <c r="AE28" i="63"/>
  <c r="H29" i="79" s="1"/>
  <c r="AD28" i="63"/>
  <c r="AC28" i="63"/>
  <c r="AE27" i="63"/>
  <c r="H28" i="79" s="1"/>
  <c r="AD27" i="63"/>
  <c r="AC27" i="63"/>
  <c r="AE26" i="63"/>
  <c r="H27" i="79" s="1"/>
  <c r="AD26" i="63"/>
  <c r="AC26" i="63"/>
  <c r="AE25" i="63"/>
  <c r="H26" i="79" s="1"/>
  <c r="AD25" i="63"/>
  <c r="AC25" i="63"/>
  <c r="AE24" i="63"/>
  <c r="H25" i="79" s="1"/>
  <c r="AD24" i="63"/>
  <c r="AC24" i="63"/>
  <c r="AE23" i="63"/>
  <c r="H24" i="79" s="1"/>
  <c r="AD23" i="63"/>
  <c r="AC23" i="63"/>
  <c r="AE22" i="63"/>
  <c r="H23" i="79" s="1"/>
  <c r="AD22" i="63"/>
  <c r="AC22" i="63"/>
  <c r="AE21" i="63"/>
  <c r="H22" i="79" s="1"/>
  <c r="AD21" i="63"/>
  <c r="AC21" i="63"/>
  <c r="AE20" i="63"/>
  <c r="H21" i="79" s="1"/>
  <c r="AD20" i="63"/>
  <c r="AC20" i="63"/>
  <c r="AE19" i="63"/>
  <c r="H20" i="79" s="1"/>
  <c r="AD19" i="63"/>
  <c r="AC19" i="63"/>
  <c r="AE18" i="63"/>
  <c r="H19" i="79" s="1"/>
  <c r="AD18" i="63"/>
  <c r="AC18" i="63"/>
  <c r="AE17" i="63"/>
  <c r="H18" i="79" s="1"/>
  <c r="AD17" i="63"/>
  <c r="AC17" i="63"/>
  <c r="AE16" i="63"/>
  <c r="H17" i="79" s="1"/>
  <c r="AD16" i="63"/>
  <c r="AC16" i="63"/>
  <c r="AE15" i="63"/>
  <c r="H16" i="79" s="1"/>
  <c r="AD15" i="63"/>
  <c r="AC15" i="63"/>
  <c r="AE14" i="63"/>
  <c r="H15" i="79" s="1"/>
  <c r="AD14" i="63"/>
  <c r="AC14" i="63"/>
  <c r="AE13" i="63"/>
  <c r="H14" i="79" s="1"/>
  <c r="AD13" i="63"/>
  <c r="AC13" i="63"/>
  <c r="AE12" i="63"/>
  <c r="H13" i="79" s="1"/>
  <c r="AD12" i="63"/>
  <c r="AC12" i="63"/>
  <c r="AE11" i="63"/>
  <c r="H12" i="79" s="1"/>
  <c r="AD11" i="63"/>
  <c r="AC11" i="63"/>
  <c r="AE10" i="63"/>
  <c r="H11" i="79" s="1"/>
  <c r="AD10" i="63"/>
  <c r="AC10" i="63"/>
  <c r="AE9" i="63"/>
  <c r="H10" i="79" s="1"/>
  <c r="AD9" i="63"/>
  <c r="AC9" i="63"/>
  <c r="AE8" i="63"/>
  <c r="H9" i="79" s="1"/>
  <c r="AD8" i="63"/>
  <c r="AC8" i="63"/>
  <c r="AE7" i="63"/>
  <c r="H8" i="79" s="1"/>
  <c r="AD7" i="63"/>
  <c r="AC7" i="63"/>
  <c r="AE6" i="63"/>
  <c r="H7" i="79" s="1"/>
  <c r="AD6" i="63"/>
  <c r="AC6" i="63"/>
  <c r="AE5" i="63"/>
  <c r="H6" i="79" s="1"/>
  <c r="AD5" i="63"/>
  <c r="AC5" i="63"/>
  <c r="AE4" i="63"/>
  <c r="H5" i="79" s="1"/>
  <c r="AD4" i="63"/>
  <c r="AC4" i="63"/>
  <c r="AE37" i="64"/>
  <c r="I38" i="79" s="1"/>
  <c r="AD37" i="64"/>
  <c r="AC37" i="64"/>
  <c r="AE36" i="64"/>
  <c r="I37" i="79" s="1"/>
  <c r="AD36" i="64"/>
  <c r="AC36" i="64"/>
  <c r="AE35" i="64"/>
  <c r="I36" i="79" s="1"/>
  <c r="AD35" i="64"/>
  <c r="AC35" i="64"/>
  <c r="AE34" i="64"/>
  <c r="I35" i="79" s="1"/>
  <c r="AD34" i="64"/>
  <c r="AC34" i="64"/>
  <c r="AE33" i="64"/>
  <c r="I34" i="79" s="1"/>
  <c r="AD33" i="64"/>
  <c r="AC33" i="64"/>
  <c r="AE32" i="64"/>
  <c r="I33" i="79" s="1"/>
  <c r="AD32" i="64"/>
  <c r="AC32" i="64"/>
  <c r="AE31" i="64"/>
  <c r="I32" i="79" s="1"/>
  <c r="AD31" i="64"/>
  <c r="AC31" i="64"/>
  <c r="AE30" i="64"/>
  <c r="I31" i="79" s="1"/>
  <c r="AD30" i="64"/>
  <c r="AC30" i="64"/>
  <c r="AE29" i="64"/>
  <c r="I30" i="79" s="1"/>
  <c r="AD29" i="64"/>
  <c r="AC29" i="64"/>
  <c r="AE28" i="64"/>
  <c r="I29" i="79" s="1"/>
  <c r="AD28" i="64"/>
  <c r="AC28" i="64"/>
  <c r="AE27" i="64"/>
  <c r="I28" i="79" s="1"/>
  <c r="AD27" i="64"/>
  <c r="AC27" i="64"/>
  <c r="AE26" i="64"/>
  <c r="I27" i="79" s="1"/>
  <c r="AD26" i="64"/>
  <c r="AC26" i="64"/>
  <c r="AE25" i="64"/>
  <c r="I26" i="79" s="1"/>
  <c r="AD25" i="64"/>
  <c r="AC25" i="64"/>
  <c r="AE24" i="64"/>
  <c r="I25" i="79" s="1"/>
  <c r="AD24" i="64"/>
  <c r="AC24" i="64"/>
  <c r="AE23" i="64"/>
  <c r="I24" i="79" s="1"/>
  <c r="AD23" i="64"/>
  <c r="AC23" i="64"/>
  <c r="AE22" i="64"/>
  <c r="I23" i="79" s="1"/>
  <c r="AD22" i="64"/>
  <c r="AC22" i="64"/>
  <c r="AE21" i="64"/>
  <c r="I22" i="79" s="1"/>
  <c r="AD21" i="64"/>
  <c r="AC21" i="64"/>
  <c r="AE20" i="64"/>
  <c r="I21" i="79" s="1"/>
  <c r="AD20" i="64"/>
  <c r="AC20" i="64"/>
  <c r="AE19" i="64"/>
  <c r="I20" i="79" s="1"/>
  <c r="AD19" i="64"/>
  <c r="AC19" i="64"/>
  <c r="AE18" i="64"/>
  <c r="I19" i="79" s="1"/>
  <c r="AD18" i="64"/>
  <c r="AC18" i="64"/>
  <c r="AE17" i="64"/>
  <c r="I18" i="79" s="1"/>
  <c r="AD17" i="64"/>
  <c r="AC17" i="64"/>
  <c r="AE16" i="64"/>
  <c r="I17" i="79" s="1"/>
  <c r="AD16" i="64"/>
  <c r="AC16" i="64"/>
  <c r="AE15" i="64"/>
  <c r="I16" i="79" s="1"/>
  <c r="AD15" i="64"/>
  <c r="AC15" i="64"/>
  <c r="AE14" i="64"/>
  <c r="I15" i="79" s="1"/>
  <c r="AD14" i="64"/>
  <c r="AC14" i="64"/>
  <c r="AE13" i="64"/>
  <c r="I14" i="79" s="1"/>
  <c r="AD13" i="64"/>
  <c r="AC13" i="64"/>
  <c r="AE12" i="64"/>
  <c r="I13" i="79" s="1"/>
  <c r="AD12" i="64"/>
  <c r="AC12" i="64"/>
  <c r="AE11" i="64"/>
  <c r="I12" i="79" s="1"/>
  <c r="AD11" i="64"/>
  <c r="AC11" i="64"/>
  <c r="AE10" i="64"/>
  <c r="I11" i="79" s="1"/>
  <c r="AD10" i="64"/>
  <c r="AC10" i="64"/>
  <c r="AE9" i="64"/>
  <c r="I10" i="79" s="1"/>
  <c r="AD9" i="64"/>
  <c r="AC9" i="64"/>
  <c r="AE8" i="64"/>
  <c r="I9" i="79" s="1"/>
  <c r="AD8" i="64"/>
  <c r="AC8" i="64"/>
  <c r="AE7" i="64"/>
  <c r="I8" i="79" s="1"/>
  <c r="AD7" i="64"/>
  <c r="AC7" i="64"/>
  <c r="AE6" i="64"/>
  <c r="I7" i="79" s="1"/>
  <c r="AD6" i="64"/>
  <c r="AC6" i="64"/>
  <c r="AE5" i="64"/>
  <c r="I6" i="79" s="1"/>
  <c r="AD5" i="64"/>
  <c r="AC5" i="64"/>
  <c r="AE4" i="64"/>
  <c r="I5" i="79" s="1"/>
  <c r="AD4" i="64"/>
  <c r="AC4" i="64"/>
  <c r="AE37" i="65"/>
  <c r="M38" i="79" s="1"/>
  <c r="AD37" i="65"/>
  <c r="AC37" i="65"/>
  <c r="AE36" i="65"/>
  <c r="M37" i="79" s="1"/>
  <c r="AD36" i="65"/>
  <c r="AC36" i="65"/>
  <c r="AE35" i="65"/>
  <c r="M36" i="79" s="1"/>
  <c r="AD35" i="65"/>
  <c r="AC35" i="65"/>
  <c r="AE34" i="65"/>
  <c r="M35" i="79" s="1"/>
  <c r="AD34" i="65"/>
  <c r="AC34" i="65"/>
  <c r="AE33" i="65"/>
  <c r="M34" i="79" s="1"/>
  <c r="AD33" i="65"/>
  <c r="AC33" i="65"/>
  <c r="AE32" i="65"/>
  <c r="M33" i="79" s="1"/>
  <c r="AD32" i="65"/>
  <c r="AC32" i="65"/>
  <c r="AE31" i="65"/>
  <c r="M32" i="79" s="1"/>
  <c r="AD31" i="65"/>
  <c r="AC31" i="65"/>
  <c r="AE30" i="65"/>
  <c r="M31" i="79" s="1"/>
  <c r="AD30" i="65"/>
  <c r="AC30" i="65"/>
  <c r="AE29" i="65"/>
  <c r="M30" i="79" s="1"/>
  <c r="AD29" i="65"/>
  <c r="AC29" i="65"/>
  <c r="AE28" i="65"/>
  <c r="M29" i="79" s="1"/>
  <c r="AD28" i="65"/>
  <c r="AC28" i="65"/>
  <c r="AE27" i="65"/>
  <c r="M28" i="79" s="1"/>
  <c r="AD27" i="65"/>
  <c r="AC27" i="65"/>
  <c r="AE26" i="65"/>
  <c r="M27" i="79" s="1"/>
  <c r="AD26" i="65"/>
  <c r="AC26" i="65"/>
  <c r="AE25" i="65"/>
  <c r="M26" i="79" s="1"/>
  <c r="AD25" i="65"/>
  <c r="AC25" i="65"/>
  <c r="AE24" i="65"/>
  <c r="M25" i="79" s="1"/>
  <c r="AD24" i="65"/>
  <c r="AC24" i="65"/>
  <c r="AE23" i="65"/>
  <c r="M24" i="79" s="1"/>
  <c r="AD23" i="65"/>
  <c r="AC23" i="65"/>
  <c r="AE22" i="65"/>
  <c r="M23" i="79" s="1"/>
  <c r="AD22" i="65"/>
  <c r="AC22" i="65"/>
  <c r="AE21" i="65"/>
  <c r="M22" i="79" s="1"/>
  <c r="AD21" i="65"/>
  <c r="AC21" i="65"/>
  <c r="AE20" i="65"/>
  <c r="M21" i="79" s="1"/>
  <c r="AD20" i="65"/>
  <c r="AC20" i="65"/>
  <c r="AE19" i="65"/>
  <c r="M20" i="79" s="1"/>
  <c r="T20" i="79" s="1"/>
  <c r="AD19" i="65"/>
  <c r="AC19" i="65"/>
  <c r="AE18" i="65"/>
  <c r="M19" i="79" s="1"/>
  <c r="AD18" i="65"/>
  <c r="AC18" i="65"/>
  <c r="AE17" i="65"/>
  <c r="M18" i="79" s="1"/>
  <c r="AD17" i="65"/>
  <c r="AC17" i="65"/>
  <c r="AE16" i="65"/>
  <c r="M17" i="79" s="1"/>
  <c r="AD16" i="65"/>
  <c r="AC16" i="65"/>
  <c r="AE15" i="65"/>
  <c r="M16" i="79" s="1"/>
  <c r="AD15" i="65"/>
  <c r="AC15" i="65"/>
  <c r="AE14" i="65"/>
  <c r="M15" i="79" s="1"/>
  <c r="AD14" i="65"/>
  <c r="AC14" i="65"/>
  <c r="AE13" i="65"/>
  <c r="M14" i="79" s="1"/>
  <c r="AD13" i="65"/>
  <c r="AC13" i="65"/>
  <c r="AE12" i="65"/>
  <c r="M13" i="79" s="1"/>
  <c r="AD12" i="65"/>
  <c r="AC12" i="65"/>
  <c r="AE11" i="65"/>
  <c r="M12" i="79" s="1"/>
  <c r="AD11" i="65"/>
  <c r="AC11" i="65"/>
  <c r="AE10" i="65"/>
  <c r="M11" i="79" s="1"/>
  <c r="AD10" i="65"/>
  <c r="AC10" i="65"/>
  <c r="AE9" i="65"/>
  <c r="M10" i="79" s="1"/>
  <c r="AD9" i="65"/>
  <c r="AC9" i="65"/>
  <c r="AE8" i="65"/>
  <c r="M9" i="79" s="1"/>
  <c r="AD8" i="65"/>
  <c r="AC8" i="65"/>
  <c r="AE7" i="65"/>
  <c r="M8" i="79" s="1"/>
  <c r="AD7" i="65"/>
  <c r="AC7" i="65"/>
  <c r="AE6" i="65"/>
  <c r="M7" i="79" s="1"/>
  <c r="AD6" i="65"/>
  <c r="AC6" i="65"/>
  <c r="AE5" i="65"/>
  <c r="M6" i="79" s="1"/>
  <c r="AD5" i="65"/>
  <c r="AC5" i="65"/>
  <c r="AE4" i="65"/>
  <c r="M5" i="79" s="1"/>
  <c r="AD4" i="65"/>
  <c r="AC4" i="65"/>
  <c r="AE37" i="66"/>
  <c r="N38" i="79" s="1"/>
  <c r="AD37" i="66"/>
  <c r="AC37" i="66"/>
  <c r="AE36" i="66"/>
  <c r="N37" i="79" s="1"/>
  <c r="AD36" i="66"/>
  <c r="AC36" i="66"/>
  <c r="AE35" i="66"/>
  <c r="N36" i="79" s="1"/>
  <c r="AD35" i="66"/>
  <c r="AC35" i="66"/>
  <c r="AE34" i="66"/>
  <c r="N35" i="79" s="1"/>
  <c r="AD34" i="66"/>
  <c r="AC34" i="66"/>
  <c r="AE33" i="66"/>
  <c r="N34" i="79" s="1"/>
  <c r="AD33" i="66"/>
  <c r="AC33" i="66"/>
  <c r="AE32" i="66"/>
  <c r="N33" i="79" s="1"/>
  <c r="AD32" i="66"/>
  <c r="AC32" i="66"/>
  <c r="AE31" i="66"/>
  <c r="N32" i="79" s="1"/>
  <c r="AD31" i="66"/>
  <c r="AC31" i="66"/>
  <c r="AE30" i="66"/>
  <c r="N31" i="79" s="1"/>
  <c r="AD30" i="66"/>
  <c r="AC30" i="66"/>
  <c r="AE29" i="66"/>
  <c r="N30" i="79" s="1"/>
  <c r="AD29" i="66"/>
  <c r="AC29" i="66"/>
  <c r="AE28" i="66"/>
  <c r="N29" i="79" s="1"/>
  <c r="AD28" i="66"/>
  <c r="AC28" i="66"/>
  <c r="AE27" i="66"/>
  <c r="N28" i="79" s="1"/>
  <c r="AD27" i="66"/>
  <c r="AC27" i="66"/>
  <c r="AE26" i="66"/>
  <c r="N27" i="79" s="1"/>
  <c r="AD26" i="66"/>
  <c r="AC26" i="66"/>
  <c r="AE25" i="66"/>
  <c r="N26" i="79" s="1"/>
  <c r="AD25" i="66"/>
  <c r="AC25" i="66"/>
  <c r="AE24" i="66"/>
  <c r="N25" i="79" s="1"/>
  <c r="AD24" i="66"/>
  <c r="AC24" i="66"/>
  <c r="AE23" i="66"/>
  <c r="N24" i="79" s="1"/>
  <c r="AD23" i="66"/>
  <c r="AC23" i="66"/>
  <c r="AE22" i="66"/>
  <c r="N23" i="79" s="1"/>
  <c r="AD22" i="66"/>
  <c r="AC22" i="66"/>
  <c r="AE21" i="66"/>
  <c r="N22" i="79" s="1"/>
  <c r="AD21" i="66"/>
  <c r="AC21" i="66"/>
  <c r="AE20" i="66"/>
  <c r="N21" i="79" s="1"/>
  <c r="AD20" i="66"/>
  <c r="AC20" i="66"/>
  <c r="AE19" i="66"/>
  <c r="N20" i="79" s="1"/>
  <c r="AD19" i="66"/>
  <c r="AC19" i="66"/>
  <c r="AE18" i="66"/>
  <c r="N19" i="79" s="1"/>
  <c r="AD18" i="66"/>
  <c r="AC18" i="66"/>
  <c r="AE17" i="66"/>
  <c r="N18" i="79" s="1"/>
  <c r="AD17" i="66"/>
  <c r="AC17" i="66"/>
  <c r="AE16" i="66"/>
  <c r="N17" i="79" s="1"/>
  <c r="AD16" i="66"/>
  <c r="AC16" i="66"/>
  <c r="AE15" i="66"/>
  <c r="N16" i="79" s="1"/>
  <c r="AD15" i="66"/>
  <c r="AC15" i="66"/>
  <c r="AE14" i="66"/>
  <c r="N15" i="79" s="1"/>
  <c r="AD14" i="66"/>
  <c r="AC14" i="66"/>
  <c r="AE13" i="66"/>
  <c r="N14" i="79" s="1"/>
  <c r="AD13" i="66"/>
  <c r="AC13" i="66"/>
  <c r="AE12" i="66"/>
  <c r="N13" i="79" s="1"/>
  <c r="AD12" i="66"/>
  <c r="AC12" i="66"/>
  <c r="AE11" i="66"/>
  <c r="N12" i="79" s="1"/>
  <c r="AD11" i="66"/>
  <c r="AC11" i="66"/>
  <c r="AE10" i="66"/>
  <c r="N11" i="79" s="1"/>
  <c r="AD10" i="66"/>
  <c r="AC10" i="66"/>
  <c r="AE9" i="66"/>
  <c r="N10" i="79" s="1"/>
  <c r="AD9" i="66"/>
  <c r="AC9" i="66"/>
  <c r="AE8" i="66"/>
  <c r="N9" i="79" s="1"/>
  <c r="AD8" i="66"/>
  <c r="AC8" i="66"/>
  <c r="AE7" i="66"/>
  <c r="N8" i="79" s="1"/>
  <c r="AD7" i="66"/>
  <c r="AC7" i="66"/>
  <c r="AE6" i="66"/>
  <c r="N7" i="79" s="1"/>
  <c r="AD6" i="66"/>
  <c r="AC6" i="66"/>
  <c r="AE5" i="66"/>
  <c r="N6" i="79" s="1"/>
  <c r="AD5" i="66"/>
  <c r="AC5" i="66"/>
  <c r="AE4" i="66"/>
  <c r="N5" i="79" s="1"/>
  <c r="AD4" i="66"/>
  <c r="AC4" i="66"/>
  <c r="AE37" i="67"/>
  <c r="O38" i="79" s="1"/>
  <c r="AD37" i="67"/>
  <c r="AC37" i="67"/>
  <c r="AE36" i="67"/>
  <c r="O37" i="79" s="1"/>
  <c r="AD36" i="67"/>
  <c r="AC36" i="67"/>
  <c r="AE35" i="67"/>
  <c r="O36" i="79" s="1"/>
  <c r="AD35" i="67"/>
  <c r="AC35" i="67"/>
  <c r="AE34" i="67"/>
  <c r="O35" i="79" s="1"/>
  <c r="AD34" i="67"/>
  <c r="AC34" i="67"/>
  <c r="AE33" i="67"/>
  <c r="O34" i="79" s="1"/>
  <c r="AD33" i="67"/>
  <c r="AC33" i="67"/>
  <c r="AE32" i="67"/>
  <c r="O33" i="79" s="1"/>
  <c r="AD32" i="67"/>
  <c r="AC32" i="67"/>
  <c r="AE31" i="67"/>
  <c r="O32" i="79" s="1"/>
  <c r="AD31" i="67"/>
  <c r="AC31" i="67"/>
  <c r="AE30" i="67"/>
  <c r="O31" i="79" s="1"/>
  <c r="AD30" i="67"/>
  <c r="AC30" i="67"/>
  <c r="AE29" i="67"/>
  <c r="O30" i="79" s="1"/>
  <c r="AD29" i="67"/>
  <c r="AC29" i="67"/>
  <c r="AE28" i="67"/>
  <c r="O29" i="79" s="1"/>
  <c r="AD28" i="67"/>
  <c r="AC28" i="67"/>
  <c r="AE27" i="67"/>
  <c r="O28" i="79" s="1"/>
  <c r="AD27" i="67"/>
  <c r="AC27" i="67"/>
  <c r="AE26" i="67"/>
  <c r="O27" i="79" s="1"/>
  <c r="AD26" i="67"/>
  <c r="AC26" i="67"/>
  <c r="AE25" i="67"/>
  <c r="O26" i="79" s="1"/>
  <c r="AD25" i="67"/>
  <c r="AC25" i="67"/>
  <c r="AE24" i="67"/>
  <c r="O25" i="79" s="1"/>
  <c r="AD24" i="67"/>
  <c r="AC24" i="67"/>
  <c r="AE23" i="67"/>
  <c r="O24" i="79" s="1"/>
  <c r="AD23" i="67"/>
  <c r="AC23" i="67"/>
  <c r="AE22" i="67"/>
  <c r="O23" i="79" s="1"/>
  <c r="AD22" i="67"/>
  <c r="AC22" i="67"/>
  <c r="AE21" i="67"/>
  <c r="O22" i="79" s="1"/>
  <c r="AD21" i="67"/>
  <c r="AC21" i="67"/>
  <c r="AE20" i="67"/>
  <c r="O21" i="79" s="1"/>
  <c r="AD20" i="67"/>
  <c r="AC20" i="67"/>
  <c r="AE19" i="67"/>
  <c r="O20" i="79" s="1"/>
  <c r="AD19" i="67"/>
  <c r="AC19" i="67"/>
  <c r="AE18" i="67"/>
  <c r="O19" i="79" s="1"/>
  <c r="AD18" i="67"/>
  <c r="AC18" i="67"/>
  <c r="AE17" i="67"/>
  <c r="O18" i="79" s="1"/>
  <c r="AD17" i="67"/>
  <c r="AC17" i="67"/>
  <c r="AE16" i="67"/>
  <c r="O17" i="79" s="1"/>
  <c r="AD16" i="67"/>
  <c r="AC16" i="67"/>
  <c r="AE15" i="67"/>
  <c r="O16" i="79" s="1"/>
  <c r="AD15" i="67"/>
  <c r="AC15" i="67"/>
  <c r="AE14" i="67"/>
  <c r="O15" i="79" s="1"/>
  <c r="AD14" i="67"/>
  <c r="AC14" i="67"/>
  <c r="AE13" i="67"/>
  <c r="O14" i="79" s="1"/>
  <c r="AD13" i="67"/>
  <c r="AC13" i="67"/>
  <c r="AE12" i="67"/>
  <c r="O13" i="79" s="1"/>
  <c r="AD12" i="67"/>
  <c r="AC12" i="67"/>
  <c r="AE11" i="67"/>
  <c r="O12" i="79" s="1"/>
  <c r="AD11" i="67"/>
  <c r="AC11" i="67"/>
  <c r="AE10" i="67"/>
  <c r="O11" i="79" s="1"/>
  <c r="AD10" i="67"/>
  <c r="AC10" i="67"/>
  <c r="AE9" i="67"/>
  <c r="O10" i="79" s="1"/>
  <c r="AD9" i="67"/>
  <c r="AC9" i="67"/>
  <c r="AE8" i="67"/>
  <c r="O9" i="79" s="1"/>
  <c r="AD8" i="67"/>
  <c r="AC8" i="67"/>
  <c r="AE7" i="67"/>
  <c r="O8" i="79" s="1"/>
  <c r="AD7" i="67"/>
  <c r="AC7" i="67"/>
  <c r="AE6" i="67"/>
  <c r="O7" i="79" s="1"/>
  <c r="AD6" i="67"/>
  <c r="AC6" i="67"/>
  <c r="AE5" i="67"/>
  <c r="O6" i="79" s="1"/>
  <c r="AD5" i="67"/>
  <c r="AC5" i="67"/>
  <c r="AE4" i="67"/>
  <c r="O5" i="79" s="1"/>
  <c r="AD4" i="67"/>
  <c r="AC4" i="67"/>
  <c r="AE37" i="68"/>
  <c r="P38" i="79" s="1"/>
  <c r="AD37" i="68"/>
  <c r="AC37" i="68"/>
  <c r="AE36" i="68"/>
  <c r="P37" i="79" s="1"/>
  <c r="AD36" i="68"/>
  <c r="AC36" i="68"/>
  <c r="AE35" i="68"/>
  <c r="P36" i="79" s="1"/>
  <c r="AD35" i="68"/>
  <c r="AC35" i="68"/>
  <c r="AE34" i="68"/>
  <c r="P35" i="79" s="1"/>
  <c r="AD34" i="68"/>
  <c r="AC34" i="68"/>
  <c r="AE33" i="68"/>
  <c r="P34" i="79" s="1"/>
  <c r="AD33" i="68"/>
  <c r="AC33" i="68"/>
  <c r="AE32" i="68"/>
  <c r="P33" i="79" s="1"/>
  <c r="AD32" i="68"/>
  <c r="AC32" i="68"/>
  <c r="AE31" i="68"/>
  <c r="P32" i="79" s="1"/>
  <c r="AD31" i="68"/>
  <c r="AC31" i="68"/>
  <c r="AE30" i="68"/>
  <c r="P31" i="79" s="1"/>
  <c r="AD30" i="68"/>
  <c r="AC30" i="68"/>
  <c r="AE29" i="68"/>
  <c r="P30" i="79" s="1"/>
  <c r="AD29" i="68"/>
  <c r="AC29" i="68"/>
  <c r="AE28" i="68"/>
  <c r="P29" i="79" s="1"/>
  <c r="AD28" i="68"/>
  <c r="AC28" i="68"/>
  <c r="AE27" i="68"/>
  <c r="P28" i="79" s="1"/>
  <c r="AD27" i="68"/>
  <c r="AC27" i="68"/>
  <c r="AE26" i="68"/>
  <c r="P27" i="79" s="1"/>
  <c r="AD26" i="68"/>
  <c r="AC26" i="68"/>
  <c r="AE25" i="68"/>
  <c r="P26" i="79" s="1"/>
  <c r="AD25" i="68"/>
  <c r="AC25" i="68"/>
  <c r="AE24" i="68"/>
  <c r="P25" i="79" s="1"/>
  <c r="AD24" i="68"/>
  <c r="AC24" i="68"/>
  <c r="AE23" i="68"/>
  <c r="P24" i="79" s="1"/>
  <c r="AD23" i="68"/>
  <c r="AC23" i="68"/>
  <c r="AE22" i="68"/>
  <c r="P23" i="79" s="1"/>
  <c r="AD22" i="68"/>
  <c r="AC22" i="68"/>
  <c r="AE21" i="68"/>
  <c r="P22" i="79" s="1"/>
  <c r="AD21" i="68"/>
  <c r="AC21" i="68"/>
  <c r="AE20" i="68"/>
  <c r="P21" i="79" s="1"/>
  <c r="AD20" i="68"/>
  <c r="AC20" i="68"/>
  <c r="AE19" i="68"/>
  <c r="P20" i="79" s="1"/>
  <c r="AD19" i="68"/>
  <c r="AC19" i="68"/>
  <c r="AE18" i="68"/>
  <c r="P19" i="79" s="1"/>
  <c r="AD18" i="68"/>
  <c r="AC18" i="68"/>
  <c r="AE17" i="68"/>
  <c r="P18" i="79" s="1"/>
  <c r="AD17" i="68"/>
  <c r="AC17" i="68"/>
  <c r="AE16" i="68"/>
  <c r="P17" i="79" s="1"/>
  <c r="AD16" i="68"/>
  <c r="AC16" i="68"/>
  <c r="AE15" i="68"/>
  <c r="P16" i="79" s="1"/>
  <c r="AD15" i="68"/>
  <c r="AC15" i="68"/>
  <c r="AE14" i="68"/>
  <c r="P15" i="79" s="1"/>
  <c r="AD14" i="68"/>
  <c r="AC14" i="68"/>
  <c r="AE13" i="68"/>
  <c r="P14" i="79" s="1"/>
  <c r="AD13" i="68"/>
  <c r="AC13" i="68"/>
  <c r="AE12" i="68"/>
  <c r="P13" i="79" s="1"/>
  <c r="AD12" i="68"/>
  <c r="AC12" i="68"/>
  <c r="AE11" i="68"/>
  <c r="P12" i="79" s="1"/>
  <c r="AD11" i="68"/>
  <c r="AC11" i="68"/>
  <c r="AE10" i="68"/>
  <c r="P11" i="79" s="1"/>
  <c r="AD10" i="68"/>
  <c r="AC10" i="68"/>
  <c r="AE9" i="68"/>
  <c r="P10" i="79" s="1"/>
  <c r="AD9" i="68"/>
  <c r="AC9" i="68"/>
  <c r="AE8" i="68"/>
  <c r="P9" i="79" s="1"/>
  <c r="AD8" i="68"/>
  <c r="AC8" i="68"/>
  <c r="AE7" i="68"/>
  <c r="P8" i="79" s="1"/>
  <c r="AD7" i="68"/>
  <c r="AC7" i="68"/>
  <c r="AE6" i="68"/>
  <c r="P7" i="79" s="1"/>
  <c r="AD6" i="68"/>
  <c r="AC6" i="68"/>
  <c r="AE5" i="68"/>
  <c r="P6" i="79" s="1"/>
  <c r="AD5" i="68"/>
  <c r="AC5" i="68"/>
  <c r="AE4" i="68"/>
  <c r="P5" i="79" s="1"/>
  <c r="AD4" i="68"/>
  <c r="AC4" i="68"/>
  <c r="AE37" i="69"/>
  <c r="Q38" i="79" s="1"/>
  <c r="AD37" i="69"/>
  <c r="AC37" i="69"/>
  <c r="AE36" i="69"/>
  <c r="Q37" i="79" s="1"/>
  <c r="AD36" i="69"/>
  <c r="AC36" i="69"/>
  <c r="AE35" i="69"/>
  <c r="Q36" i="79" s="1"/>
  <c r="AD35" i="69"/>
  <c r="AC35" i="69"/>
  <c r="AE34" i="69"/>
  <c r="Q35" i="79" s="1"/>
  <c r="AD34" i="69"/>
  <c r="AC34" i="69"/>
  <c r="AE33" i="69"/>
  <c r="Q34" i="79" s="1"/>
  <c r="AD33" i="69"/>
  <c r="AC33" i="69"/>
  <c r="AE32" i="69"/>
  <c r="Q33" i="79" s="1"/>
  <c r="AD32" i="69"/>
  <c r="AC32" i="69"/>
  <c r="AE31" i="69"/>
  <c r="Q32" i="79" s="1"/>
  <c r="AD31" i="69"/>
  <c r="AC31" i="69"/>
  <c r="AE30" i="69"/>
  <c r="Q31" i="79" s="1"/>
  <c r="AD30" i="69"/>
  <c r="AC30" i="69"/>
  <c r="AE29" i="69"/>
  <c r="Q30" i="79" s="1"/>
  <c r="AD29" i="69"/>
  <c r="AC29" i="69"/>
  <c r="AE28" i="69"/>
  <c r="Q29" i="79" s="1"/>
  <c r="AD28" i="69"/>
  <c r="AC28" i="69"/>
  <c r="AE27" i="69"/>
  <c r="Q28" i="79" s="1"/>
  <c r="AD27" i="69"/>
  <c r="AC27" i="69"/>
  <c r="AE26" i="69"/>
  <c r="Q27" i="79" s="1"/>
  <c r="AD26" i="69"/>
  <c r="AC26" i="69"/>
  <c r="AE25" i="69"/>
  <c r="Q26" i="79" s="1"/>
  <c r="AD25" i="69"/>
  <c r="AC25" i="69"/>
  <c r="AE24" i="69"/>
  <c r="Q25" i="79" s="1"/>
  <c r="AD24" i="69"/>
  <c r="AC24" i="69"/>
  <c r="AE23" i="69"/>
  <c r="Q24" i="79" s="1"/>
  <c r="AD23" i="69"/>
  <c r="AC23" i="69"/>
  <c r="AE22" i="69"/>
  <c r="Q23" i="79" s="1"/>
  <c r="AD22" i="69"/>
  <c r="AC22" i="69"/>
  <c r="AE21" i="69"/>
  <c r="Q22" i="79" s="1"/>
  <c r="AD21" i="69"/>
  <c r="AC21" i="69"/>
  <c r="AE20" i="69"/>
  <c r="Q21" i="79" s="1"/>
  <c r="AD20" i="69"/>
  <c r="AC20" i="69"/>
  <c r="AE19" i="69"/>
  <c r="Q20" i="79" s="1"/>
  <c r="AD19" i="69"/>
  <c r="AC19" i="69"/>
  <c r="AE18" i="69"/>
  <c r="Q19" i="79" s="1"/>
  <c r="AD18" i="69"/>
  <c r="AC18" i="69"/>
  <c r="AE17" i="69"/>
  <c r="Q18" i="79" s="1"/>
  <c r="AD17" i="69"/>
  <c r="AC17" i="69"/>
  <c r="AE16" i="69"/>
  <c r="Q17" i="79" s="1"/>
  <c r="AD16" i="69"/>
  <c r="AC16" i="69"/>
  <c r="AE15" i="69"/>
  <c r="Q16" i="79" s="1"/>
  <c r="AD15" i="69"/>
  <c r="AC15" i="69"/>
  <c r="AE14" i="69"/>
  <c r="Q15" i="79" s="1"/>
  <c r="AD14" i="69"/>
  <c r="AC14" i="69"/>
  <c r="AE13" i="69"/>
  <c r="Q14" i="79" s="1"/>
  <c r="AD13" i="69"/>
  <c r="AC13" i="69"/>
  <c r="AE12" i="69"/>
  <c r="Q13" i="79" s="1"/>
  <c r="AD12" i="69"/>
  <c r="AC12" i="69"/>
  <c r="AE11" i="69"/>
  <c r="Q12" i="79" s="1"/>
  <c r="AD11" i="69"/>
  <c r="AC11" i="69"/>
  <c r="AE10" i="69"/>
  <c r="Q11" i="79" s="1"/>
  <c r="AD10" i="69"/>
  <c r="AC10" i="69"/>
  <c r="AE9" i="69"/>
  <c r="Q10" i="79" s="1"/>
  <c r="AD9" i="69"/>
  <c r="AC9" i="69"/>
  <c r="AE8" i="69"/>
  <c r="Q9" i="79" s="1"/>
  <c r="AD8" i="69"/>
  <c r="AC8" i="69"/>
  <c r="AE7" i="69"/>
  <c r="Q8" i="79" s="1"/>
  <c r="AD7" i="69"/>
  <c r="AC7" i="69"/>
  <c r="AE6" i="69"/>
  <c r="Q7" i="79" s="1"/>
  <c r="AD6" i="69"/>
  <c r="AC6" i="69"/>
  <c r="AE5" i="69"/>
  <c r="Q6" i="79" s="1"/>
  <c r="AD5" i="69"/>
  <c r="AC5" i="69"/>
  <c r="AE4" i="69"/>
  <c r="Q5" i="79" s="1"/>
  <c r="AD4" i="69"/>
  <c r="AC4" i="69"/>
  <c r="AE37" i="70"/>
  <c r="E38" i="80" s="1"/>
  <c r="AD37" i="70"/>
  <c r="AC37" i="70"/>
  <c r="AE36" i="70"/>
  <c r="E37" i="80" s="1"/>
  <c r="AD36" i="70"/>
  <c r="AC36" i="70"/>
  <c r="AE35" i="70"/>
  <c r="E36" i="80" s="1"/>
  <c r="AD35" i="70"/>
  <c r="AC35" i="70"/>
  <c r="AE34" i="70"/>
  <c r="E35" i="80" s="1"/>
  <c r="AD34" i="70"/>
  <c r="AC34" i="70"/>
  <c r="AE33" i="70"/>
  <c r="E34" i="80" s="1"/>
  <c r="AD33" i="70"/>
  <c r="AC33" i="70"/>
  <c r="AE32" i="70"/>
  <c r="E33" i="80" s="1"/>
  <c r="AD32" i="70"/>
  <c r="AC32" i="70"/>
  <c r="AE31" i="70"/>
  <c r="E32" i="80" s="1"/>
  <c r="AD31" i="70"/>
  <c r="AC31" i="70"/>
  <c r="AE30" i="70"/>
  <c r="E31" i="80" s="1"/>
  <c r="AD30" i="70"/>
  <c r="AC30" i="70"/>
  <c r="AE29" i="70"/>
  <c r="E30" i="80" s="1"/>
  <c r="AD29" i="70"/>
  <c r="AC29" i="70"/>
  <c r="AE28" i="70"/>
  <c r="E29" i="80" s="1"/>
  <c r="AD28" i="70"/>
  <c r="AC28" i="70"/>
  <c r="AE27" i="70"/>
  <c r="E28" i="80" s="1"/>
  <c r="AD27" i="70"/>
  <c r="AC27" i="70"/>
  <c r="AE26" i="70"/>
  <c r="E27" i="80" s="1"/>
  <c r="AD26" i="70"/>
  <c r="AC26" i="70"/>
  <c r="AE25" i="70"/>
  <c r="E26" i="80" s="1"/>
  <c r="AD25" i="70"/>
  <c r="AC25" i="70"/>
  <c r="AE24" i="70"/>
  <c r="E25" i="80" s="1"/>
  <c r="AD24" i="70"/>
  <c r="AC24" i="70"/>
  <c r="AE23" i="70"/>
  <c r="E24" i="80" s="1"/>
  <c r="AD23" i="70"/>
  <c r="AC23" i="70"/>
  <c r="AE22" i="70"/>
  <c r="E23" i="80" s="1"/>
  <c r="AD22" i="70"/>
  <c r="AC22" i="70"/>
  <c r="AE21" i="70"/>
  <c r="E22" i="80" s="1"/>
  <c r="AD21" i="70"/>
  <c r="AC21" i="70"/>
  <c r="AE20" i="70"/>
  <c r="E21" i="80" s="1"/>
  <c r="AD20" i="70"/>
  <c r="AC20" i="70"/>
  <c r="AE19" i="70"/>
  <c r="E20" i="80" s="1"/>
  <c r="AD19" i="70"/>
  <c r="AC19" i="70"/>
  <c r="AE18" i="70"/>
  <c r="E19" i="80" s="1"/>
  <c r="AD18" i="70"/>
  <c r="AC18" i="70"/>
  <c r="AE17" i="70"/>
  <c r="E18" i="80" s="1"/>
  <c r="AD17" i="70"/>
  <c r="AC17" i="70"/>
  <c r="AE16" i="70"/>
  <c r="E17" i="80" s="1"/>
  <c r="AD16" i="70"/>
  <c r="AC16" i="70"/>
  <c r="AE15" i="70"/>
  <c r="E16" i="80" s="1"/>
  <c r="AD15" i="70"/>
  <c r="AC15" i="70"/>
  <c r="AE14" i="70"/>
  <c r="E15" i="80" s="1"/>
  <c r="AD14" i="70"/>
  <c r="AC14" i="70"/>
  <c r="AE13" i="70"/>
  <c r="E14" i="80" s="1"/>
  <c r="AD13" i="70"/>
  <c r="AC13" i="70"/>
  <c r="AE12" i="70"/>
  <c r="E13" i="80" s="1"/>
  <c r="AD12" i="70"/>
  <c r="AC12" i="70"/>
  <c r="AE11" i="70"/>
  <c r="E12" i="80" s="1"/>
  <c r="AD11" i="70"/>
  <c r="AC11" i="70"/>
  <c r="AE10" i="70"/>
  <c r="E11" i="80" s="1"/>
  <c r="AD10" i="70"/>
  <c r="AC10" i="70"/>
  <c r="AE9" i="70"/>
  <c r="E10" i="80" s="1"/>
  <c r="AD9" i="70"/>
  <c r="AC9" i="70"/>
  <c r="AE8" i="70"/>
  <c r="E9" i="80" s="1"/>
  <c r="AD8" i="70"/>
  <c r="AC8" i="70"/>
  <c r="AE7" i="70"/>
  <c r="E8" i="80" s="1"/>
  <c r="AD7" i="70"/>
  <c r="AC7" i="70"/>
  <c r="AE6" i="70"/>
  <c r="E7" i="80" s="1"/>
  <c r="AD6" i="70"/>
  <c r="AC6" i="70"/>
  <c r="AE5" i="70"/>
  <c r="E6" i="80" s="1"/>
  <c r="AD5" i="70"/>
  <c r="AC5" i="70"/>
  <c r="AE4" i="70"/>
  <c r="E5" i="80" s="1"/>
  <c r="AD4" i="70"/>
  <c r="AC4" i="70"/>
  <c r="AE37" i="71"/>
  <c r="F38" i="80" s="1"/>
  <c r="AD37" i="71"/>
  <c r="AC37" i="71"/>
  <c r="AE36" i="71"/>
  <c r="F37" i="80" s="1"/>
  <c r="AD36" i="71"/>
  <c r="AC36" i="71"/>
  <c r="AE35" i="71"/>
  <c r="F36" i="80" s="1"/>
  <c r="AD35" i="71"/>
  <c r="AC35" i="71"/>
  <c r="AE34" i="71"/>
  <c r="F35" i="80" s="1"/>
  <c r="AD34" i="71"/>
  <c r="AC34" i="71"/>
  <c r="AE33" i="71"/>
  <c r="F34" i="80" s="1"/>
  <c r="AD33" i="71"/>
  <c r="AC33" i="71"/>
  <c r="AE32" i="71"/>
  <c r="F33" i="80" s="1"/>
  <c r="AD32" i="71"/>
  <c r="AC32" i="71"/>
  <c r="AE31" i="71"/>
  <c r="F32" i="80" s="1"/>
  <c r="AD31" i="71"/>
  <c r="AC31" i="71"/>
  <c r="AE30" i="71"/>
  <c r="F31" i="80" s="1"/>
  <c r="AD30" i="71"/>
  <c r="AC30" i="71"/>
  <c r="AE29" i="71"/>
  <c r="F30" i="80" s="1"/>
  <c r="AD29" i="71"/>
  <c r="AC29" i="71"/>
  <c r="AE28" i="71"/>
  <c r="F29" i="80" s="1"/>
  <c r="AD28" i="71"/>
  <c r="AC28" i="71"/>
  <c r="AE27" i="71"/>
  <c r="F28" i="80" s="1"/>
  <c r="AD27" i="71"/>
  <c r="AC27" i="71"/>
  <c r="AE26" i="71"/>
  <c r="F27" i="80" s="1"/>
  <c r="AD26" i="71"/>
  <c r="AC26" i="71"/>
  <c r="AE25" i="71"/>
  <c r="F26" i="80" s="1"/>
  <c r="AD25" i="71"/>
  <c r="AC25" i="71"/>
  <c r="AE24" i="71"/>
  <c r="F25" i="80" s="1"/>
  <c r="AD24" i="71"/>
  <c r="AC24" i="71"/>
  <c r="AE23" i="71"/>
  <c r="F24" i="80" s="1"/>
  <c r="AD23" i="71"/>
  <c r="AC23" i="71"/>
  <c r="AE22" i="71"/>
  <c r="F23" i="80" s="1"/>
  <c r="AD22" i="71"/>
  <c r="AC22" i="71"/>
  <c r="AE21" i="71"/>
  <c r="F22" i="80" s="1"/>
  <c r="AD21" i="71"/>
  <c r="AC21" i="71"/>
  <c r="AE20" i="71"/>
  <c r="F21" i="80" s="1"/>
  <c r="AD20" i="71"/>
  <c r="AC20" i="71"/>
  <c r="AE19" i="71"/>
  <c r="F20" i="80" s="1"/>
  <c r="AD19" i="71"/>
  <c r="AC19" i="71"/>
  <c r="AE18" i="71"/>
  <c r="F19" i="80" s="1"/>
  <c r="AD18" i="71"/>
  <c r="AC18" i="71"/>
  <c r="AE17" i="71"/>
  <c r="F18" i="80" s="1"/>
  <c r="AD17" i="71"/>
  <c r="AC17" i="71"/>
  <c r="AE16" i="71"/>
  <c r="F17" i="80" s="1"/>
  <c r="AD16" i="71"/>
  <c r="AC16" i="71"/>
  <c r="AE15" i="71"/>
  <c r="F16" i="80" s="1"/>
  <c r="AD15" i="71"/>
  <c r="AC15" i="71"/>
  <c r="AE14" i="71"/>
  <c r="F15" i="80" s="1"/>
  <c r="AD14" i="71"/>
  <c r="AC14" i="71"/>
  <c r="AE13" i="71"/>
  <c r="F14" i="80" s="1"/>
  <c r="AD13" i="71"/>
  <c r="AC13" i="71"/>
  <c r="AE12" i="71"/>
  <c r="F13" i="80" s="1"/>
  <c r="AD12" i="71"/>
  <c r="AC12" i="71"/>
  <c r="AE11" i="71"/>
  <c r="F12" i="80" s="1"/>
  <c r="AD11" i="71"/>
  <c r="AC11" i="71"/>
  <c r="AE10" i="71"/>
  <c r="F11" i="80" s="1"/>
  <c r="AD10" i="71"/>
  <c r="AC10" i="71"/>
  <c r="AE9" i="71"/>
  <c r="F10" i="80" s="1"/>
  <c r="AD9" i="71"/>
  <c r="AC9" i="71"/>
  <c r="AE8" i="71"/>
  <c r="F9" i="80" s="1"/>
  <c r="AD8" i="71"/>
  <c r="AC8" i="71"/>
  <c r="AE7" i="71"/>
  <c r="F8" i="80" s="1"/>
  <c r="AD7" i="71"/>
  <c r="AC7" i="71"/>
  <c r="AE6" i="71"/>
  <c r="F7" i="80" s="1"/>
  <c r="AD6" i="71"/>
  <c r="AC6" i="71"/>
  <c r="AE5" i="71"/>
  <c r="F6" i="80" s="1"/>
  <c r="AD5" i="71"/>
  <c r="AC5" i="71"/>
  <c r="AE4" i="71"/>
  <c r="F5" i="80" s="1"/>
  <c r="AD4" i="71"/>
  <c r="AC4" i="71"/>
  <c r="AE37" i="72"/>
  <c r="G38" i="80" s="1"/>
  <c r="AD37" i="72"/>
  <c r="AC37" i="72"/>
  <c r="AE36" i="72"/>
  <c r="G37" i="80" s="1"/>
  <c r="AD36" i="72"/>
  <c r="AC36" i="72"/>
  <c r="AE35" i="72"/>
  <c r="G36" i="80" s="1"/>
  <c r="AD35" i="72"/>
  <c r="AC35" i="72"/>
  <c r="AE34" i="72"/>
  <c r="G35" i="80" s="1"/>
  <c r="AD34" i="72"/>
  <c r="AC34" i="72"/>
  <c r="AE33" i="72"/>
  <c r="G34" i="80" s="1"/>
  <c r="AD33" i="72"/>
  <c r="AC33" i="72"/>
  <c r="AE32" i="72"/>
  <c r="G33" i="80" s="1"/>
  <c r="AD32" i="72"/>
  <c r="AC32" i="72"/>
  <c r="AE31" i="72"/>
  <c r="G32" i="80" s="1"/>
  <c r="AD31" i="72"/>
  <c r="AC31" i="72"/>
  <c r="AE30" i="72"/>
  <c r="G31" i="80" s="1"/>
  <c r="AD30" i="72"/>
  <c r="AC30" i="72"/>
  <c r="AE29" i="72"/>
  <c r="G30" i="80" s="1"/>
  <c r="AD29" i="72"/>
  <c r="AC29" i="72"/>
  <c r="AE28" i="72"/>
  <c r="G29" i="80" s="1"/>
  <c r="AD28" i="72"/>
  <c r="AC28" i="72"/>
  <c r="AE27" i="72"/>
  <c r="G28" i="80" s="1"/>
  <c r="AD27" i="72"/>
  <c r="AC27" i="72"/>
  <c r="AE26" i="72"/>
  <c r="G27" i="80" s="1"/>
  <c r="AD26" i="72"/>
  <c r="AC26" i="72"/>
  <c r="AE25" i="72"/>
  <c r="G26" i="80" s="1"/>
  <c r="AD25" i="72"/>
  <c r="AC25" i="72"/>
  <c r="AE24" i="72"/>
  <c r="G25" i="80" s="1"/>
  <c r="AD24" i="72"/>
  <c r="AC24" i="72"/>
  <c r="AE23" i="72"/>
  <c r="G24" i="80" s="1"/>
  <c r="AD23" i="72"/>
  <c r="AC23" i="72"/>
  <c r="AE22" i="72"/>
  <c r="G23" i="80" s="1"/>
  <c r="AD22" i="72"/>
  <c r="AC22" i="72"/>
  <c r="AE21" i="72"/>
  <c r="G22" i="80" s="1"/>
  <c r="AD21" i="72"/>
  <c r="AC21" i="72"/>
  <c r="AE20" i="72"/>
  <c r="G21" i="80" s="1"/>
  <c r="AD20" i="72"/>
  <c r="AC20" i="72"/>
  <c r="AE19" i="72"/>
  <c r="G20" i="80" s="1"/>
  <c r="AD19" i="72"/>
  <c r="AC19" i="72"/>
  <c r="AE18" i="72"/>
  <c r="G19" i="80" s="1"/>
  <c r="AD18" i="72"/>
  <c r="AC18" i="72"/>
  <c r="AE17" i="72"/>
  <c r="G18" i="80" s="1"/>
  <c r="AD17" i="72"/>
  <c r="AC17" i="72"/>
  <c r="AE16" i="72"/>
  <c r="G17" i="80" s="1"/>
  <c r="AD16" i="72"/>
  <c r="AC16" i="72"/>
  <c r="AE15" i="72"/>
  <c r="G16" i="80" s="1"/>
  <c r="AD15" i="72"/>
  <c r="AC15" i="72"/>
  <c r="AE14" i="72"/>
  <c r="G15" i="80" s="1"/>
  <c r="AD14" i="72"/>
  <c r="AC14" i="72"/>
  <c r="AE13" i="72"/>
  <c r="G14" i="80" s="1"/>
  <c r="AD13" i="72"/>
  <c r="AC13" i="72"/>
  <c r="AE12" i="72"/>
  <c r="G13" i="80" s="1"/>
  <c r="AD12" i="72"/>
  <c r="AC12" i="72"/>
  <c r="AE11" i="72"/>
  <c r="G12" i="80" s="1"/>
  <c r="AD11" i="72"/>
  <c r="AC11" i="72"/>
  <c r="AE10" i="72"/>
  <c r="G11" i="80" s="1"/>
  <c r="AD10" i="72"/>
  <c r="AC10" i="72"/>
  <c r="AE9" i="72"/>
  <c r="G10" i="80" s="1"/>
  <c r="AD9" i="72"/>
  <c r="AC9" i="72"/>
  <c r="AE8" i="72"/>
  <c r="G9" i="80" s="1"/>
  <c r="AD8" i="72"/>
  <c r="AC8" i="72"/>
  <c r="AE7" i="72"/>
  <c r="G8" i="80" s="1"/>
  <c r="AD7" i="72"/>
  <c r="AC7" i="72"/>
  <c r="AE6" i="72"/>
  <c r="G7" i="80" s="1"/>
  <c r="AD6" i="72"/>
  <c r="AC6" i="72"/>
  <c r="AE5" i="72"/>
  <c r="G6" i="80" s="1"/>
  <c r="AD5" i="72"/>
  <c r="AC5" i="72"/>
  <c r="AE4" i="72"/>
  <c r="G5" i="80" s="1"/>
  <c r="AD4" i="72"/>
  <c r="AC4" i="72"/>
  <c r="AE37" i="73"/>
  <c r="H38" i="80" s="1"/>
  <c r="AD37" i="73"/>
  <c r="AC37" i="73"/>
  <c r="AE36" i="73"/>
  <c r="H37" i="80" s="1"/>
  <c r="AD36" i="73"/>
  <c r="AC36" i="73"/>
  <c r="AE35" i="73"/>
  <c r="H36" i="80" s="1"/>
  <c r="AD35" i="73"/>
  <c r="AC35" i="73"/>
  <c r="AE34" i="73"/>
  <c r="H35" i="80" s="1"/>
  <c r="AD34" i="73"/>
  <c r="AC34" i="73"/>
  <c r="AE33" i="73"/>
  <c r="H34" i="80" s="1"/>
  <c r="AD33" i="73"/>
  <c r="AC33" i="73"/>
  <c r="AE32" i="73"/>
  <c r="H33" i="80" s="1"/>
  <c r="AD32" i="73"/>
  <c r="AC32" i="73"/>
  <c r="AE31" i="73"/>
  <c r="H32" i="80" s="1"/>
  <c r="AD31" i="73"/>
  <c r="AC31" i="73"/>
  <c r="AE30" i="73"/>
  <c r="H31" i="80" s="1"/>
  <c r="AD30" i="73"/>
  <c r="AC30" i="73"/>
  <c r="AE29" i="73"/>
  <c r="H30" i="80" s="1"/>
  <c r="AD29" i="73"/>
  <c r="AC29" i="73"/>
  <c r="AE28" i="73"/>
  <c r="H29" i="80" s="1"/>
  <c r="AD28" i="73"/>
  <c r="AC28" i="73"/>
  <c r="AE27" i="73"/>
  <c r="H28" i="80" s="1"/>
  <c r="AD27" i="73"/>
  <c r="AC27" i="73"/>
  <c r="AE26" i="73"/>
  <c r="H27" i="80" s="1"/>
  <c r="AD26" i="73"/>
  <c r="AC26" i="73"/>
  <c r="AE25" i="73"/>
  <c r="H26" i="80" s="1"/>
  <c r="AD25" i="73"/>
  <c r="AC25" i="73"/>
  <c r="AE24" i="73"/>
  <c r="H25" i="80" s="1"/>
  <c r="AD24" i="73"/>
  <c r="AC24" i="73"/>
  <c r="AE23" i="73"/>
  <c r="H24" i="80" s="1"/>
  <c r="AD23" i="73"/>
  <c r="AC23" i="73"/>
  <c r="AE22" i="73"/>
  <c r="H23" i="80" s="1"/>
  <c r="AD22" i="73"/>
  <c r="AC22" i="73"/>
  <c r="AE21" i="73"/>
  <c r="H22" i="80" s="1"/>
  <c r="AD21" i="73"/>
  <c r="AC21" i="73"/>
  <c r="AE20" i="73"/>
  <c r="H21" i="80" s="1"/>
  <c r="AD20" i="73"/>
  <c r="AC20" i="73"/>
  <c r="AE19" i="73"/>
  <c r="H20" i="80" s="1"/>
  <c r="AD19" i="73"/>
  <c r="AC19" i="73"/>
  <c r="AE18" i="73"/>
  <c r="H19" i="80" s="1"/>
  <c r="AD18" i="73"/>
  <c r="AC18" i="73"/>
  <c r="AE17" i="73"/>
  <c r="H18" i="80" s="1"/>
  <c r="AD17" i="73"/>
  <c r="AC17" i="73"/>
  <c r="AE16" i="73"/>
  <c r="H17" i="80" s="1"/>
  <c r="AD16" i="73"/>
  <c r="AC16" i="73"/>
  <c r="AE15" i="73"/>
  <c r="H16" i="80" s="1"/>
  <c r="AD15" i="73"/>
  <c r="AC15" i="73"/>
  <c r="AE14" i="73"/>
  <c r="H15" i="80" s="1"/>
  <c r="AD14" i="73"/>
  <c r="AC14" i="73"/>
  <c r="AE13" i="73"/>
  <c r="H14" i="80" s="1"/>
  <c r="AD13" i="73"/>
  <c r="AC13" i="73"/>
  <c r="AE12" i="73"/>
  <c r="H13" i="80" s="1"/>
  <c r="AD12" i="73"/>
  <c r="AC12" i="73"/>
  <c r="AE11" i="73"/>
  <c r="H12" i="80" s="1"/>
  <c r="AD11" i="73"/>
  <c r="AC11" i="73"/>
  <c r="AE10" i="73"/>
  <c r="H11" i="80" s="1"/>
  <c r="AD10" i="73"/>
  <c r="AC10" i="73"/>
  <c r="AE9" i="73"/>
  <c r="H10" i="80" s="1"/>
  <c r="AD9" i="73"/>
  <c r="AC9" i="73"/>
  <c r="AE8" i="73"/>
  <c r="H9" i="80" s="1"/>
  <c r="AD8" i="73"/>
  <c r="AC8" i="73"/>
  <c r="AE7" i="73"/>
  <c r="H8" i="80" s="1"/>
  <c r="AD7" i="73"/>
  <c r="AC7" i="73"/>
  <c r="AE6" i="73"/>
  <c r="H7" i="80" s="1"/>
  <c r="AD6" i="73"/>
  <c r="AC6" i="73"/>
  <c r="AE5" i="73"/>
  <c r="H6" i="80" s="1"/>
  <c r="AD5" i="73"/>
  <c r="AC5" i="73"/>
  <c r="AE4" i="73"/>
  <c r="H5" i="80" s="1"/>
  <c r="AD4" i="73"/>
  <c r="AC4" i="73"/>
  <c r="AE37" i="74"/>
  <c r="I38" i="80" s="1"/>
  <c r="AD37" i="74"/>
  <c r="AC37" i="74"/>
  <c r="AE36" i="74"/>
  <c r="I37" i="80" s="1"/>
  <c r="AD36" i="74"/>
  <c r="AC36" i="74"/>
  <c r="AE35" i="74"/>
  <c r="I36" i="80" s="1"/>
  <c r="AD35" i="74"/>
  <c r="AC35" i="74"/>
  <c r="AE34" i="74"/>
  <c r="I35" i="80" s="1"/>
  <c r="AD34" i="74"/>
  <c r="AC34" i="74"/>
  <c r="AE33" i="74"/>
  <c r="I34" i="80" s="1"/>
  <c r="AD33" i="74"/>
  <c r="AC33" i="74"/>
  <c r="AE32" i="74"/>
  <c r="I33" i="80" s="1"/>
  <c r="AD32" i="74"/>
  <c r="AC32" i="74"/>
  <c r="AE31" i="74"/>
  <c r="I32" i="80" s="1"/>
  <c r="AD31" i="74"/>
  <c r="AC31" i="74"/>
  <c r="AE30" i="74"/>
  <c r="I31" i="80" s="1"/>
  <c r="AD30" i="74"/>
  <c r="AC30" i="74"/>
  <c r="AE29" i="74"/>
  <c r="I30" i="80" s="1"/>
  <c r="AD29" i="74"/>
  <c r="AC29" i="74"/>
  <c r="AE28" i="74"/>
  <c r="I29" i="80" s="1"/>
  <c r="AD28" i="74"/>
  <c r="AC28" i="74"/>
  <c r="AE27" i="74"/>
  <c r="I28" i="80" s="1"/>
  <c r="AD27" i="74"/>
  <c r="AC27" i="74"/>
  <c r="AE26" i="74"/>
  <c r="I27" i="80" s="1"/>
  <c r="AD26" i="74"/>
  <c r="AC26" i="74"/>
  <c r="AE25" i="74"/>
  <c r="I26" i="80" s="1"/>
  <c r="AD25" i="74"/>
  <c r="AC25" i="74"/>
  <c r="AE24" i="74"/>
  <c r="I25" i="80" s="1"/>
  <c r="AD24" i="74"/>
  <c r="AC24" i="74"/>
  <c r="AE23" i="74"/>
  <c r="I24" i="80" s="1"/>
  <c r="AD23" i="74"/>
  <c r="AC23" i="74"/>
  <c r="AE22" i="74"/>
  <c r="I23" i="80" s="1"/>
  <c r="AD22" i="74"/>
  <c r="AC22" i="74"/>
  <c r="AE21" i="74"/>
  <c r="I22" i="80" s="1"/>
  <c r="AD21" i="74"/>
  <c r="AC21" i="74"/>
  <c r="AE20" i="74"/>
  <c r="I21" i="80" s="1"/>
  <c r="AD20" i="74"/>
  <c r="AC20" i="74"/>
  <c r="AE19" i="74"/>
  <c r="I20" i="80" s="1"/>
  <c r="AD19" i="74"/>
  <c r="AC19" i="74"/>
  <c r="AE18" i="74"/>
  <c r="I19" i="80" s="1"/>
  <c r="AD18" i="74"/>
  <c r="AC18" i="74"/>
  <c r="AE17" i="74"/>
  <c r="I18" i="80" s="1"/>
  <c r="AD17" i="74"/>
  <c r="AC17" i="74"/>
  <c r="AE16" i="74"/>
  <c r="I17" i="80" s="1"/>
  <c r="AD16" i="74"/>
  <c r="AC16" i="74"/>
  <c r="AE15" i="74"/>
  <c r="I16" i="80" s="1"/>
  <c r="AD15" i="74"/>
  <c r="AC15" i="74"/>
  <c r="AE14" i="74"/>
  <c r="I15" i="80" s="1"/>
  <c r="AD14" i="74"/>
  <c r="AC14" i="74"/>
  <c r="AE13" i="74"/>
  <c r="I14" i="80" s="1"/>
  <c r="AD13" i="74"/>
  <c r="AC13" i="74"/>
  <c r="AE12" i="74"/>
  <c r="I13" i="80" s="1"/>
  <c r="AD12" i="74"/>
  <c r="AC12" i="74"/>
  <c r="AE11" i="74"/>
  <c r="I12" i="80" s="1"/>
  <c r="AD11" i="74"/>
  <c r="AC11" i="74"/>
  <c r="AE10" i="74"/>
  <c r="I11" i="80" s="1"/>
  <c r="AD10" i="74"/>
  <c r="AC10" i="74"/>
  <c r="AE9" i="74"/>
  <c r="I10" i="80" s="1"/>
  <c r="AD9" i="74"/>
  <c r="AC9" i="74"/>
  <c r="AE8" i="74"/>
  <c r="I9" i="80" s="1"/>
  <c r="AD8" i="74"/>
  <c r="AC8" i="74"/>
  <c r="AE7" i="74"/>
  <c r="I8" i="80" s="1"/>
  <c r="AD7" i="74"/>
  <c r="AC7" i="74"/>
  <c r="AE6" i="74"/>
  <c r="I7" i="80" s="1"/>
  <c r="AD6" i="74"/>
  <c r="AC6" i="74"/>
  <c r="AE5" i="74"/>
  <c r="I6" i="80" s="1"/>
  <c r="AD5" i="74"/>
  <c r="AC5" i="74"/>
  <c r="AE4" i="74"/>
  <c r="I5" i="80" s="1"/>
  <c r="AD4" i="74"/>
  <c r="AC4" i="74"/>
  <c r="AE37" i="75"/>
  <c r="M38" i="80" s="1"/>
  <c r="AD37" i="75"/>
  <c r="AC37" i="75"/>
  <c r="AE36" i="75"/>
  <c r="M37" i="80" s="1"/>
  <c r="AD36" i="75"/>
  <c r="AC36" i="75"/>
  <c r="AE35" i="75"/>
  <c r="M36" i="80" s="1"/>
  <c r="AD35" i="75"/>
  <c r="AC35" i="75"/>
  <c r="AE34" i="75"/>
  <c r="M35" i="80" s="1"/>
  <c r="AD34" i="75"/>
  <c r="AC34" i="75"/>
  <c r="AE33" i="75"/>
  <c r="M34" i="80" s="1"/>
  <c r="AD33" i="75"/>
  <c r="AC33" i="75"/>
  <c r="AE32" i="75"/>
  <c r="M33" i="80" s="1"/>
  <c r="AD32" i="75"/>
  <c r="AC32" i="75"/>
  <c r="AE31" i="75"/>
  <c r="M32" i="80" s="1"/>
  <c r="AD31" i="75"/>
  <c r="AC31" i="75"/>
  <c r="AE30" i="75"/>
  <c r="M31" i="80" s="1"/>
  <c r="AD30" i="75"/>
  <c r="AC30" i="75"/>
  <c r="AE29" i="75"/>
  <c r="M30" i="80" s="1"/>
  <c r="AD29" i="75"/>
  <c r="AC29" i="75"/>
  <c r="AE28" i="75"/>
  <c r="M29" i="80" s="1"/>
  <c r="AD28" i="75"/>
  <c r="AC28" i="75"/>
  <c r="AE27" i="75"/>
  <c r="M28" i="80" s="1"/>
  <c r="AD27" i="75"/>
  <c r="AC27" i="75"/>
  <c r="AE26" i="75"/>
  <c r="M27" i="80" s="1"/>
  <c r="AD26" i="75"/>
  <c r="AC26" i="75"/>
  <c r="AE25" i="75"/>
  <c r="M26" i="80" s="1"/>
  <c r="AD25" i="75"/>
  <c r="AC25" i="75"/>
  <c r="AE24" i="75"/>
  <c r="M25" i="80" s="1"/>
  <c r="AD24" i="75"/>
  <c r="AC24" i="75"/>
  <c r="AE23" i="75"/>
  <c r="M24" i="80" s="1"/>
  <c r="AD23" i="75"/>
  <c r="AC23" i="75"/>
  <c r="AE22" i="75"/>
  <c r="M23" i="80" s="1"/>
  <c r="AD22" i="75"/>
  <c r="AC22" i="75"/>
  <c r="AE21" i="75"/>
  <c r="M22" i="80" s="1"/>
  <c r="AD21" i="75"/>
  <c r="AC21" i="75"/>
  <c r="AE20" i="75"/>
  <c r="M21" i="80" s="1"/>
  <c r="AD20" i="75"/>
  <c r="AC20" i="75"/>
  <c r="AE19" i="75"/>
  <c r="M20" i="80" s="1"/>
  <c r="AD19" i="75"/>
  <c r="AC19" i="75"/>
  <c r="AE18" i="75"/>
  <c r="M19" i="80" s="1"/>
  <c r="AD18" i="75"/>
  <c r="AC18" i="75"/>
  <c r="AE17" i="75"/>
  <c r="M18" i="80" s="1"/>
  <c r="AD17" i="75"/>
  <c r="AC17" i="75"/>
  <c r="AE16" i="75"/>
  <c r="M17" i="80" s="1"/>
  <c r="AD16" i="75"/>
  <c r="AC16" i="75"/>
  <c r="AE15" i="75"/>
  <c r="M16" i="80" s="1"/>
  <c r="AD15" i="75"/>
  <c r="AC15" i="75"/>
  <c r="AE14" i="75"/>
  <c r="M15" i="80" s="1"/>
  <c r="AD14" i="75"/>
  <c r="AC14" i="75"/>
  <c r="AE13" i="75"/>
  <c r="M14" i="80" s="1"/>
  <c r="AD13" i="75"/>
  <c r="AC13" i="75"/>
  <c r="AE12" i="75"/>
  <c r="M13" i="80" s="1"/>
  <c r="AD12" i="75"/>
  <c r="AC12" i="75"/>
  <c r="AE11" i="75"/>
  <c r="M12" i="80" s="1"/>
  <c r="AD11" i="75"/>
  <c r="AC11" i="75"/>
  <c r="AE10" i="75"/>
  <c r="M11" i="80" s="1"/>
  <c r="AD10" i="75"/>
  <c r="AC10" i="75"/>
  <c r="AE9" i="75"/>
  <c r="M10" i="80" s="1"/>
  <c r="AD9" i="75"/>
  <c r="AC9" i="75"/>
  <c r="AE8" i="75"/>
  <c r="M9" i="80" s="1"/>
  <c r="AD8" i="75"/>
  <c r="AC8" i="75"/>
  <c r="AE7" i="75"/>
  <c r="M8" i="80" s="1"/>
  <c r="AD7" i="75"/>
  <c r="AC7" i="75"/>
  <c r="AE6" i="75"/>
  <c r="M7" i="80" s="1"/>
  <c r="AD6" i="75"/>
  <c r="AC6" i="75"/>
  <c r="AE5" i="75"/>
  <c r="M6" i="80" s="1"/>
  <c r="AD5" i="75"/>
  <c r="AC5" i="75"/>
  <c r="AE4" i="75"/>
  <c r="M5" i="80" s="1"/>
  <c r="AD4" i="75"/>
  <c r="AC4" i="75"/>
  <c r="AE37" i="83"/>
  <c r="N38" i="80" s="1"/>
  <c r="AD37" i="83"/>
  <c r="AC37" i="83"/>
  <c r="AE36" i="83"/>
  <c r="N37" i="80" s="1"/>
  <c r="AD36" i="83"/>
  <c r="AC36" i="83"/>
  <c r="AE35" i="83"/>
  <c r="N36" i="80" s="1"/>
  <c r="AD35" i="83"/>
  <c r="AC35" i="83"/>
  <c r="AE34" i="83"/>
  <c r="N35" i="80" s="1"/>
  <c r="AD34" i="83"/>
  <c r="AC34" i="83"/>
  <c r="AE33" i="83"/>
  <c r="N34" i="80" s="1"/>
  <c r="AD33" i="83"/>
  <c r="AC33" i="83"/>
  <c r="AE32" i="83"/>
  <c r="N33" i="80" s="1"/>
  <c r="AD32" i="83"/>
  <c r="AC32" i="83"/>
  <c r="AE31" i="83"/>
  <c r="N32" i="80" s="1"/>
  <c r="AD31" i="83"/>
  <c r="AC31" i="83"/>
  <c r="AE30" i="83"/>
  <c r="N31" i="80" s="1"/>
  <c r="AD30" i="83"/>
  <c r="AC30" i="83"/>
  <c r="AE29" i="83"/>
  <c r="N30" i="80" s="1"/>
  <c r="AD29" i="83"/>
  <c r="AC29" i="83"/>
  <c r="AE28" i="83"/>
  <c r="N29" i="80" s="1"/>
  <c r="AD28" i="83"/>
  <c r="AC28" i="83"/>
  <c r="AE27" i="83"/>
  <c r="N28" i="80" s="1"/>
  <c r="AD27" i="83"/>
  <c r="AC27" i="83"/>
  <c r="AE26" i="83"/>
  <c r="N27" i="80" s="1"/>
  <c r="AD26" i="83"/>
  <c r="AC26" i="83"/>
  <c r="AE25" i="83"/>
  <c r="N26" i="80" s="1"/>
  <c r="AD25" i="83"/>
  <c r="AC25" i="83"/>
  <c r="AE24" i="83"/>
  <c r="N25" i="80" s="1"/>
  <c r="AD24" i="83"/>
  <c r="AC24" i="83"/>
  <c r="AE23" i="83"/>
  <c r="N24" i="80" s="1"/>
  <c r="AD23" i="83"/>
  <c r="AC23" i="83"/>
  <c r="AE22" i="83"/>
  <c r="N23" i="80" s="1"/>
  <c r="AD22" i="83"/>
  <c r="AC22" i="83"/>
  <c r="AE21" i="83"/>
  <c r="N22" i="80" s="1"/>
  <c r="AD21" i="83"/>
  <c r="AC21" i="83"/>
  <c r="AE20" i="83"/>
  <c r="N21" i="80" s="1"/>
  <c r="AD20" i="83"/>
  <c r="AC20" i="83"/>
  <c r="AE19" i="83"/>
  <c r="N20" i="80" s="1"/>
  <c r="AD19" i="83"/>
  <c r="AC19" i="83"/>
  <c r="AE18" i="83"/>
  <c r="N19" i="80" s="1"/>
  <c r="AD18" i="83"/>
  <c r="AC18" i="83"/>
  <c r="AE17" i="83"/>
  <c r="N18" i="80" s="1"/>
  <c r="AD17" i="83"/>
  <c r="AC17" i="83"/>
  <c r="AE16" i="83"/>
  <c r="N17" i="80" s="1"/>
  <c r="AD16" i="83"/>
  <c r="AC16" i="83"/>
  <c r="AE15" i="83"/>
  <c r="N16" i="80" s="1"/>
  <c r="AD15" i="83"/>
  <c r="AC15" i="83"/>
  <c r="AE14" i="83"/>
  <c r="N15" i="80" s="1"/>
  <c r="AD14" i="83"/>
  <c r="AC14" i="83"/>
  <c r="AE13" i="83"/>
  <c r="N14" i="80" s="1"/>
  <c r="AD13" i="83"/>
  <c r="AC13" i="83"/>
  <c r="AE12" i="83"/>
  <c r="N13" i="80" s="1"/>
  <c r="AD12" i="83"/>
  <c r="AC12" i="83"/>
  <c r="AE11" i="83"/>
  <c r="N12" i="80" s="1"/>
  <c r="AD11" i="83"/>
  <c r="AC11" i="83"/>
  <c r="AE10" i="83"/>
  <c r="N11" i="80" s="1"/>
  <c r="AD10" i="83"/>
  <c r="AC10" i="83"/>
  <c r="AE9" i="83"/>
  <c r="N10" i="80" s="1"/>
  <c r="AD9" i="83"/>
  <c r="AC9" i="83"/>
  <c r="AE8" i="83"/>
  <c r="N9" i="80" s="1"/>
  <c r="AD8" i="83"/>
  <c r="AC8" i="83"/>
  <c r="AE7" i="83"/>
  <c r="N8" i="80" s="1"/>
  <c r="AD7" i="83"/>
  <c r="AC7" i="83"/>
  <c r="AE6" i="83"/>
  <c r="N7" i="80" s="1"/>
  <c r="AD6" i="83"/>
  <c r="AC6" i="83"/>
  <c r="AE5" i="83"/>
  <c r="N6" i="80" s="1"/>
  <c r="AD5" i="83"/>
  <c r="AC5" i="83"/>
  <c r="AE4" i="83"/>
  <c r="N5" i="80" s="1"/>
  <c r="AD4" i="83"/>
  <c r="AC4" i="83"/>
  <c r="AE37" i="84"/>
  <c r="O38" i="80" s="1"/>
  <c r="AD37" i="84"/>
  <c r="AC37" i="84"/>
  <c r="AE36" i="84"/>
  <c r="O37" i="80" s="1"/>
  <c r="AD36" i="84"/>
  <c r="AC36" i="84"/>
  <c r="AE35" i="84"/>
  <c r="O36" i="80" s="1"/>
  <c r="AD35" i="84"/>
  <c r="AC35" i="84"/>
  <c r="AE34" i="84"/>
  <c r="O35" i="80" s="1"/>
  <c r="AD34" i="84"/>
  <c r="AC34" i="84"/>
  <c r="AE33" i="84"/>
  <c r="O34" i="80" s="1"/>
  <c r="AD33" i="84"/>
  <c r="AC33" i="84"/>
  <c r="AE32" i="84"/>
  <c r="O33" i="80" s="1"/>
  <c r="AD32" i="84"/>
  <c r="AC32" i="84"/>
  <c r="AE31" i="84"/>
  <c r="O32" i="80" s="1"/>
  <c r="AD31" i="84"/>
  <c r="AC31" i="84"/>
  <c r="AE30" i="84"/>
  <c r="O31" i="80" s="1"/>
  <c r="AD30" i="84"/>
  <c r="AC30" i="84"/>
  <c r="AE29" i="84"/>
  <c r="O30" i="80" s="1"/>
  <c r="AD29" i="84"/>
  <c r="AC29" i="84"/>
  <c r="AE28" i="84"/>
  <c r="O29" i="80" s="1"/>
  <c r="AD28" i="84"/>
  <c r="AC28" i="84"/>
  <c r="AE27" i="84"/>
  <c r="O28" i="80" s="1"/>
  <c r="AD27" i="84"/>
  <c r="AC27" i="84"/>
  <c r="AE26" i="84"/>
  <c r="O27" i="80" s="1"/>
  <c r="AD26" i="84"/>
  <c r="AC26" i="84"/>
  <c r="AE25" i="84"/>
  <c r="O26" i="80" s="1"/>
  <c r="AD25" i="84"/>
  <c r="AC25" i="84"/>
  <c r="AE24" i="84"/>
  <c r="O25" i="80" s="1"/>
  <c r="AD24" i="84"/>
  <c r="AC24" i="84"/>
  <c r="AE23" i="84"/>
  <c r="O24" i="80" s="1"/>
  <c r="AD23" i="84"/>
  <c r="AC23" i="84"/>
  <c r="AE22" i="84"/>
  <c r="O23" i="80" s="1"/>
  <c r="AD22" i="84"/>
  <c r="AC22" i="84"/>
  <c r="AE21" i="84"/>
  <c r="O22" i="80" s="1"/>
  <c r="AD21" i="84"/>
  <c r="AC21" i="84"/>
  <c r="AE20" i="84"/>
  <c r="O21" i="80" s="1"/>
  <c r="AD20" i="84"/>
  <c r="AC20" i="84"/>
  <c r="AE19" i="84"/>
  <c r="O20" i="80" s="1"/>
  <c r="AD19" i="84"/>
  <c r="AC19" i="84"/>
  <c r="AE18" i="84"/>
  <c r="O19" i="80" s="1"/>
  <c r="AD18" i="84"/>
  <c r="AC18" i="84"/>
  <c r="AE17" i="84"/>
  <c r="O18" i="80" s="1"/>
  <c r="AD17" i="84"/>
  <c r="AC17" i="84"/>
  <c r="AE16" i="84"/>
  <c r="O17" i="80" s="1"/>
  <c r="AD16" i="84"/>
  <c r="AC16" i="84"/>
  <c r="AE15" i="84"/>
  <c r="O16" i="80" s="1"/>
  <c r="AD15" i="84"/>
  <c r="AC15" i="84"/>
  <c r="AE14" i="84"/>
  <c r="O15" i="80" s="1"/>
  <c r="AD14" i="84"/>
  <c r="AC14" i="84"/>
  <c r="AE13" i="84"/>
  <c r="O14" i="80" s="1"/>
  <c r="AD13" i="84"/>
  <c r="AC13" i="84"/>
  <c r="AE12" i="84"/>
  <c r="O13" i="80" s="1"/>
  <c r="AD12" i="84"/>
  <c r="AC12" i="84"/>
  <c r="AE11" i="84"/>
  <c r="O12" i="80" s="1"/>
  <c r="AD11" i="84"/>
  <c r="AC11" i="84"/>
  <c r="AE10" i="84"/>
  <c r="O11" i="80" s="1"/>
  <c r="AD10" i="84"/>
  <c r="AC10" i="84"/>
  <c r="AE9" i="84"/>
  <c r="O10" i="80" s="1"/>
  <c r="AD9" i="84"/>
  <c r="AC9" i="84"/>
  <c r="AE8" i="84"/>
  <c r="O9" i="80" s="1"/>
  <c r="AD8" i="84"/>
  <c r="AC8" i="84"/>
  <c r="AE7" i="84"/>
  <c r="O8" i="80" s="1"/>
  <c r="AD7" i="84"/>
  <c r="AC7" i="84"/>
  <c r="AE6" i="84"/>
  <c r="O7" i="80" s="1"/>
  <c r="AD6" i="84"/>
  <c r="AC6" i="84"/>
  <c r="AE5" i="84"/>
  <c r="O6" i="80" s="1"/>
  <c r="AD5" i="84"/>
  <c r="AC5" i="84"/>
  <c r="AE4" i="84"/>
  <c r="O5" i="80" s="1"/>
  <c r="AD4" i="84"/>
  <c r="AC4" i="84"/>
  <c r="AE37" i="85"/>
  <c r="P38" i="80" s="1"/>
  <c r="AD37" i="85"/>
  <c r="AC37" i="85"/>
  <c r="AE36" i="85"/>
  <c r="P37" i="80" s="1"/>
  <c r="AD36" i="85"/>
  <c r="AC36" i="85"/>
  <c r="AE35" i="85"/>
  <c r="P36" i="80" s="1"/>
  <c r="AD35" i="85"/>
  <c r="AC35" i="85"/>
  <c r="AE34" i="85"/>
  <c r="P35" i="80" s="1"/>
  <c r="AD34" i="85"/>
  <c r="AC34" i="85"/>
  <c r="AE33" i="85"/>
  <c r="P34" i="80" s="1"/>
  <c r="AD33" i="85"/>
  <c r="AC33" i="85"/>
  <c r="AE32" i="85"/>
  <c r="P33" i="80" s="1"/>
  <c r="AD32" i="85"/>
  <c r="AC32" i="85"/>
  <c r="AE31" i="85"/>
  <c r="P32" i="80" s="1"/>
  <c r="AD31" i="85"/>
  <c r="AC31" i="85"/>
  <c r="AE30" i="85"/>
  <c r="P31" i="80" s="1"/>
  <c r="AD30" i="85"/>
  <c r="AC30" i="85"/>
  <c r="AE29" i="85"/>
  <c r="P30" i="80" s="1"/>
  <c r="AD29" i="85"/>
  <c r="AC29" i="85"/>
  <c r="AE28" i="85"/>
  <c r="P29" i="80" s="1"/>
  <c r="AD28" i="85"/>
  <c r="AC28" i="85"/>
  <c r="AE27" i="85"/>
  <c r="P28" i="80" s="1"/>
  <c r="AD27" i="85"/>
  <c r="AC27" i="85"/>
  <c r="AE26" i="85"/>
  <c r="P27" i="80" s="1"/>
  <c r="AD26" i="85"/>
  <c r="AC26" i="85"/>
  <c r="AE25" i="85"/>
  <c r="P26" i="80" s="1"/>
  <c r="AD25" i="85"/>
  <c r="AC25" i="85"/>
  <c r="AE24" i="85"/>
  <c r="P25" i="80" s="1"/>
  <c r="AD24" i="85"/>
  <c r="AC24" i="85"/>
  <c r="AE23" i="85"/>
  <c r="P24" i="80" s="1"/>
  <c r="AD23" i="85"/>
  <c r="AC23" i="85"/>
  <c r="AE22" i="85"/>
  <c r="P23" i="80" s="1"/>
  <c r="AD22" i="85"/>
  <c r="AC22" i="85"/>
  <c r="AE21" i="85"/>
  <c r="P22" i="80" s="1"/>
  <c r="AD21" i="85"/>
  <c r="AC21" i="85"/>
  <c r="AE20" i="85"/>
  <c r="P21" i="80" s="1"/>
  <c r="AD20" i="85"/>
  <c r="AC20" i="85"/>
  <c r="AE19" i="85"/>
  <c r="P20" i="80" s="1"/>
  <c r="AD19" i="85"/>
  <c r="AC19" i="85"/>
  <c r="AE18" i="85"/>
  <c r="P19" i="80" s="1"/>
  <c r="AD18" i="85"/>
  <c r="AC18" i="85"/>
  <c r="AE17" i="85"/>
  <c r="P18" i="80" s="1"/>
  <c r="AD17" i="85"/>
  <c r="AC17" i="85"/>
  <c r="AE16" i="85"/>
  <c r="P17" i="80" s="1"/>
  <c r="AD16" i="85"/>
  <c r="AC16" i="85"/>
  <c r="AE15" i="85"/>
  <c r="P16" i="80" s="1"/>
  <c r="AD15" i="85"/>
  <c r="AC15" i="85"/>
  <c r="AE14" i="85"/>
  <c r="P15" i="80" s="1"/>
  <c r="AD14" i="85"/>
  <c r="AC14" i="85"/>
  <c r="AE13" i="85"/>
  <c r="P14" i="80" s="1"/>
  <c r="AD13" i="85"/>
  <c r="AC13" i="85"/>
  <c r="AE12" i="85"/>
  <c r="P13" i="80" s="1"/>
  <c r="AD12" i="85"/>
  <c r="AC12" i="85"/>
  <c r="AE11" i="85"/>
  <c r="P12" i="80" s="1"/>
  <c r="AD11" i="85"/>
  <c r="AC11" i="85"/>
  <c r="AE10" i="85"/>
  <c r="P11" i="80" s="1"/>
  <c r="AD10" i="85"/>
  <c r="AC10" i="85"/>
  <c r="AE9" i="85"/>
  <c r="P10" i="80" s="1"/>
  <c r="AD9" i="85"/>
  <c r="AC9" i="85"/>
  <c r="AE8" i="85"/>
  <c r="P9" i="80" s="1"/>
  <c r="AD8" i="85"/>
  <c r="AC8" i="85"/>
  <c r="AE7" i="85"/>
  <c r="P8" i="80" s="1"/>
  <c r="AD7" i="85"/>
  <c r="AC7" i="85"/>
  <c r="AE6" i="85"/>
  <c r="P7" i="80" s="1"/>
  <c r="AD6" i="85"/>
  <c r="AC6" i="85"/>
  <c r="AE5" i="85"/>
  <c r="P6" i="80" s="1"/>
  <c r="AD5" i="85"/>
  <c r="AC5" i="85"/>
  <c r="AE4" i="85"/>
  <c r="P5" i="80" s="1"/>
  <c r="AD4" i="85"/>
  <c r="AC4" i="85"/>
  <c r="AE37" i="86"/>
  <c r="Q38" i="80" s="1"/>
  <c r="AD37" i="86"/>
  <c r="AC37" i="86"/>
  <c r="AE36" i="86"/>
  <c r="Q37" i="80" s="1"/>
  <c r="AD36" i="86"/>
  <c r="AC36" i="86"/>
  <c r="AE35" i="86"/>
  <c r="Q36" i="80" s="1"/>
  <c r="AD35" i="86"/>
  <c r="AC35" i="86"/>
  <c r="AE34" i="86"/>
  <c r="Q35" i="80" s="1"/>
  <c r="AD34" i="86"/>
  <c r="AC34" i="86"/>
  <c r="AE33" i="86"/>
  <c r="Q34" i="80" s="1"/>
  <c r="AD33" i="86"/>
  <c r="AC33" i="86"/>
  <c r="AE32" i="86"/>
  <c r="Q33" i="80" s="1"/>
  <c r="AD32" i="86"/>
  <c r="AC32" i="86"/>
  <c r="AE31" i="86"/>
  <c r="Q32" i="80" s="1"/>
  <c r="AD31" i="86"/>
  <c r="AC31" i="86"/>
  <c r="AE30" i="86"/>
  <c r="Q31" i="80" s="1"/>
  <c r="AD30" i="86"/>
  <c r="AC30" i="86"/>
  <c r="AE29" i="86"/>
  <c r="Q30" i="80" s="1"/>
  <c r="AD29" i="86"/>
  <c r="AC29" i="86"/>
  <c r="AE28" i="86"/>
  <c r="Q29" i="80" s="1"/>
  <c r="AD28" i="86"/>
  <c r="AC28" i="86"/>
  <c r="AE27" i="86"/>
  <c r="Q28" i="80" s="1"/>
  <c r="AD27" i="86"/>
  <c r="AC27" i="86"/>
  <c r="AE26" i="86"/>
  <c r="Q27" i="80" s="1"/>
  <c r="AD26" i="86"/>
  <c r="AC26" i="86"/>
  <c r="AE25" i="86"/>
  <c r="Q26" i="80" s="1"/>
  <c r="AD25" i="86"/>
  <c r="AC25" i="86"/>
  <c r="AE24" i="86"/>
  <c r="Q25" i="80" s="1"/>
  <c r="AD24" i="86"/>
  <c r="AC24" i="86"/>
  <c r="AE23" i="86"/>
  <c r="Q24" i="80" s="1"/>
  <c r="AD23" i="86"/>
  <c r="AC23" i="86"/>
  <c r="AE22" i="86"/>
  <c r="Q23" i="80" s="1"/>
  <c r="AD22" i="86"/>
  <c r="AC22" i="86"/>
  <c r="AE21" i="86"/>
  <c r="Q22" i="80" s="1"/>
  <c r="AD21" i="86"/>
  <c r="AC21" i="86"/>
  <c r="AE20" i="86"/>
  <c r="Q21" i="80" s="1"/>
  <c r="AD20" i="86"/>
  <c r="AC20" i="86"/>
  <c r="AE19" i="86"/>
  <c r="Q20" i="80" s="1"/>
  <c r="AD19" i="86"/>
  <c r="AC19" i="86"/>
  <c r="AE18" i="86"/>
  <c r="Q19" i="80" s="1"/>
  <c r="AD18" i="86"/>
  <c r="AC18" i="86"/>
  <c r="AE17" i="86"/>
  <c r="Q18" i="80" s="1"/>
  <c r="AD17" i="86"/>
  <c r="AC17" i="86"/>
  <c r="AE16" i="86"/>
  <c r="Q17" i="80" s="1"/>
  <c r="AD16" i="86"/>
  <c r="AC16" i="86"/>
  <c r="AE15" i="86"/>
  <c r="Q16" i="80" s="1"/>
  <c r="AD15" i="86"/>
  <c r="AC15" i="86"/>
  <c r="AE14" i="86"/>
  <c r="Q15" i="80" s="1"/>
  <c r="AD14" i="86"/>
  <c r="AC14" i="86"/>
  <c r="AE13" i="86"/>
  <c r="Q14" i="80" s="1"/>
  <c r="AD13" i="86"/>
  <c r="AC13" i="86"/>
  <c r="AE12" i="86"/>
  <c r="Q13" i="80" s="1"/>
  <c r="AD12" i="86"/>
  <c r="AC12" i="86"/>
  <c r="AE11" i="86"/>
  <c r="Q12" i="80" s="1"/>
  <c r="AD11" i="86"/>
  <c r="AC11" i="86"/>
  <c r="AE10" i="86"/>
  <c r="Q11" i="80" s="1"/>
  <c r="AD10" i="86"/>
  <c r="AC10" i="86"/>
  <c r="AE9" i="86"/>
  <c r="Q10" i="80" s="1"/>
  <c r="AD9" i="86"/>
  <c r="AC9" i="86"/>
  <c r="AE8" i="86"/>
  <c r="Q9" i="80" s="1"/>
  <c r="AD8" i="86"/>
  <c r="AC8" i="86"/>
  <c r="AE7" i="86"/>
  <c r="Q8" i="80" s="1"/>
  <c r="AD7" i="86"/>
  <c r="AC7" i="86"/>
  <c r="AE6" i="86"/>
  <c r="Q7" i="80" s="1"/>
  <c r="AD6" i="86"/>
  <c r="AC6" i="86"/>
  <c r="AE5" i="86"/>
  <c r="Q6" i="80" s="1"/>
  <c r="AD5" i="86"/>
  <c r="AC5" i="86"/>
  <c r="AE4" i="86"/>
  <c r="Q5" i="80" s="1"/>
  <c r="AD4" i="86"/>
  <c r="AC4" i="86"/>
  <c r="AE37" i="87"/>
  <c r="E38" i="81" s="1"/>
  <c r="AD37" i="87"/>
  <c r="AC37" i="87"/>
  <c r="AE36" i="87"/>
  <c r="E37" i="81" s="1"/>
  <c r="AD36" i="87"/>
  <c r="AC36" i="87"/>
  <c r="AE35" i="87"/>
  <c r="E36" i="81" s="1"/>
  <c r="AD35" i="87"/>
  <c r="AC35" i="87"/>
  <c r="AE34" i="87"/>
  <c r="E35" i="81" s="1"/>
  <c r="AD34" i="87"/>
  <c r="AC34" i="87"/>
  <c r="AE33" i="87"/>
  <c r="E34" i="81" s="1"/>
  <c r="AD33" i="87"/>
  <c r="AC33" i="87"/>
  <c r="AE32" i="87"/>
  <c r="E33" i="81" s="1"/>
  <c r="AD32" i="87"/>
  <c r="AC32" i="87"/>
  <c r="AE31" i="87"/>
  <c r="E32" i="81" s="1"/>
  <c r="AD31" i="87"/>
  <c r="AC31" i="87"/>
  <c r="AE30" i="87"/>
  <c r="E31" i="81" s="1"/>
  <c r="AD30" i="87"/>
  <c r="AC30" i="87"/>
  <c r="AE29" i="87"/>
  <c r="E30" i="81" s="1"/>
  <c r="AD29" i="87"/>
  <c r="AC29" i="87"/>
  <c r="AE28" i="87"/>
  <c r="E29" i="81" s="1"/>
  <c r="AD28" i="87"/>
  <c r="AC28" i="87"/>
  <c r="AE27" i="87"/>
  <c r="E28" i="81" s="1"/>
  <c r="AD27" i="87"/>
  <c r="AC27" i="87"/>
  <c r="AE26" i="87"/>
  <c r="E27" i="81" s="1"/>
  <c r="AD26" i="87"/>
  <c r="AC26" i="87"/>
  <c r="AE25" i="87"/>
  <c r="E26" i="81" s="1"/>
  <c r="AD25" i="87"/>
  <c r="AC25" i="87"/>
  <c r="AE24" i="87"/>
  <c r="E25" i="81" s="1"/>
  <c r="AD24" i="87"/>
  <c r="AC24" i="87"/>
  <c r="AE23" i="87"/>
  <c r="E24" i="81" s="1"/>
  <c r="AD23" i="87"/>
  <c r="AC23" i="87"/>
  <c r="AE22" i="87"/>
  <c r="E23" i="81" s="1"/>
  <c r="AD22" i="87"/>
  <c r="AC22" i="87"/>
  <c r="AE21" i="87"/>
  <c r="E22" i="81" s="1"/>
  <c r="AD21" i="87"/>
  <c r="AC21" i="87"/>
  <c r="AE20" i="87"/>
  <c r="E21" i="81" s="1"/>
  <c r="AD20" i="87"/>
  <c r="AC20" i="87"/>
  <c r="AE19" i="87"/>
  <c r="E20" i="81" s="1"/>
  <c r="AD19" i="87"/>
  <c r="AC19" i="87"/>
  <c r="AE18" i="87"/>
  <c r="E19" i="81" s="1"/>
  <c r="AD18" i="87"/>
  <c r="AC18" i="87"/>
  <c r="AE17" i="87"/>
  <c r="E18" i="81" s="1"/>
  <c r="AD17" i="87"/>
  <c r="AC17" i="87"/>
  <c r="AE16" i="87"/>
  <c r="E17" i="81" s="1"/>
  <c r="AD16" i="87"/>
  <c r="AC16" i="87"/>
  <c r="AE15" i="87"/>
  <c r="E16" i="81" s="1"/>
  <c r="AD15" i="87"/>
  <c r="AC15" i="87"/>
  <c r="AE14" i="87"/>
  <c r="E15" i="81" s="1"/>
  <c r="AD14" i="87"/>
  <c r="AC14" i="87"/>
  <c r="AE13" i="87"/>
  <c r="E14" i="81" s="1"/>
  <c r="AD13" i="87"/>
  <c r="AC13" i="87"/>
  <c r="AE12" i="87"/>
  <c r="E13" i="81" s="1"/>
  <c r="AD12" i="87"/>
  <c r="AC12" i="87"/>
  <c r="AE11" i="87"/>
  <c r="E12" i="81" s="1"/>
  <c r="AD11" i="87"/>
  <c r="AC11" i="87"/>
  <c r="AE10" i="87"/>
  <c r="E11" i="81" s="1"/>
  <c r="AD10" i="87"/>
  <c r="AC10" i="87"/>
  <c r="AE9" i="87"/>
  <c r="E10" i="81" s="1"/>
  <c r="AD9" i="87"/>
  <c r="AC9" i="87"/>
  <c r="AE8" i="87"/>
  <c r="E9" i="81" s="1"/>
  <c r="AD8" i="87"/>
  <c r="AC8" i="87"/>
  <c r="AE7" i="87"/>
  <c r="E8" i="81" s="1"/>
  <c r="AD7" i="87"/>
  <c r="AC7" i="87"/>
  <c r="AE6" i="87"/>
  <c r="E7" i="81" s="1"/>
  <c r="AD6" i="87"/>
  <c r="AC6" i="87"/>
  <c r="AE5" i="87"/>
  <c r="E6" i="81" s="1"/>
  <c r="AD5" i="87"/>
  <c r="AC5" i="87"/>
  <c r="AE4" i="87"/>
  <c r="E5" i="81" s="1"/>
  <c r="AD4" i="87"/>
  <c r="AC4" i="87"/>
  <c r="AE37" i="88"/>
  <c r="F38" i="81" s="1"/>
  <c r="AD37" i="88"/>
  <c r="AC37" i="88"/>
  <c r="AE36" i="88"/>
  <c r="F37" i="81" s="1"/>
  <c r="AD36" i="88"/>
  <c r="AC36" i="88"/>
  <c r="AE35" i="88"/>
  <c r="F36" i="81" s="1"/>
  <c r="AD35" i="88"/>
  <c r="AC35" i="88"/>
  <c r="AE34" i="88"/>
  <c r="F35" i="81" s="1"/>
  <c r="AD34" i="88"/>
  <c r="AC34" i="88"/>
  <c r="AE33" i="88"/>
  <c r="F34" i="81" s="1"/>
  <c r="AD33" i="88"/>
  <c r="AC33" i="88"/>
  <c r="AE32" i="88"/>
  <c r="F33" i="81" s="1"/>
  <c r="AD32" i="88"/>
  <c r="AC32" i="88"/>
  <c r="AE31" i="88"/>
  <c r="F32" i="81" s="1"/>
  <c r="AD31" i="88"/>
  <c r="AC31" i="88"/>
  <c r="AE30" i="88"/>
  <c r="F31" i="81" s="1"/>
  <c r="AD30" i="88"/>
  <c r="AC30" i="88"/>
  <c r="AE29" i="88"/>
  <c r="F30" i="81" s="1"/>
  <c r="AD29" i="88"/>
  <c r="AC29" i="88"/>
  <c r="AE28" i="88"/>
  <c r="F29" i="81" s="1"/>
  <c r="AD28" i="88"/>
  <c r="AC28" i="88"/>
  <c r="AE27" i="88"/>
  <c r="F28" i="81" s="1"/>
  <c r="AD27" i="88"/>
  <c r="AC27" i="88"/>
  <c r="AE26" i="88"/>
  <c r="F27" i="81" s="1"/>
  <c r="AD26" i="88"/>
  <c r="AC26" i="88"/>
  <c r="AE25" i="88"/>
  <c r="F26" i="81" s="1"/>
  <c r="AD25" i="88"/>
  <c r="AC25" i="88"/>
  <c r="AE24" i="88"/>
  <c r="F25" i="81" s="1"/>
  <c r="AD24" i="88"/>
  <c r="AC24" i="88"/>
  <c r="AE23" i="88"/>
  <c r="F24" i="81" s="1"/>
  <c r="AD23" i="88"/>
  <c r="AC23" i="88"/>
  <c r="AE22" i="88"/>
  <c r="F23" i="81" s="1"/>
  <c r="AD22" i="88"/>
  <c r="AC22" i="88"/>
  <c r="AE21" i="88"/>
  <c r="F22" i="81" s="1"/>
  <c r="AD21" i="88"/>
  <c r="AC21" i="88"/>
  <c r="AE20" i="88"/>
  <c r="F21" i="81" s="1"/>
  <c r="AD20" i="88"/>
  <c r="AC20" i="88"/>
  <c r="AE19" i="88"/>
  <c r="F20" i="81" s="1"/>
  <c r="AD19" i="88"/>
  <c r="AC19" i="88"/>
  <c r="AE18" i="88"/>
  <c r="F19" i="81" s="1"/>
  <c r="AD18" i="88"/>
  <c r="AC18" i="88"/>
  <c r="AE17" i="88"/>
  <c r="F18" i="81" s="1"/>
  <c r="AD17" i="88"/>
  <c r="AC17" i="88"/>
  <c r="AE16" i="88"/>
  <c r="F17" i="81" s="1"/>
  <c r="AD16" i="88"/>
  <c r="AC16" i="88"/>
  <c r="AE15" i="88"/>
  <c r="F16" i="81" s="1"/>
  <c r="AD15" i="88"/>
  <c r="AC15" i="88"/>
  <c r="AE14" i="88"/>
  <c r="F15" i="81" s="1"/>
  <c r="AD14" i="88"/>
  <c r="AC14" i="88"/>
  <c r="AE13" i="88"/>
  <c r="F14" i="81" s="1"/>
  <c r="AD13" i="88"/>
  <c r="AC13" i="88"/>
  <c r="AE12" i="88"/>
  <c r="F13" i="81" s="1"/>
  <c r="AD12" i="88"/>
  <c r="AC12" i="88"/>
  <c r="AE11" i="88"/>
  <c r="F12" i="81" s="1"/>
  <c r="AD11" i="88"/>
  <c r="AC11" i="88"/>
  <c r="AE10" i="88"/>
  <c r="F11" i="81" s="1"/>
  <c r="AD10" i="88"/>
  <c r="AC10" i="88"/>
  <c r="AE9" i="88"/>
  <c r="F10" i="81" s="1"/>
  <c r="AD9" i="88"/>
  <c r="AC9" i="88"/>
  <c r="AE8" i="88"/>
  <c r="F9" i="81" s="1"/>
  <c r="AD8" i="88"/>
  <c r="AC8" i="88"/>
  <c r="AE7" i="88"/>
  <c r="F8" i="81" s="1"/>
  <c r="AD7" i="88"/>
  <c r="AC7" i="88"/>
  <c r="AE6" i="88"/>
  <c r="F7" i="81" s="1"/>
  <c r="AD6" i="88"/>
  <c r="AC6" i="88"/>
  <c r="AE5" i="88"/>
  <c r="F6" i="81" s="1"/>
  <c r="AD5" i="88"/>
  <c r="AC5" i="88"/>
  <c r="AE4" i="88"/>
  <c r="F5" i="81" s="1"/>
  <c r="AD4" i="88"/>
  <c r="AC4" i="88"/>
  <c r="AE37" i="89"/>
  <c r="G38" i="81" s="1"/>
  <c r="AD37" i="89"/>
  <c r="AC37" i="89"/>
  <c r="AE36" i="89"/>
  <c r="G37" i="81" s="1"/>
  <c r="AD36" i="89"/>
  <c r="AC36" i="89"/>
  <c r="AE35" i="89"/>
  <c r="G36" i="81" s="1"/>
  <c r="AD35" i="89"/>
  <c r="AC35" i="89"/>
  <c r="AE34" i="89"/>
  <c r="G35" i="81" s="1"/>
  <c r="AD34" i="89"/>
  <c r="AC34" i="89"/>
  <c r="AE33" i="89"/>
  <c r="G34" i="81" s="1"/>
  <c r="AD33" i="89"/>
  <c r="AC33" i="89"/>
  <c r="AE32" i="89"/>
  <c r="G33" i="81" s="1"/>
  <c r="AD32" i="89"/>
  <c r="AC32" i="89"/>
  <c r="AE31" i="89"/>
  <c r="G32" i="81" s="1"/>
  <c r="AD31" i="89"/>
  <c r="AC31" i="89"/>
  <c r="AE30" i="89"/>
  <c r="G31" i="81" s="1"/>
  <c r="AD30" i="89"/>
  <c r="AC30" i="89"/>
  <c r="AE29" i="89"/>
  <c r="G30" i="81" s="1"/>
  <c r="AD29" i="89"/>
  <c r="AC29" i="89"/>
  <c r="AE28" i="89"/>
  <c r="G29" i="81" s="1"/>
  <c r="AD28" i="89"/>
  <c r="AC28" i="89"/>
  <c r="AE27" i="89"/>
  <c r="G28" i="81" s="1"/>
  <c r="AD27" i="89"/>
  <c r="AC27" i="89"/>
  <c r="AE26" i="89"/>
  <c r="G27" i="81" s="1"/>
  <c r="AD26" i="89"/>
  <c r="AC26" i="89"/>
  <c r="AE25" i="89"/>
  <c r="G26" i="81" s="1"/>
  <c r="AD25" i="89"/>
  <c r="AC25" i="89"/>
  <c r="AE24" i="89"/>
  <c r="G25" i="81" s="1"/>
  <c r="AD24" i="89"/>
  <c r="AC24" i="89"/>
  <c r="AE23" i="89"/>
  <c r="G24" i="81" s="1"/>
  <c r="AD23" i="89"/>
  <c r="AC23" i="89"/>
  <c r="AE22" i="89"/>
  <c r="G23" i="81" s="1"/>
  <c r="AD22" i="89"/>
  <c r="AC22" i="89"/>
  <c r="AE21" i="89"/>
  <c r="G22" i="81" s="1"/>
  <c r="AD21" i="89"/>
  <c r="AC21" i="89"/>
  <c r="AE20" i="89"/>
  <c r="G21" i="81" s="1"/>
  <c r="AD20" i="89"/>
  <c r="AC20" i="89"/>
  <c r="AE19" i="89"/>
  <c r="G20" i="81" s="1"/>
  <c r="AD19" i="89"/>
  <c r="AC19" i="89"/>
  <c r="AE18" i="89"/>
  <c r="G19" i="81" s="1"/>
  <c r="AD18" i="89"/>
  <c r="AC18" i="89"/>
  <c r="AE17" i="89"/>
  <c r="G18" i="81" s="1"/>
  <c r="AD17" i="89"/>
  <c r="AC17" i="89"/>
  <c r="AE16" i="89"/>
  <c r="G17" i="81" s="1"/>
  <c r="AD16" i="89"/>
  <c r="AC16" i="89"/>
  <c r="AE15" i="89"/>
  <c r="G16" i="81" s="1"/>
  <c r="AD15" i="89"/>
  <c r="AC15" i="89"/>
  <c r="AE14" i="89"/>
  <c r="G15" i="81" s="1"/>
  <c r="AD14" i="89"/>
  <c r="AC14" i="89"/>
  <c r="AE13" i="89"/>
  <c r="G14" i="81" s="1"/>
  <c r="AD13" i="89"/>
  <c r="AC13" i="89"/>
  <c r="AE12" i="89"/>
  <c r="G13" i="81" s="1"/>
  <c r="AD12" i="89"/>
  <c r="AC12" i="89"/>
  <c r="AE11" i="89"/>
  <c r="G12" i="81" s="1"/>
  <c r="AD11" i="89"/>
  <c r="AC11" i="89"/>
  <c r="AE10" i="89"/>
  <c r="G11" i="81" s="1"/>
  <c r="AD10" i="89"/>
  <c r="AC10" i="89"/>
  <c r="AE9" i="89"/>
  <c r="G10" i="81" s="1"/>
  <c r="AD9" i="89"/>
  <c r="AC9" i="89"/>
  <c r="AE8" i="89"/>
  <c r="G9" i="81" s="1"/>
  <c r="AD8" i="89"/>
  <c r="AC8" i="89"/>
  <c r="AE7" i="89"/>
  <c r="G8" i="81" s="1"/>
  <c r="AD7" i="89"/>
  <c r="AC7" i="89"/>
  <c r="AE6" i="89"/>
  <c r="G7" i="81" s="1"/>
  <c r="AD6" i="89"/>
  <c r="AC6" i="89"/>
  <c r="AE5" i="89"/>
  <c r="G6" i="81" s="1"/>
  <c r="AD5" i="89"/>
  <c r="AC5" i="89"/>
  <c r="AE4" i="89"/>
  <c r="G5" i="81" s="1"/>
  <c r="AD4" i="89"/>
  <c r="AC4" i="89"/>
  <c r="AE37" i="90"/>
  <c r="H38" i="81" s="1"/>
  <c r="AD37" i="90"/>
  <c r="AC37" i="90"/>
  <c r="AE36" i="90"/>
  <c r="H37" i="81" s="1"/>
  <c r="AD36" i="90"/>
  <c r="AC36" i="90"/>
  <c r="AE35" i="90"/>
  <c r="H36" i="81" s="1"/>
  <c r="AD35" i="90"/>
  <c r="AC35" i="90"/>
  <c r="AE34" i="90"/>
  <c r="H35" i="81" s="1"/>
  <c r="AD34" i="90"/>
  <c r="AC34" i="90"/>
  <c r="AE33" i="90"/>
  <c r="H34" i="81" s="1"/>
  <c r="AD33" i="90"/>
  <c r="AC33" i="90"/>
  <c r="AE32" i="90"/>
  <c r="H33" i="81" s="1"/>
  <c r="AD32" i="90"/>
  <c r="AC32" i="90"/>
  <c r="AE31" i="90"/>
  <c r="H32" i="81" s="1"/>
  <c r="AD31" i="90"/>
  <c r="AC31" i="90"/>
  <c r="AE30" i="90"/>
  <c r="H31" i="81" s="1"/>
  <c r="AD30" i="90"/>
  <c r="AC30" i="90"/>
  <c r="AE29" i="90"/>
  <c r="H30" i="81" s="1"/>
  <c r="AD29" i="90"/>
  <c r="AC29" i="90"/>
  <c r="AE28" i="90"/>
  <c r="H29" i="81" s="1"/>
  <c r="AD28" i="90"/>
  <c r="AC28" i="90"/>
  <c r="AE27" i="90"/>
  <c r="H28" i="81" s="1"/>
  <c r="AD27" i="90"/>
  <c r="AC27" i="90"/>
  <c r="AE26" i="90"/>
  <c r="H27" i="81" s="1"/>
  <c r="AD26" i="90"/>
  <c r="AC26" i="90"/>
  <c r="AE25" i="90"/>
  <c r="H26" i="81" s="1"/>
  <c r="AD25" i="90"/>
  <c r="AC25" i="90"/>
  <c r="AE24" i="90"/>
  <c r="H25" i="81" s="1"/>
  <c r="AD24" i="90"/>
  <c r="AC24" i="90"/>
  <c r="AE23" i="90"/>
  <c r="H24" i="81" s="1"/>
  <c r="AD23" i="90"/>
  <c r="AC23" i="90"/>
  <c r="AE22" i="90"/>
  <c r="H23" i="81" s="1"/>
  <c r="AD22" i="90"/>
  <c r="AC22" i="90"/>
  <c r="AE21" i="90"/>
  <c r="H22" i="81" s="1"/>
  <c r="AD21" i="90"/>
  <c r="AC21" i="90"/>
  <c r="AE20" i="90"/>
  <c r="H21" i="81" s="1"/>
  <c r="AD20" i="90"/>
  <c r="AC20" i="90"/>
  <c r="AE19" i="90"/>
  <c r="H20" i="81" s="1"/>
  <c r="AD19" i="90"/>
  <c r="AC19" i="90"/>
  <c r="AE18" i="90"/>
  <c r="H19" i="81" s="1"/>
  <c r="AD18" i="90"/>
  <c r="AC18" i="90"/>
  <c r="AE17" i="90"/>
  <c r="H18" i="81" s="1"/>
  <c r="AD17" i="90"/>
  <c r="AC17" i="90"/>
  <c r="AE16" i="90"/>
  <c r="H17" i="81" s="1"/>
  <c r="AD16" i="90"/>
  <c r="AC16" i="90"/>
  <c r="AE15" i="90"/>
  <c r="H16" i="81" s="1"/>
  <c r="AD15" i="90"/>
  <c r="AC15" i="90"/>
  <c r="AE14" i="90"/>
  <c r="H15" i="81" s="1"/>
  <c r="AD14" i="90"/>
  <c r="AC14" i="90"/>
  <c r="AE13" i="90"/>
  <c r="H14" i="81" s="1"/>
  <c r="AD13" i="90"/>
  <c r="AC13" i="90"/>
  <c r="AE12" i="90"/>
  <c r="H13" i="81" s="1"/>
  <c r="AD12" i="90"/>
  <c r="AC12" i="90"/>
  <c r="AE11" i="90"/>
  <c r="H12" i="81" s="1"/>
  <c r="AD11" i="90"/>
  <c r="AC11" i="90"/>
  <c r="AE10" i="90"/>
  <c r="H11" i="81" s="1"/>
  <c r="AD10" i="90"/>
  <c r="AC10" i="90"/>
  <c r="AE9" i="90"/>
  <c r="H10" i="81" s="1"/>
  <c r="AD9" i="90"/>
  <c r="AC9" i="90"/>
  <c r="AE8" i="90"/>
  <c r="H9" i="81" s="1"/>
  <c r="AD8" i="90"/>
  <c r="AC8" i="90"/>
  <c r="AE7" i="90"/>
  <c r="H8" i="81" s="1"/>
  <c r="AD7" i="90"/>
  <c r="AC7" i="90"/>
  <c r="AE6" i="90"/>
  <c r="H7" i="81" s="1"/>
  <c r="AD6" i="90"/>
  <c r="AC6" i="90"/>
  <c r="AE5" i="90"/>
  <c r="H6" i="81" s="1"/>
  <c r="AD5" i="90"/>
  <c r="AC5" i="90"/>
  <c r="AE4" i="90"/>
  <c r="H5" i="81" s="1"/>
  <c r="AD4" i="90"/>
  <c r="AC4" i="90"/>
  <c r="AE37" i="91"/>
  <c r="I38" i="81" s="1"/>
  <c r="AD37" i="91"/>
  <c r="AC37" i="91"/>
  <c r="AE36" i="91"/>
  <c r="I37" i="81" s="1"/>
  <c r="AD36" i="91"/>
  <c r="AC36" i="91"/>
  <c r="AE35" i="91"/>
  <c r="I36" i="81" s="1"/>
  <c r="AD35" i="91"/>
  <c r="AC35" i="91"/>
  <c r="AE34" i="91"/>
  <c r="I35" i="81" s="1"/>
  <c r="AD34" i="91"/>
  <c r="AC34" i="91"/>
  <c r="AE33" i="91"/>
  <c r="I34" i="81" s="1"/>
  <c r="AD33" i="91"/>
  <c r="AC33" i="91"/>
  <c r="AE32" i="91"/>
  <c r="I33" i="81" s="1"/>
  <c r="AD32" i="91"/>
  <c r="AC32" i="91"/>
  <c r="AE31" i="91"/>
  <c r="I32" i="81" s="1"/>
  <c r="AD31" i="91"/>
  <c r="AC31" i="91"/>
  <c r="AE30" i="91"/>
  <c r="I31" i="81" s="1"/>
  <c r="AD30" i="91"/>
  <c r="AC30" i="91"/>
  <c r="AE29" i="91"/>
  <c r="I30" i="81" s="1"/>
  <c r="AD29" i="91"/>
  <c r="AC29" i="91"/>
  <c r="AE28" i="91"/>
  <c r="I29" i="81" s="1"/>
  <c r="AD28" i="91"/>
  <c r="AC28" i="91"/>
  <c r="AE27" i="91"/>
  <c r="I28" i="81" s="1"/>
  <c r="AD27" i="91"/>
  <c r="AC27" i="91"/>
  <c r="AE26" i="91"/>
  <c r="I27" i="81" s="1"/>
  <c r="AD26" i="91"/>
  <c r="AC26" i="91"/>
  <c r="AE25" i="91"/>
  <c r="I26" i="81" s="1"/>
  <c r="AD25" i="91"/>
  <c r="AC25" i="91"/>
  <c r="AE24" i="91"/>
  <c r="I25" i="81" s="1"/>
  <c r="AD24" i="91"/>
  <c r="AC24" i="91"/>
  <c r="AE23" i="91"/>
  <c r="I24" i="81" s="1"/>
  <c r="AD23" i="91"/>
  <c r="AC23" i="91"/>
  <c r="AE22" i="91"/>
  <c r="I23" i="81" s="1"/>
  <c r="AD22" i="91"/>
  <c r="AC22" i="91"/>
  <c r="AE21" i="91"/>
  <c r="I22" i="81" s="1"/>
  <c r="AD21" i="91"/>
  <c r="AC21" i="91"/>
  <c r="AE20" i="91"/>
  <c r="I21" i="81" s="1"/>
  <c r="AD20" i="91"/>
  <c r="AC20" i="91"/>
  <c r="AE19" i="91"/>
  <c r="I20" i="81" s="1"/>
  <c r="AD19" i="91"/>
  <c r="AC19" i="91"/>
  <c r="AE18" i="91"/>
  <c r="I19" i="81" s="1"/>
  <c r="AD18" i="91"/>
  <c r="AC18" i="91"/>
  <c r="AE17" i="91"/>
  <c r="I18" i="81" s="1"/>
  <c r="AD17" i="91"/>
  <c r="AC17" i="91"/>
  <c r="AE16" i="91"/>
  <c r="I17" i="81" s="1"/>
  <c r="AD16" i="91"/>
  <c r="AC16" i="91"/>
  <c r="AE15" i="91"/>
  <c r="I16" i="81" s="1"/>
  <c r="AD15" i="91"/>
  <c r="AC15" i="91"/>
  <c r="AE14" i="91"/>
  <c r="I15" i="81" s="1"/>
  <c r="AD14" i="91"/>
  <c r="AC14" i="91"/>
  <c r="AE13" i="91"/>
  <c r="I14" i="81" s="1"/>
  <c r="AD13" i="91"/>
  <c r="AC13" i="91"/>
  <c r="AE12" i="91"/>
  <c r="I13" i="81" s="1"/>
  <c r="AD12" i="91"/>
  <c r="AC12" i="91"/>
  <c r="AE11" i="91"/>
  <c r="I12" i="81" s="1"/>
  <c r="AD11" i="91"/>
  <c r="AC11" i="91"/>
  <c r="AE10" i="91"/>
  <c r="I11" i="81" s="1"/>
  <c r="AD10" i="91"/>
  <c r="AC10" i="91"/>
  <c r="AE9" i="91"/>
  <c r="I10" i="81" s="1"/>
  <c r="AD9" i="91"/>
  <c r="AC9" i="91"/>
  <c r="AE8" i="91"/>
  <c r="I9" i="81" s="1"/>
  <c r="AD8" i="91"/>
  <c r="AC8" i="91"/>
  <c r="AE7" i="91"/>
  <c r="I8" i="81" s="1"/>
  <c r="AD7" i="91"/>
  <c r="AC7" i="91"/>
  <c r="AE6" i="91"/>
  <c r="I7" i="81" s="1"/>
  <c r="AD6" i="91"/>
  <c r="AC6" i="91"/>
  <c r="AE5" i="91"/>
  <c r="I6" i="81" s="1"/>
  <c r="AD5" i="91"/>
  <c r="AC5" i="91"/>
  <c r="AE4" i="91"/>
  <c r="I5" i="81" s="1"/>
  <c r="AD4" i="91"/>
  <c r="AC4" i="91"/>
  <c r="AE37" i="92"/>
  <c r="M38" i="81" s="1"/>
  <c r="AD37" i="92"/>
  <c r="AC37" i="92"/>
  <c r="AE36" i="92"/>
  <c r="M37" i="81" s="1"/>
  <c r="AD36" i="92"/>
  <c r="AC36" i="92"/>
  <c r="AE35" i="92"/>
  <c r="M36" i="81" s="1"/>
  <c r="AD35" i="92"/>
  <c r="AC35" i="92"/>
  <c r="AE34" i="92"/>
  <c r="M35" i="81" s="1"/>
  <c r="AD34" i="92"/>
  <c r="AC34" i="92"/>
  <c r="AE33" i="92"/>
  <c r="M34" i="81" s="1"/>
  <c r="AD33" i="92"/>
  <c r="AC33" i="92"/>
  <c r="AE32" i="92"/>
  <c r="M33" i="81" s="1"/>
  <c r="AD32" i="92"/>
  <c r="AC32" i="92"/>
  <c r="AE31" i="92"/>
  <c r="M32" i="81" s="1"/>
  <c r="AD31" i="92"/>
  <c r="AC31" i="92"/>
  <c r="AE30" i="92"/>
  <c r="M31" i="81" s="1"/>
  <c r="AD30" i="92"/>
  <c r="AC30" i="92"/>
  <c r="AE29" i="92"/>
  <c r="M30" i="81" s="1"/>
  <c r="AD29" i="92"/>
  <c r="AC29" i="92"/>
  <c r="AE28" i="92"/>
  <c r="M29" i="81" s="1"/>
  <c r="AD28" i="92"/>
  <c r="AC28" i="92"/>
  <c r="AE27" i="92"/>
  <c r="M28" i="81" s="1"/>
  <c r="AD27" i="92"/>
  <c r="AC27" i="92"/>
  <c r="AE26" i="92"/>
  <c r="M27" i="81" s="1"/>
  <c r="AD26" i="92"/>
  <c r="AC26" i="92"/>
  <c r="AE25" i="92"/>
  <c r="M26" i="81" s="1"/>
  <c r="AD25" i="92"/>
  <c r="AC25" i="92"/>
  <c r="AE24" i="92"/>
  <c r="M25" i="81" s="1"/>
  <c r="AD24" i="92"/>
  <c r="AC24" i="92"/>
  <c r="AE23" i="92"/>
  <c r="M24" i="81" s="1"/>
  <c r="AD23" i="92"/>
  <c r="AC23" i="92"/>
  <c r="AE22" i="92"/>
  <c r="M23" i="81" s="1"/>
  <c r="AD22" i="92"/>
  <c r="AC22" i="92"/>
  <c r="AE21" i="92"/>
  <c r="M22" i="81" s="1"/>
  <c r="AD21" i="92"/>
  <c r="AC21" i="92"/>
  <c r="AE20" i="92"/>
  <c r="M21" i="81" s="1"/>
  <c r="AD20" i="92"/>
  <c r="AC20" i="92"/>
  <c r="AE19" i="92"/>
  <c r="M20" i="81" s="1"/>
  <c r="AD19" i="92"/>
  <c r="AC19" i="92"/>
  <c r="AE18" i="92"/>
  <c r="M19" i="81" s="1"/>
  <c r="AD18" i="92"/>
  <c r="AC18" i="92"/>
  <c r="AE17" i="92"/>
  <c r="M18" i="81" s="1"/>
  <c r="AD17" i="92"/>
  <c r="AC17" i="92"/>
  <c r="AE16" i="92"/>
  <c r="M17" i="81" s="1"/>
  <c r="AD16" i="92"/>
  <c r="AC16" i="92"/>
  <c r="AE15" i="92"/>
  <c r="M16" i="81" s="1"/>
  <c r="AD15" i="92"/>
  <c r="AC15" i="92"/>
  <c r="AE14" i="92"/>
  <c r="M15" i="81" s="1"/>
  <c r="AD14" i="92"/>
  <c r="AC14" i="92"/>
  <c r="AE13" i="92"/>
  <c r="M14" i="81" s="1"/>
  <c r="AD13" i="92"/>
  <c r="AC13" i="92"/>
  <c r="AE12" i="92"/>
  <c r="M13" i="81" s="1"/>
  <c r="AD12" i="92"/>
  <c r="AC12" i="92"/>
  <c r="AE11" i="92"/>
  <c r="M12" i="81" s="1"/>
  <c r="AD11" i="92"/>
  <c r="AC11" i="92"/>
  <c r="AE10" i="92"/>
  <c r="M11" i="81" s="1"/>
  <c r="AD10" i="92"/>
  <c r="AC10" i="92"/>
  <c r="AE9" i="92"/>
  <c r="M10" i="81" s="1"/>
  <c r="AD9" i="92"/>
  <c r="AC9" i="92"/>
  <c r="AE8" i="92"/>
  <c r="M9" i="81" s="1"/>
  <c r="AD8" i="92"/>
  <c r="AC8" i="92"/>
  <c r="AE7" i="92"/>
  <c r="M8" i="81" s="1"/>
  <c r="AD7" i="92"/>
  <c r="AC7" i="92"/>
  <c r="AE6" i="92"/>
  <c r="M7" i="81" s="1"/>
  <c r="AD6" i="92"/>
  <c r="AC6" i="92"/>
  <c r="AE5" i="92"/>
  <c r="M6" i="81" s="1"/>
  <c r="AD5" i="92"/>
  <c r="AC5" i="92"/>
  <c r="AE4" i="92"/>
  <c r="M5" i="81" s="1"/>
  <c r="AD4" i="92"/>
  <c r="AC4" i="92"/>
  <c r="AE37" i="93"/>
  <c r="N38" i="81" s="1"/>
  <c r="AD37" i="93"/>
  <c r="AC37" i="93"/>
  <c r="AE36" i="93"/>
  <c r="N37" i="81" s="1"/>
  <c r="AD36" i="93"/>
  <c r="AC36" i="93"/>
  <c r="AE35" i="93"/>
  <c r="N36" i="81" s="1"/>
  <c r="AD35" i="93"/>
  <c r="AC35" i="93"/>
  <c r="AE34" i="93"/>
  <c r="N35" i="81" s="1"/>
  <c r="AD34" i="93"/>
  <c r="AC34" i="93"/>
  <c r="AE33" i="93"/>
  <c r="N34" i="81" s="1"/>
  <c r="AD33" i="93"/>
  <c r="AC33" i="93"/>
  <c r="AE32" i="93"/>
  <c r="N33" i="81" s="1"/>
  <c r="AD32" i="93"/>
  <c r="AC32" i="93"/>
  <c r="AE31" i="93"/>
  <c r="N32" i="81" s="1"/>
  <c r="AD31" i="93"/>
  <c r="AC31" i="93"/>
  <c r="AE30" i="93"/>
  <c r="N31" i="81" s="1"/>
  <c r="AD30" i="93"/>
  <c r="AC30" i="93"/>
  <c r="AE29" i="93"/>
  <c r="N30" i="81" s="1"/>
  <c r="AD29" i="93"/>
  <c r="AC29" i="93"/>
  <c r="AE28" i="93"/>
  <c r="N29" i="81" s="1"/>
  <c r="AD28" i="93"/>
  <c r="AC28" i="93"/>
  <c r="AE27" i="93"/>
  <c r="N28" i="81" s="1"/>
  <c r="AD27" i="93"/>
  <c r="AC27" i="93"/>
  <c r="AE26" i="93"/>
  <c r="N27" i="81" s="1"/>
  <c r="AD26" i="93"/>
  <c r="AC26" i="93"/>
  <c r="AE25" i="93"/>
  <c r="N26" i="81" s="1"/>
  <c r="AD25" i="93"/>
  <c r="AC25" i="93"/>
  <c r="AE24" i="93"/>
  <c r="N25" i="81" s="1"/>
  <c r="AD24" i="93"/>
  <c r="AC24" i="93"/>
  <c r="AE23" i="93"/>
  <c r="N24" i="81" s="1"/>
  <c r="AD23" i="93"/>
  <c r="AC23" i="93"/>
  <c r="AE22" i="93"/>
  <c r="N23" i="81" s="1"/>
  <c r="AD22" i="93"/>
  <c r="AC22" i="93"/>
  <c r="AE21" i="93"/>
  <c r="N22" i="81" s="1"/>
  <c r="AD21" i="93"/>
  <c r="AC21" i="93"/>
  <c r="AE20" i="93"/>
  <c r="N21" i="81" s="1"/>
  <c r="AD20" i="93"/>
  <c r="AC20" i="93"/>
  <c r="AE19" i="93"/>
  <c r="N20" i="81" s="1"/>
  <c r="AD19" i="93"/>
  <c r="AC19" i="93"/>
  <c r="AE18" i="93"/>
  <c r="N19" i="81" s="1"/>
  <c r="AD18" i="93"/>
  <c r="AC18" i="93"/>
  <c r="AE17" i="93"/>
  <c r="N18" i="81" s="1"/>
  <c r="AD17" i="93"/>
  <c r="AC17" i="93"/>
  <c r="AE16" i="93"/>
  <c r="N17" i="81" s="1"/>
  <c r="AD16" i="93"/>
  <c r="AC16" i="93"/>
  <c r="AE15" i="93"/>
  <c r="N16" i="81" s="1"/>
  <c r="AD15" i="93"/>
  <c r="AC15" i="93"/>
  <c r="AE14" i="93"/>
  <c r="N15" i="81" s="1"/>
  <c r="AD14" i="93"/>
  <c r="AC14" i="93"/>
  <c r="AE13" i="93"/>
  <c r="N14" i="81" s="1"/>
  <c r="AD13" i="93"/>
  <c r="AC13" i="93"/>
  <c r="AE12" i="93"/>
  <c r="N13" i="81" s="1"/>
  <c r="AD12" i="93"/>
  <c r="AC12" i="93"/>
  <c r="AE11" i="93"/>
  <c r="N12" i="81" s="1"/>
  <c r="AD11" i="93"/>
  <c r="AC11" i="93"/>
  <c r="AE10" i="93"/>
  <c r="N11" i="81" s="1"/>
  <c r="AD10" i="93"/>
  <c r="AC10" i="93"/>
  <c r="AE9" i="93"/>
  <c r="N10" i="81" s="1"/>
  <c r="AD9" i="93"/>
  <c r="AC9" i="93"/>
  <c r="AE8" i="93"/>
  <c r="N9" i="81" s="1"/>
  <c r="AD8" i="93"/>
  <c r="AC8" i="93"/>
  <c r="AE7" i="93"/>
  <c r="N8" i="81" s="1"/>
  <c r="AD7" i="93"/>
  <c r="AC7" i="93"/>
  <c r="AE6" i="93"/>
  <c r="N7" i="81" s="1"/>
  <c r="AD6" i="93"/>
  <c r="AC6" i="93"/>
  <c r="AE5" i="93"/>
  <c r="N6" i="81" s="1"/>
  <c r="AD5" i="93"/>
  <c r="AC5" i="93"/>
  <c r="AE4" i="93"/>
  <c r="N5" i="81" s="1"/>
  <c r="AD4" i="93"/>
  <c r="AC4" i="93"/>
  <c r="AE37" i="94"/>
  <c r="O38" i="81" s="1"/>
  <c r="AD37" i="94"/>
  <c r="AC37" i="94"/>
  <c r="AE36" i="94"/>
  <c r="O37" i="81" s="1"/>
  <c r="AD36" i="94"/>
  <c r="AC36" i="94"/>
  <c r="AE35" i="94"/>
  <c r="O36" i="81" s="1"/>
  <c r="AD35" i="94"/>
  <c r="AC35" i="94"/>
  <c r="AE34" i="94"/>
  <c r="O35" i="81" s="1"/>
  <c r="AD34" i="94"/>
  <c r="AC34" i="94"/>
  <c r="AE33" i="94"/>
  <c r="O34" i="81" s="1"/>
  <c r="AD33" i="94"/>
  <c r="AC33" i="94"/>
  <c r="AE32" i="94"/>
  <c r="O33" i="81" s="1"/>
  <c r="AD32" i="94"/>
  <c r="AC32" i="94"/>
  <c r="AE31" i="94"/>
  <c r="O32" i="81" s="1"/>
  <c r="AD31" i="94"/>
  <c r="AC31" i="94"/>
  <c r="AE30" i="94"/>
  <c r="O31" i="81" s="1"/>
  <c r="AD30" i="94"/>
  <c r="AC30" i="94"/>
  <c r="AE29" i="94"/>
  <c r="O30" i="81" s="1"/>
  <c r="AD29" i="94"/>
  <c r="AC29" i="94"/>
  <c r="AE28" i="94"/>
  <c r="O29" i="81" s="1"/>
  <c r="AD28" i="94"/>
  <c r="AC28" i="94"/>
  <c r="AE27" i="94"/>
  <c r="O28" i="81" s="1"/>
  <c r="AD27" i="94"/>
  <c r="AC27" i="94"/>
  <c r="AE26" i="94"/>
  <c r="O27" i="81" s="1"/>
  <c r="AD26" i="94"/>
  <c r="AC26" i="94"/>
  <c r="AE25" i="94"/>
  <c r="O26" i="81" s="1"/>
  <c r="AD25" i="94"/>
  <c r="AC25" i="94"/>
  <c r="AE24" i="94"/>
  <c r="O25" i="81" s="1"/>
  <c r="AD24" i="94"/>
  <c r="AC24" i="94"/>
  <c r="AE23" i="94"/>
  <c r="O24" i="81" s="1"/>
  <c r="AD23" i="94"/>
  <c r="AC23" i="94"/>
  <c r="AE22" i="94"/>
  <c r="O23" i="81" s="1"/>
  <c r="AD22" i="94"/>
  <c r="AC22" i="94"/>
  <c r="AE21" i="94"/>
  <c r="O22" i="81" s="1"/>
  <c r="AD21" i="94"/>
  <c r="AC21" i="94"/>
  <c r="AE20" i="94"/>
  <c r="O21" i="81" s="1"/>
  <c r="AD20" i="94"/>
  <c r="AC20" i="94"/>
  <c r="AE19" i="94"/>
  <c r="O20" i="81" s="1"/>
  <c r="AD19" i="94"/>
  <c r="AC19" i="94"/>
  <c r="AE18" i="94"/>
  <c r="O19" i="81" s="1"/>
  <c r="AD18" i="94"/>
  <c r="AC18" i="94"/>
  <c r="AE17" i="94"/>
  <c r="O18" i="81" s="1"/>
  <c r="AD17" i="94"/>
  <c r="AC17" i="94"/>
  <c r="AE16" i="94"/>
  <c r="O17" i="81" s="1"/>
  <c r="AD16" i="94"/>
  <c r="AC16" i="94"/>
  <c r="AE15" i="94"/>
  <c r="O16" i="81" s="1"/>
  <c r="AD15" i="94"/>
  <c r="AC15" i="94"/>
  <c r="AE14" i="94"/>
  <c r="O15" i="81" s="1"/>
  <c r="AD14" i="94"/>
  <c r="AC14" i="94"/>
  <c r="AE13" i="94"/>
  <c r="O14" i="81" s="1"/>
  <c r="AD13" i="94"/>
  <c r="AC13" i="94"/>
  <c r="AE12" i="94"/>
  <c r="O13" i="81" s="1"/>
  <c r="AD12" i="94"/>
  <c r="AC12" i="94"/>
  <c r="AE11" i="94"/>
  <c r="O12" i="81" s="1"/>
  <c r="AD11" i="94"/>
  <c r="AC11" i="94"/>
  <c r="AE10" i="94"/>
  <c r="O11" i="81" s="1"/>
  <c r="AD10" i="94"/>
  <c r="AC10" i="94"/>
  <c r="AE9" i="94"/>
  <c r="O10" i="81" s="1"/>
  <c r="AD9" i="94"/>
  <c r="AC9" i="94"/>
  <c r="AE8" i="94"/>
  <c r="O9" i="81" s="1"/>
  <c r="AD8" i="94"/>
  <c r="AC8" i="94"/>
  <c r="AE7" i="94"/>
  <c r="O8" i="81" s="1"/>
  <c r="AD7" i="94"/>
  <c r="AC7" i="94"/>
  <c r="AE6" i="94"/>
  <c r="O7" i="81" s="1"/>
  <c r="AD6" i="94"/>
  <c r="AC6" i="94"/>
  <c r="AE5" i="94"/>
  <c r="O6" i="81" s="1"/>
  <c r="AD5" i="94"/>
  <c r="AC5" i="94"/>
  <c r="AE4" i="94"/>
  <c r="O5" i="81" s="1"/>
  <c r="AD4" i="94"/>
  <c r="AC4" i="94"/>
  <c r="AE37" i="95"/>
  <c r="P38" i="81" s="1"/>
  <c r="AD37" i="95"/>
  <c r="AC37" i="95"/>
  <c r="AE36" i="95"/>
  <c r="P37" i="81" s="1"/>
  <c r="AD36" i="95"/>
  <c r="AC36" i="95"/>
  <c r="AE35" i="95"/>
  <c r="P36" i="81" s="1"/>
  <c r="AD35" i="95"/>
  <c r="AC35" i="95"/>
  <c r="AE34" i="95"/>
  <c r="P35" i="81" s="1"/>
  <c r="AD34" i="95"/>
  <c r="AC34" i="95"/>
  <c r="AE33" i="95"/>
  <c r="P34" i="81" s="1"/>
  <c r="AD33" i="95"/>
  <c r="AC33" i="95"/>
  <c r="AE32" i="95"/>
  <c r="P33" i="81" s="1"/>
  <c r="AD32" i="95"/>
  <c r="AC32" i="95"/>
  <c r="AE31" i="95"/>
  <c r="P32" i="81" s="1"/>
  <c r="AD31" i="95"/>
  <c r="AC31" i="95"/>
  <c r="AE30" i="95"/>
  <c r="P31" i="81" s="1"/>
  <c r="AD30" i="95"/>
  <c r="AC30" i="95"/>
  <c r="AE29" i="95"/>
  <c r="P30" i="81" s="1"/>
  <c r="AD29" i="95"/>
  <c r="AC29" i="95"/>
  <c r="AE28" i="95"/>
  <c r="P29" i="81" s="1"/>
  <c r="AD28" i="95"/>
  <c r="AC28" i="95"/>
  <c r="AE27" i="95"/>
  <c r="P28" i="81" s="1"/>
  <c r="AD27" i="95"/>
  <c r="AC27" i="95"/>
  <c r="AE26" i="95"/>
  <c r="P27" i="81" s="1"/>
  <c r="AD26" i="95"/>
  <c r="AC26" i="95"/>
  <c r="AE25" i="95"/>
  <c r="P26" i="81" s="1"/>
  <c r="AD25" i="95"/>
  <c r="AC25" i="95"/>
  <c r="AE24" i="95"/>
  <c r="P25" i="81" s="1"/>
  <c r="AD24" i="95"/>
  <c r="AC24" i="95"/>
  <c r="AE23" i="95"/>
  <c r="P24" i="81" s="1"/>
  <c r="AD23" i="95"/>
  <c r="AC23" i="95"/>
  <c r="AE22" i="95"/>
  <c r="P23" i="81" s="1"/>
  <c r="AD22" i="95"/>
  <c r="AC22" i="95"/>
  <c r="AE21" i="95"/>
  <c r="P22" i="81" s="1"/>
  <c r="AD21" i="95"/>
  <c r="AC21" i="95"/>
  <c r="AE20" i="95"/>
  <c r="P21" i="81" s="1"/>
  <c r="AD20" i="95"/>
  <c r="AC20" i="95"/>
  <c r="AE19" i="95"/>
  <c r="P20" i="81" s="1"/>
  <c r="AD19" i="95"/>
  <c r="AC19" i="95"/>
  <c r="AE18" i="95"/>
  <c r="P19" i="81" s="1"/>
  <c r="AD18" i="95"/>
  <c r="AC18" i="95"/>
  <c r="AE17" i="95"/>
  <c r="P18" i="81" s="1"/>
  <c r="AD17" i="95"/>
  <c r="AC17" i="95"/>
  <c r="AE16" i="95"/>
  <c r="P17" i="81" s="1"/>
  <c r="AD16" i="95"/>
  <c r="AC16" i="95"/>
  <c r="AE15" i="95"/>
  <c r="P16" i="81" s="1"/>
  <c r="AD15" i="95"/>
  <c r="AC15" i="95"/>
  <c r="AE14" i="95"/>
  <c r="P15" i="81" s="1"/>
  <c r="AD14" i="95"/>
  <c r="AC14" i="95"/>
  <c r="AE13" i="95"/>
  <c r="P14" i="81" s="1"/>
  <c r="AD13" i="95"/>
  <c r="AC13" i="95"/>
  <c r="AE12" i="95"/>
  <c r="P13" i="81" s="1"/>
  <c r="AD12" i="95"/>
  <c r="AC12" i="95"/>
  <c r="AE11" i="95"/>
  <c r="P12" i="81" s="1"/>
  <c r="AD11" i="95"/>
  <c r="AC11" i="95"/>
  <c r="AE10" i="95"/>
  <c r="P11" i="81" s="1"/>
  <c r="AD10" i="95"/>
  <c r="AC10" i="95"/>
  <c r="AE9" i="95"/>
  <c r="P10" i="81" s="1"/>
  <c r="AD9" i="95"/>
  <c r="AC9" i="95"/>
  <c r="AE8" i="95"/>
  <c r="P9" i="81" s="1"/>
  <c r="AD8" i="95"/>
  <c r="AC8" i="95"/>
  <c r="AE7" i="95"/>
  <c r="P8" i="81" s="1"/>
  <c r="AD7" i="95"/>
  <c r="AC7" i="95"/>
  <c r="AE6" i="95"/>
  <c r="P7" i="81" s="1"/>
  <c r="AD6" i="95"/>
  <c r="AC6" i="95"/>
  <c r="AE5" i="95"/>
  <c r="P6" i="81" s="1"/>
  <c r="AD5" i="95"/>
  <c r="AC5" i="95"/>
  <c r="AE4" i="95"/>
  <c r="P5" i="81" s="1"/>
  <c r="AD4" i="95"/>
  <c r="AC4" i="95"/>
  <c r="AE37" i="96"/>
  <c r="Q38" i="81" s="1"/>
  <c r="AD37" i="96"/>
  <c r="AC37" i="96"/>
  <c r="AE36" i="96"/>
  <c r="Q37" i="81" s="1"/>
  <c r="AD36" i="96"/>
  <c r="AC36" i="96"/>
  <c r="AE35" i="96"/>
  <c r="Q36" i="81" s="1"/>
  <c r="AD35" i="96"/>
  <c r="AC35" i="96"/>
  <c r="AE34" i="96"/>
  <c r="Q35" i="81" s="1"/>
  <c r="AD34" i="96"/>
  <c r="AC34" i="96"/>
  <c r="AE33" i="96"/>
  <c r="Q34" i="81" s="1"/>
  <c r="AD33" i="96"/>
  <c r="AC33" i="96"/>
  <c r="AE32" i="96"/>
  <c r="Q33" i="81" s="1"/>
  <c r="AD32" i="96"/>
  <c r="AC32" i="96"/>
  <c r="AE31" i="96"/>
  <c r="Q32" i="81" s="1"/>
  <c r="AD31" i="96"/>
  <c r="AC31" i="96"/>
  <c r="AE30" i="96"/>
  <c r="Q31" i="81" s="1"/>
  <c r="AD30" i="96"/>
  <c r="AC30" i="96"/>
  <c r="AE29" i="96"/>
  <c r="Q30" i="81" s="1"/>
  <c r="AD29" i="96"/>
  <c r="AC29" i="96"/>
  <c r="AE28" i="96"/>
  <c r="Q29" i="81" s="1"/>
  <c r="AD28" i="96"/>
  <c r="AC28" i="96"/>
  <c r="AE27" i="96"/>
  <c r="Q28" i="81" s="1"/>
  <c r="AD27" i="96"/>
  <c r="AC27" i="96"/>
  <c r="AE26" i="96"/>
  <c r="Q27" i="81" s="1"/>
  <c r="AD26" i="96"/>
  <c r="AC26" i="96"/>
  <c r="AE25" i="96"/>
  <c r="Q26" i="81" s="1"/>
  <c r="AD25" i="96"/>
  <c r="AC25" i="96"/>
  <c r="AE24" i="96"/>
  <c r="Q25" i="81" s="1"/>
  <c r="AD24" i="96"/>
  <c r="AC24" i="96"/>
  <c r="AE23" i="96"/>
  <c r="Q24" i="81" s="1"/>
  <c r="AD23" i="96"/>
  <c r="AC23" i="96"/>
  <c r="AE22" i="96"/>
  <c r="Q23" i="81" s="1"/>
  <c r="AD22" i="96"/>
  <c r="AC22" i="96"/>
  <c r="AE21" i="96"/>
  <c r="Q22" i="81" s="1"/>
  <c r="AD21" i="96"/>
  <c r="AC21" i="96"/>
  <c r="AE20" i="96"/>
  <c r="Q21" i="81" s="1"/>
  <c r="AD20" i="96"/>
  <c r="AC20" i="96"/>
  <c r="AE19" i="96"/>
  <c r="Q20" i="81" s="1"/>
  <c r="AD19" i="96"/>
  <c r="AC19" i="96"/>
  <c r="AE18" i="96"/>
  <c r="Q19" i="81" s="1"/>
  <c r="AD18" i="96"/>
  <c r="AC18" i="96"/>
  <c r="AE17" i="96"/>
  <c r="Q18" i="81" s="1"/>
  <c r="AD17" i="96"/>
  <c r="AC17" i="96"/>
  <c r="AE16" i="96"/>
  <c r="Q17" i="81" s="1"/>
  <c r="AD16" i="96"/>
  <c r="AC16" i="96"/>
  <c r="AE15" i="96"/>
  <c r="Q16" i="81" s="1"/>
  <c r="AD15" i="96"/>
  <c r="AC15" i="96"/>
  <c r="AE14" i="96"/>
  <c r="Q15" i="81" s="1"/>
  <c r="AD14" i="96"/>
  <c r="AC14" i="96"/>
  <c r="AE13" i="96"/>
  <c r="Q14" i="81" s="1"/>
  <c r="AD13" i="96"/>
  <c r="AC13" i="96"/>
  <c r="AE12" i="96"/>
  <c r="Q13" i="81" s="1"/>
  <c r="AD12" i="96"/>
  <c r="AC12" i="96"/>
  <c r="AE11" i="96"/>
  <c r="Q12" i="81" s="1"/>
  <c r="AD11" i="96"/>
  <c r="AC11" i="96"/>
  <c r="AE10" i="96"/>
  <c r="Q11" i="81" s="1"/>
  <c r="AD10" i="96"/>
  <c r="AC10" i="96"/>
  <c r="AE9" i="96"/>
  <c r="Q10" i="81" s="1"/>
  <c r="AD9" i="96"/>
  <c r="AC9" i="96"/>
  <c r="AE8" i="96"/>
  <c r="Q9" i="81" s="1"/>
  <c r="AD8" i="96"/>
  <c r="AC8" i="96"/>
  <c r="AE7" i="96"/>
  <c r="Q8" i="81" s="1"/>
  <c r="AD7" i="96"/>
  <c r="AC7" i="96"/>
  <c r="AE6" i="96"/>
  <c r="Q7" i="81" s="1"/>
  <c r="AD6" i="96"/>
  <c r="AC6" i="96"/>
  <c r="AE5" i="96"/>
  <c r="Q6" i="81" s="1"/>
  <c r="AD5" i="96"/>
  <c r="AC5" i="96"/>
  <c r="AE4" i="96"/>
  <c r="Q5" i="81" s="1"/>
  <c r="AD4" i="96"/>
  <c r="AC4" i="96"/>
  <c r="AE37" i="97"/>
  <c r="R38" i="81" s="1"/>
  <c r="AD37" i="97"/>
  <c r="AC37" i="97"/>
  <c r="AE36" i="97"/>
  <c r="R37" i="81" s="1"/>
  <c r="AD36" i="97"/>
  <c r="AC36" i="97"/>
  <c r="AE35" i="97"/>
  <c r="R36" i="81" s="1"/>
  <c r="AD35" i="97"/>
  <c r="AC35" i="97"/>
  <c r="AE34" i="97"/>
  <c r="R35" i="81" s="1"/>
  <c r="AD34" i="97"/>
  <c r="AC34" i="97"/>
  <c r="AE33" i="97"/>
  <c r="R34" i="81" s="1"/>
  <c r="AD33" i="97"/>
  <c r="AC33" i="97"/>
  <c r="AE32" i="97"/>
  <c r="R33" i="81" s="1"/>
  <c r="AD32" i="97"/>
  <c r="AC32" i="97"/>
  <c r="AE31" i="97"/>
  <c r="AD31" i="97"/>
  <c r="AC31" i="97"/>
  <c r="AE30" i="97"/>
  <c r="AD30" i="97"/>
  <c r="AC30" i="97"/>
  <c r="AE29" i="97"/>
  <c r="AD29" i="97"/>
  <c r="AC29" i="97"/>
  <c r="AE28" i="97"/>
  <c r="AD28" i="97"/>
  <c r="AC28" i="97"/>
  <c r="AE27" i="97"/>
  <c r="AD27" i="97"/>
  <c r="AC27" i="97"/>
  <c r="AE26" i="97"/>
  <c r="AD26" i="97"/>
  <c r="AC26" i="97"/>
  <c r="AE25" i="97"/>
  <c r="AD25" i="97"/>
  <c r="AC25" i="97"/>
  <c r="AE24" i="97"/>
  <c r="AD24" i="97"/>
  <c r="AC24" i="97"/>
  <c r="AE23" i="97"/>
  <c r="AD23" i="97"/>
  <c r="AC23" i="97"/>
  <c r="AE22" i="97"/>
  <c r="AD22" i="97"/>
  <c r="AC22" i="97"/>
  <c r="AE21" i="97"/>
  <c r="AD21" i="97"/>
  <c r="AC21" i="97"/>
  <c r="AE20" i="97"/>
  <c r="R21" i="81" s="1"/>
  <c r="AD20" i="97"/>
  <c r="AC20" i="97"/>
  <c r="AE19" i="97"/>
  <c r="R20" i="81" s="1"/>
  <c r="AD19" i="97"/>
  <c r="AC19" i="97"/>
  <c r="AE18" i="97"/>
  <c r="R19" i="81" s="1"/>
  <c r="AD18" i="97"/>
  <c r="AC18" i="97"/>
  <c r="AE17" i="97"/>
  <c r="R18" i="81" s="1"/>
  <c r="AD17" i="97"/>
  <c r="AC17" i="97"/>
  <c r="AE16" i="97"/>
  <c r="R17" i="81" s="1"/>
  <c r="AD16" i="97"/>
  <c r="AC16" i="97"/>
  <c r="AE15" i="97"/>
  <c r="R16" i="81" s="1"/>
  <c r="AD15" i="97"/>
  <c r="AC15" i="97"/>
  <c r="AE14" i="97"/>
  <c r="R15" i="81" s="1"/>
  <c r="AD14" i="97"/>
  <c r="AC14" i="97"/>
  <c r="AE13" i="97"/>
  <c r="R14" i="81" s="1"/>
  <c r="AD13" i="97"/>
  <c r="AC13" i="97"/>
  <c r="AE12" i="97"/>
  <c r="R13" i="81" s="1"/>
  <c r="AD12" i="97"/>
  <c r="AC12" i="97"/>
  <c r="AE11" i="97"/>
  <c r="R12" i="81" s="1"/>
  <c r="AD11" i="97"/>
  <c r="AC11" i="97"/>
  <c r="AE10" i="97"/>
  <c r="R11" i="81" s="1"/>
  <c r="AD10" i="97"/>
  <c r="AC10" i="97"/>
  <c r="AE9" i="97"/>
  <c r="R10" i="81" s="1"/>
  <c r="AD9" i="97"/>
  <c r="AC9" i="97"/>
  <c r="AE8" i="97"/>
  <c r="R9" i="81" s="1"/>
  <c r="AD8" i="97"/>
  <c r="AC8" i="97"/>
  <c r="AE7" i="97"/>
  <c r="R8" i="81" s="1"/>
  <c r="AD7" i="97"/>
  <c r="AC7" i="97"/>
  <c r="AE6" i="97"/>
  <c r="R7" i="81" s="1"/>
  <c r="AD6" i="97"/>
  <c r="AC6" i="97"/>
  <c r="AE5" i="97"/>
  <c r="R6" i="81" s="1"/>
  <c r="AD5" i="97"/>
  <c r="AC5" i="97"/>
  <c r="AE4" i="97"/>
  <c r="R5" i="81" s="1"/>
  <c r="AD4" i="97"/>
  <c r="AC4" i="97"/>
  <c r="AE37" i="61"/>
  <c r="F38" i="79" s="1"/>
  <c r="AD37" i="61"/>
  <c r="AC37" i="61"/>
  <c r="AE36" i="61"/>
  <c r="F37" i="79" s="1"/>
  <c r="AD36" i="61"/>
  <c r="AC36" i="61"/>
  <c r="AE35" i="61"/>
  <c r="F36" i="79" s="1"/>
  <c r="AD35" i="61"/>
  <c r="AC35" i="61"/>
  <c r="AE34" i="61"/>
  <c r="F35" i="79" s="1"/>
  <c r="AD34" i="61"/>
  <c r="AC34" i="61"/>
  <c r="AE33" i="61"/>
  <c r="F34" i="79" s="1"/>
  <c r="AD33" i="61"/>
  <c r="AC33" i="61"/>
  <c r="AE32" i="61"/>
  <c r="F33" i="79" s="1"/>
  <c r="AD32" i="61"/>
  <c r="AC32" i="61"/>
  <c r="AE31" i="61"/>
  <c r="F32" i="79" s="1"/>
  <c r="AD31" i="61"/>
  <c r="AC31" i="61"/>
  <c r="AE30" i="61"/>
  <c r="F31" i="79" s="1"/>
  <c r="AD30" i="61"/>
  <c r="AC30" i="61"/>
  <c r="AE29" i="61"/>
  <c r="F30" i="79" s="1"/>
  <c r="AD29" i="61"/>
  <c r="AC29" i="61"/>
  <c r="AE28" i="61"/>
  <c r="F29" i="79" s="1"/>
  <c r="AD28" i="61"/>
  <c r="AC28" i="61"/>
  <c r="AE27" i="61"/>
  <c r="F28" i="79" s="1"/>
  <c r="AD27" i="61"/>
  <c r="AC27" i="61"/>
  <c r="AE26" i="61"/>
  <c r="F27" i="79" s="1"/>
  <c r="AD26" i="61"/>
  <c r="AC26" i="61"/>
  <c r="AE25" i="61"/>
  <c r="F26" i="79" s="1"/>
  <c r="AD25" i="61"/>
  <c r="AC25" i="61"/>
  <c r="AE24" i="61"/>
  <c r="F25" i="79" s="1"/>
  <c r="AD24" i="61"/>
  <c r="AC24" i="61"/>
  <c r="AE23" i="61"/>
  <c r="F24" i="79" s="1"/>
  <c r="AD23" i="61"/>
  <c r="AC23" i="61"/>
  <c r="AE22" i="61"/>
  <c r="F23" i="79" s="1"/>
  <c r="AD22" i="61"/>
  <c r="AC22" i="61"/>
  <c r="AE21" i="61"/>
  <c r="F22" i="79" s="1"/>
  <c r="AD21" i="61"/>
  <c r="AC21" i="61"/>
  <c r="AE20" i="61"/>
  <c r="F21" i="79" s="1"/>
  <c r="AD20" i="61"/>
  <c r="AC20" i="61"/>
  <c r="AE19" i="61"/>
  <c r="F20" i="79" s="1"/>
  <c r="AD19" i="61"/>
  <c r="AC19" i="61"/>
  <c r="AE18" i="61"/>
  <c r="F19" i="79" s="1"/>
  <c r="AD18" i="61"/>
  <c r="AC18" i="61"/>
  <c r="AE17" i="61"/>
  <c r="F18" i="79" s="1"/>
  <c r="AD17" i="61"/>
  <c r="AC17" i="61"/>
  <c r="AE16" i="61"/>
  <c r="F17" i="79" s="1"/>
  <c r="AD16" i="61"/>
  <c r="AC16" i="61"/>
  <c r="AE15" i="61"/>
  <c r="F16" i="79" s="1"/>
  <c r="AD15" i="61"/>
  <c r="AC15" i="61"/>
  <c r="AE14" i="61"/>
  <c r="F15" i="79" s="1"/>
  <c r="AD14" i="61"/>
  <c r="AC14" i="61"/>
  <c r="AE13" i="61"/>
  <c r="F14" i="79" s="1"/>
  <c r="AD13" i="61"/>
  <c r="AC13" i="61"/>
  <c r="AE12" i="61"/>
  <c r="F13" i="79" s="1"/>
  <c r="AD12" i="61"/>
  <c r="AC12" i="61"/>
  <c r="AE11" i="61"/>
  <c r="F12" i="79" s="1"/>
  <c r="AD11" i="61"/>
  <c r="AC11" i="61"/>
  <c r="AE10" i="61"/>
  <c r="F11" i="79" s="1"/>
  <c r="AD10" i="61"/>
  <c r="AC10" i="61"/>
  <c r="AE9" i="61"/>
  <c r="F10" i="79" s="1"/>
  <c r="AD9" i="61"/>
  <c r="AC9" i="61"/>
  <c r="AE8" i="61"/>
  <c r="F9" i="79" s="1"/>
  <c r="AD8" i="61"/>
  <c r="AC8" i="61"/>
  <c r="AE7" i="61"/>
  <c r="F8" i="79" s="1"/>
  <c r="AD7" i="61"/>
  <c r="AC7" i="61"/>
  <c r="AE6" i="61"/>
  <c r="F7" i="79" s="1"/>
  <c r="AD6" i="61"/>
  <c r="AC6" i="61"/>
  <c r="AE5" i="61"/>
  <c r="F6" i="79" s="1"/>
  <c r="AD5" i="61"/>
  <c r="AC5" i="61"/>
  <c r="AE4" i="61"/>
  <c r="F5" i="79" s="1"/>
  <c r="AD4" i="61"/>
  <c r="AC4" i="61"/>
  <c r="AE4" i="52"/>
  <c r="E5" i="79" s="1"/>
  <c r="AE5" i="52"/>
  <c r="E6" i="79" s="1"/>
  <c r="AC5" i="52"/>
  <c r="AD5" i="52"/>
  <c r="AC6" i="52"/>
  <c r="AD6" i="52"/>
  <c r="AE6" i="52"/>
  <c r="E7" i="79" s="1"/>
  <c r="AC7" i="52"/>
  <c r="AD7" i="52"/>
  <c r="AE7" i="52"/>
  <c r="E8" i="79" s="1"/>
  <c r="AC8" i="52"/>
  <c r="AD8" i="52"/>
  <c r="AE8" i="52"/>
  <c r="E9" i="79" s="1"/>
  <c r="AC9" i="52"/>
  <c r="AD9" i="52"/>
  <c r="AE9" i="52"/>
  <c r="E10" i="79" s="1"/>
  <c r="AC10" i="52"/>
  <c r="AD10" i="52"/>
  <c r="AE10" i="52"/>
  <c r="E11" i="79" s="1"/>
  <c r="AC11" i="52"/>
  <c r="AD11" i="52"/>
  <c r="AE11" i="52"/>
  <c r="E12" i="79" s="1"/>
  <c r="AC12" i="52"/>
  <c r="AD12" i="52"/>
  <c r="AE12" i="52"/>
  <c r="E13" i="79" s="1"/>
  <c r="AC13" i="52"/>
  <c r="AD13" i="52"/>
  <c r="AE13" i="52"/>
  <c r="E14" i="79" s="1"/>
  <c r="AC14" i="52"/>
  <c r="AD14" i="52"/>
  <c r="AE14" i="52"/>
  <c r="E15" i="79" s="1"/>
  <c r="AC15" i="52"/>
  <c r="AD15" i="52"/>
  <c r="AE15" i="52"/>
  <c r="E16" i="79" s="1"/>
  <c r="AC16" i="52"/>
  <c r="AD16" i="52"/>
  <c r="AE16" i="52"/>
  <c r="E17" i="79" s="1"/>
  <c r="AC17" i="52"/>
  <c r="AD17" i="52"/>
  <c r="AE17" i="52"/>
  <c r="E18" i="79" s="1"/>
  <c r="AC18" i="52"/>
  <c r="AD18" i="52"/>
  <c r="AE18" i="52"/>
  <c r="E19" i="79" s="1"/>
  <c r="AC19" i="52"/>
  <c r="AD19" i="52"/>
  <c r="AE19" i="52"/>
  <c r="E20" i="79" s="1"/>
  <c r="J20" i="79" s="1"/>
  <c r="E20" i="82" s="1"/>
  <c r="N20" i="82" s="1"/>
  <c r="AC20" i="52"/>
  <c r="AD20" i="52"/>
  <c r="AE20" i="52"/>
  <c r="E21" i="79" s="1"/>
  <c r="AC21" i="52"/>
  <c r="AD21" i="52"/>
  <c r="AE21" i="52"/>
  <c r="E22" i="79" s="1"/>
  <c r="AC22" i="52"/>
  <c r="AD22" i="52"/>
  <c r="AE22" i="52"/>
  <c r="E23" i="79" s="1"/>
  <c r="AC23" i="52"/>
  <c r="AD23" i="52"/>
  <c r="AE23" i="52"/>
  <c r="E24" i="79" s="1"/>
  <c r="AC24" i="52"/>
  <c r="AD24" i="52"/>
  <c r="AE24" i="52"/>
  <c r="E25" i="79" s="1"/>
  <c r="AC25" i="52"/>
  <c r="AD25" i="52"/>
  <c r="AE25" i="52"/>
  <c r="E26" i="79" s="1"/>
  <c r="AC26" i="52"/>
  <c r="AD26" i="52"/>
  <c r="AE26" i="52"/>
  <c r="E27" i="79" s="1"/>
  <c r="AC27" i="52"/>
  <c r="AD27" i="52"/>
  <c r="AE27" i="52"/>
  <c r="E28" i="79" s="1"/>
  <c r="AC28" i="52"/>
  <c r="AD28" i="52"/>
  <c r="AE28" i="52"/>
  <c r="E29" i="79" s="1"/>
  <c r="AC29" i="52"/>
  <c r="AD29" i="52"/>
  <c r="AE29" i="52"/>
  <c r="E30" i="79" s="1"/>
  <c r="AC30" i="52"/>
  <c r="AD30" i="52"/>
  <c r="AE30" i="52"/>
  <c r="E31" i="79" s="1"/>
  <c r="AC31" i="52"/>
  <c r="AD31" i="52"/>
  <c r="AE31" i="52"/>
  <c r="E32" i="79" s="1"/>
  <c r="AC32" i="52"/>
  <c r="AD32" i="52"/>
  <c r="AE32" i="52"/>
  <c r="E33" i="79" s="1"/>
  <c r="AC33" i="52"/>
  <c r="AD33" i="52"/>
  <c r="AE33" i="52"/>
  <c r="E34" i="79" s="1"/>
  <c r="AC34" i="52"/>
  <c r="AD34" i="52"/>
  <c r="AE34" i="52"/>
  <c r="E35" i="79" s="1"/>
  <c r="AC35" i="52"/>
  <c r="AD35" i="52"/>
  <c r="AE35" i="52"/>
  <c r="E36" i="79" s="1"/>
  <c r="AC36" i="52"/>
  <c r="AD36" i="52"/>
  <c r="AE36" i="52"/>
  <c r="E37" i="79" s="1"/>
  <c r="AC37" i="52"/>
  <c r="AD37" i="52"/>
  <c r="AE37" i="52"/>
  <c r="E38" i="79" s="1"/>
  <c r="AD4" i="52"/>
  <c r="AC4" i="52"/>
  <c r="F41" i="98"/>
  <c r="E41" i="98"/>
  <c r="E40" i="98"/>
  <c r="C40" i="98"/>
  <c r="C41" i="98"/>
  <c r="F40" i="98"/>
  <c r="D41" i="98"/>
  <c r="D40" i="98"/>
  <c r="S24" i="81" l="1"/>
  <c r="U25" i="81"/>
  <c r="U24" i="81"/>
  <c r="T21" i="81"/>
  <c r="U29" i="81"/>
  <c r="U9" i="81"/>
  <c r="U6" i="81"/>
  <c r="T35" i="81"/>
  <c r="U34" i="81"/>
  <c r="U31" i="81"/>
  <c r="S28" i="81"/>
  <c r="U27" i="81"/>
  <c r="T24" i="81"/>
  <c r="T23" i="81"/>
  <c r="U20" i="81"/>
  <c r="U17" i="81"/>
  <c r="T15" i="81"/>
  <c r="U14" i="81"/>
  <c r="T5" i="81"/>
  <c r="T20" i="81"/>
  <c r="S23" i="81"/>
  <c r="U28" i="81"/>
  <c r="T27" i="81"/>
  <c r="S34" i="81"/>
  <c r="S27" i="81"/>
  <c r="S15" i="81"/>
  <c r="U15" i="81"/>
  <c r="U35" i="81"/>
  <c r="T34" i="81"/>
  <c r="U23" i="81"/>
  <c r="S21" i="81"/>
  <c r="U21" i="81"/>
  <c r="S25" i="81"/>
  <c r="T17" i="81"/>
  <c r="S17" i="81"/>
  <c r="T14" i="81"/>
  <c r="S14" i="81"/>
  <c r="L18" i="81"/>
  <c r="K33" i="81"/>
  <c r="K9" i="81"/>
  <c r="J15" i="81"/>
  <c r="K35" i="81"/>
  <c r="K22" i="81"/>
  <c r="L36" i="81"/>
  <c r="J31" i="81"/>
  <c r="J22" i="81"/>
  <c r="L22" i="81"/>
  <c r="K18" i="81"/>
  <c r="L16" i="81"/>
  <c r="J8" i="81"/>
  <c r="J19" i="81"/>
  <c r="J18" i="81"/>
  <c r="L12" i="81"/>
  <c r="K38" i="81"/>
  <c r="J29" i="81"/>
  <c r="J17" i="81"/>
  <c r="L9" i="81"/>
  <c r="K17" i="81"/>
  <c r="K31" i="81"/>
  <c r="L8" i="81"/>
  <c r="K8" i="81"/>
  <c r="K36" i="81"/>
  <c r="J36" i="81"/>
  <c r="J35" i="81"/>
  <c r="L31" i="81"/>
  <c r="L19" i="81"/>
  <c r="T7" i="80"/>
  <c r="R31" i="80"/>
  <c r="T32" i="80"/>
  <c r="T27" i="80"/>
  <c r="T20" i="80"/>
  <c r="S34" i="80"/>
  <c r="T17" i="80"/>
  <c r="T34" i="80"/>
  <c r="R34" i="80"/>
  <c r="T6" i="80"/>
  <c r="R9" i="80"/>
  <c r="S38" i="80"/>
  <c r="R13" i="80"/>
  <c r="R38" i="80"/>
  <c r="S20" i="80"/>
  <c r="S25" i="80"/>
  <c r="S32" i="80"/>
  <c r="S10" i="80"/>
  <c r="S16" i="80"/>
  <c r="R32" i="80"/>
  <c r="R33" i="80"/>
  <c r="S29" i="80"/>
  <c r="T37" i="80"/>
  <c r="T38" i="80"/>
  <c r="T18" i="80"/>
  <c r="S31" i="80"/>
  <c r="R27" i="80"/>
  <c r="S26" i="80"/>
  <c r="R21" i="80"/>
  <c r="T30" i="80"/>
  <c r="S14" i="80"/>
  <c r="S36" i="80"/>
  <c r="T35" i="80"/>
  <c r="T28" i="80"/>
  <c r="R24" i="80"/>
  <c r="S23" i="80"/>
  <c r="T22" i="80"/>
  <c r="T19" i="80"/>
  <c r="R16" i="80"/>
  <c r="T15" i="80"/>
  <c r="S12" i="80"/>
  <c r="S11" i="80"/>
  <c r="S8" i="80"/>
  <c r="R7" i="80"/>
  <c r="R5" i="80"/>
  <c r="T12" i="80"/>
  <c r="R12" i="80"/>
  <c r="S7" i="80"/>
  <c r="S24" i="80"/>
  <c r="T24" i="80"/>
  <c r="T10" i="80"/>
  <c r="S35" i="80"/>
  <c r="S30" i="80"/>
  <c r="R15" i="80"/>
  <c r="S15" i="80"/>
  <c r="T14" i="80"/>
  <c r="R14" i="80"/>
  <c r="R10" i="80"/>
  <c r="R8" i="80"/>
  <c r="T8" i="80"/>
  <c r="R6" i="80"/>
  <c r="T11" i="80"/>
  <c r="R11" i="80"/>
  <c r="R19" i="80"/>
  <c r="S19" i="80"/>
  <c r="R28" i="80"/>
  <c r="S28" i="80"/>
  <c r="R18" i="80"/>
  <c r="S9" i="80"/>
  <c r="S33" i="80"/>
  <c r="R26" i="80"/>
  <c r="T26" i="80"/>
  <c r="R36" i="80"/>
  <c r="T36" i="80"/>
  <c r="S37" i="80"/>
  <c r="R37" i="80"/>
  <c r="S17" i="80"/>
  <c r="R17" i="80"/>
  <c r="S5" i="80"/>
  <c r="S13" i="80"/>
  <c r="T13" i="80"/>
  <c r="T9" i="80"/>
  <c r="R29" i="80"/>
  <c r="T25" i="80"/>
  <c r="R25" i="80"/>
  <c r="T21" i="80"/>
  <c r="S21" i="80"/>
  <c r="L18" i="80"/>
  <c r="K12" i="80"/>
  <c r="K38" i="80"/>
  <c r="K10" i="80"/>
  <c r="J22" i="80"/>
  <c r="K18" i="80"/>
  <c r="J11" i="80"/>
  <c r="J10" i="80"/>
  <c r="J23" i="80"/>
  <c r="L31" i="80"/>
  <c r="K16" i="80"/>
  <c r="K29" i="80"/>
  <c r="L27" i="80"/>
  <c r="K7" i="80"/>
  <c r="L10" i="80"/>
  <c r="K19" i="80"/>
  <c r="L22" i="80"/>
  <c r="J29" i="80"/>
  <c r="L12" i="80"/>
  <c r="L26" i="80"/>
  <c r="L25" i="80"/>
  <c r="L14" i="80"/>
  <c r="J13" i="80"/>
  <c r="J6" i="80"/>
  <c r="K5" i="80"/>
  <c r="K6" i="80"/>
  <c r="L6" i="80"/>
  <c r="J12" i="80"/>
  <c r="L13" i="80"/>
  <c r="J26" i="80"/>
  <c r="K26" i="80"/>
  <c r="J31" i="80"/>
  <c r="L11" i="80"/>
  <c r="K11" i="80"/>
  <c r="J19" i="80"/>
  <c r="K14" i="80"/>
  <c r="K27" i="80"/>
  <c r="K31" i="80"/>
  <c r="J27" i="80"/>
  <c r="J25" i="80"/>
  <c r="R36" i="79"/>
  <c r="R16" i="79"/>
  <c r="S31" i="79"/>
  <c r="S27" i="79"/>
  <c r="S29" i="79"/>
  <c r="T37" i="79"/>
  <c r="T25" i="79"/>
  <c r="S36" i="79"/>
  <c r="S34" i="79"/>
  <c r="T10" i="79"/>
  <c r="S23" i="79"/>
  <c r="S30" i="79"/>
  <c r="T14" i="79"/>
  <c r="T6" i="79"/>
  <c r="T18" i="79"/>
  <c r="S17" i="79"/>
  <c r="S9" i="79"/>
  <c r="T33" i="79"/>
  <c r="T21" i="79"/>
  <c r="T38" i="79"/>
  <c r="T36" i="79"/>
  <c r="S16" i="79"/>
  <c r="T13" i="79"/>
  <c r="T26" i="79"/>
  <c r="R22" i="79"/>
  <c r="R5" i="79"/>
  <c r="S35" i="79"/>
  <c r="T32" i="79"/>
  <c r="R31" i="79"/>
  <c r="S28" i="79"/>
  <c r="T24" i="79"/>
  <c r="R23" i="79"/>
  <c r="T19" i="79"/>
  <c r="T16" i="79"/>
  <c r="T15" i="79"/>
  <c r="S12" i="79"/>
  <c r="T11" i="79"/>
  <c r="R8" i="79"/>
  <c r="S7" i="79"/>
  <c r="T31" i="79"/>
  <c r="T12" i="79"/>
  <c r="R12" i="79"/>
  <c r="R32" i="79"/>
  <c r="T35" i="79"/>
  <c r="T23" i="79"/>
  <c r="R35" i="79"/>
  <c r="R11" i="79"/>
  <c r="S11" i="79"/>
  <c r="R7" i="79"/>
  <c r="T7" i="79"/>
  <c r="S6" i="79"/>
  <c r="R38" i="79"/>
  <c r="S38" i="79"/>
  <c r="R19" i="79"/>
  <c r="S19" i="79"/>
  <c r="S10" i="79"/>
  <c r="R10" i="79"/>
  <c r="R30" i="79"/>
  <c r="S14" i="79"/>
  <c r="T34" i="79"/>
  <c r="R34" i="79"/>
  <c r="S22" i="79"/>
  <c r="T22" i="79"/>
  <c r="S20" i="79"/>
  <c r="R20" i="79"/>
  <c r="S18" i="79"/>
  <c r="R18" i="79"/>
  <c r="S25" i="79"/>
  <c r="S21" i="79"/>
  <c r="S37" i="79"/>
  <c r="R37" i="79"/>
  <c r="R33" i="79"/>
  <c r="S33" i="79"/>
  <c r="R29" i="79"/>
  <c r="R25" i="79"/>
  <c r="R21" i="79"/>
  <c r="R17" i="79"/>
  <c r="T17" i="79"/>
  <c r="R13" i="79"/>
  <c r="S13" i="79"/>
  <c r="R9" i="79"/>
  <c r="T9" i="79"/>
  <c r="S5" i="79"/>
  <c r="T5" i="79"/>
  <c r="K35" i="79"/>
  <c r="K31" i="79"/>
  <c r="J33" i="79"/>
  <c r="K7" i="79"/>
  <c r="K29" i="79"/>
  <c r="F29" i="82" s="1"/>
  <c r="J27" i="79"/>
  <c r="K23" i="79"/>
  <c r="L19" i="79"/>
  <c r="L37" i="79"/>
  <c r="K15" i="79"/>
  <c r="J17" i="79"/>
  <c r="K25" i="79"/>
  <c r="K21" i="79"/>
  <c r="L13" i="79"/>
  <c r="K38" i="79"/>
  <c r="L36" i="79"/>
  <c r="L34" i="79"/>
  <c r="L32" i="79"/>
  <c r="J30" i="79"/>
  <c r="J28" i="79"/>
  <c r="L26" i="79"/>
  <c r="L24" i="79"/>
  <c r="K22" i="79"/>
  <c r="K18" i="79"/>
  <c r="L16" i="79"/>
  <c r="J14" i="79"/>
  <c r="L12" i="79"/>
  <c r="K11" i="79"/>
  <c r="J10" i="79"/>
  <c r="L9" i="79"/>
  <c r="K8" i="79"/>
  <c r="K6" i="79"/>
  <c r="K5" i="79"/>
  <c r="L8" i="79"/>
  <c r="J8" i="79"/>
  <c r="K20" i="79"/>
  <c r="F20" i="82" s="1"/>
  <c r="O20" i="82" s="1"/>
  <c r="K24" i="79"/>
  <c r="L20" i="79"/>
  <c r="G20" i="82" s="1"/>
  <c r="P20" i="82" s="1"/>
  <c r="L28" i="79"/>
  <c r="K12" i="79"/>
  <c r="AK41" i="99"/>
  <c r="DM16" i="99"/>
  <c r="AK39" i="99"/>
  <c r="DM15" i="99"/>
  <c r="AK33" i="99"/>
  <c r="DM14" i="99"/>
  <c r="AK50" i="99"/>
  <c r="AK32" i="99"/>
  <c r="DM13" i="99"/>
  <c r="AK40" i="99"/>
  <c r="AK31" i="99"/>
  <c r="DM12" i="99"/>
  <c r="AK30" i="99"/>
  <c r="DM11" i="99"/>
  <c r="AK29" i="99"/>
  <c r="DM10" i="99"/>
  <c r="AK28" i="99"/>
  <c r="DM9" i="99"/>
  <c r="AK49" i="99"/>
  <c r="AK27" i="99"/>
  <c r="DM8" i="99"/>
  <c r="AK48" i="99"/>
  <c r="AK26" i="99"/>
  <c r="DM7" i="99"/>
  <c r="AK25" i="99"/>
  <c r="DM6" i="99"/>
  <c r="AK47" i="99"/>
  <c r="AK24" i="99"/>
  <c r="DM5" i="99"/>
  <c r="AK23" i="99"/>
  <c r="DM4" i="99"/>
  <c r="AJ41" i="99"/>
  <c r="DG16" i="99"/>
  <c r="AJ39" i="99"/>
  <c r="DG15" i="99"/>
  <c r="AJ33" i="99"/>
  <c r="DG14" i="99"/>
  <c r="AJ50" i="99"/>
  <c r="AJ32" i="99"/>
  <c r="DG13" i="99"/>
  <c r="AJ31" i="99"/>
  <c r="AJ40" i="99"/>
  <c r="DG12" i="99"/>
  <c r="AJ30" i="99"/>
  <c r="DG11" i="99"/>
  <c r="AJ29" i="99"/>
  <c r="DG10" i="99"/>
  <c r="AJ28" i="99"/>
  <c r="DG9" i="99"/>
  <c r="AJ49" i="99"/>
  <c r="AJ27" i="99"/>
  <c r="DG8" i="99"/>
  <c r="AJ26" i="99"/>
  <c r="AJ48" i="99"/>
  <c r="DG7" i="99"/>
  <c r="AJ25" i="99"/>
  <c r="DG6" i="99"/>
  <c r="AJ24" i="99"/>
  <c r="AJ47" i="99"/>
  <c r="DG5" i="99"/>
  <c r="AJ23" i="99"/>
  <c r="DG4" i="99"/>
  <c r="AM41" i="99"/>
  <c r="DY16" i="99"/>
  <c r="AM39" i="99"/>
  <c r="DY15" i="99"/>
  <c r="AM33" i="99"/>
  <c r="DY14" i="99"/>
  <c r="AM50" i="99"/>
  <c r="AM32" i="99"/>
  <c r="DY13" i="99"/>
  <c r="AM40" i="99"/>
  <c r="AM31" i="99"/>
  <c r="DY12" i="99"/>
  <c r="AM30" i="99"/>
  <c r="DY11" i="99"/>
  <c r="AM29" i="99"/>
  <c r="DY10" i="99"/>
  <c r="AM28" i="99"/>
  <c r="DY9" i="99"/>
  <c r="AM49" i="99"/>
  <c r="AM27" i="99"/>
  <c r="DY8" i="99"/>
  <c r="AM48" i="99"/>
  <c r="AM26" i="99"/>
  <c r="DY7" i="99"/>
  <c r="AM25" i="99"/>
  <c r="DY6" i="99"/>
  <c r="AM24" i="99"/>
  <c r="AM47" i="99"/>
  <c r="DY5" i="99"/>
  <c r="AM23" i="99"/>
  <c r="DY4" i="99"/>
  <c r="AL41" i="99"/>
  <c r="DS16" i="99"/>
  <c r="AL39" i="99"/>
  <c r="DS15" i="99"/>
  <c r="AL33" i="99"/>
  <c r="DS14" i="99"/>
  <c r="AL50" i="99"/>
  <c r="AL32" i="99"/>
  <c r="DS13" i="99"/>
  <c r="AL40" i="99"/>
  <c r="AL31" i="99"/>
  <c r="DS12" i="99"/>
  <c r="AL30" i="99"/>
  <c r="DS11" i="99"/>
  <c r="AL29" i="99"/>
  <c r="DS10" i="99"/>
  <c r="AL28" i="99"/>
  <c r="DS9" i="99"/>
  <c r="AL49" i="99"/>
  <c r="AL27" i="99"/>
  <c r="DS8" i="99"/>
  <c r="AL26" i="99"/>
  <c r="AL48" i="99"/>
  <c r="DS7" i="99"/>
  <c r="AL25" i="99"/>
  <c r="DS6" i="99"/>
  <c r="AL47" i="99"/>
  <c r="AL24" i="99"/>
  <c r="DS5" i="99"/>
  <c r="AL23" i="99"/>
  <c r="DS4" i="99"/>
  <c r="J32" i="79"/>
  <c r="J16" i="79"/>
  <c r="K36" i="79"/>
  <c r="J36" i="79"/>
  <c r="K16" i="79"/>
  <c r="K32" i="79"/>
  <c r="K28" i="79"/>
  <c r="J12" i="79"/>
  <c r="K37" i="79"/>
  <c r="K30" i="79"/>
  <c r="J34" i="79"/>
  <c r="K33" i="79"/>
  <c r="L30" i="79"/>
  <c r="J25" i="79"/>
  <c r="L21" i="79"/>
  <c r="J21" i="79"/>
  <c r="J18" i="79"/>
  <c r="K14" i="79"/>
  <c r="K34" i="79"/>
  <c r="L33" i="79"/>
  <c r="J26" i="79"/>
  <c r="L25" i="79"/>
  <c r="J24" i="79"/>
  <c r="L22" i="79"/>
  <c r="L18" i="79"/>
  <c r="J6" i="79"/>
  <c r="J5" i="79"/>
  <c r="J38" i="79"/>
  <c r="L38" i="79"/>
  <c r="J37" i="79"/>
  <c r="L35" i="79"/>
  <c r="J35" i="79"/>
  <c r="L31" i="79"/>
  <c r="J31" i="79"/>
  <c r="J29" i="79"/>
  <c r="L29" i="79"/>
  <c r="L27" i="79"/>
  <c r="K27" i="79"/>
  <c r="K26" i="79"/>
  <c r="J23" i="79"/>
  <c r="L23" i="79"/>
  <c r="J22" i="79"/>
  <c r="K19" i="79"/>
  <c r="J19" i="79"/>
  <c r="K17" i="79"/>
  <c r="L17" i="79"/>
  <c r="J15" i="79"/>
  <c r="L15" i="79"/>
  <c r="L14" i="79"/>
  <c r="J13" i="79"/>
  <c r="K13" i="79"/>
  <c r="J11" i="79"/>
  <c r="L11" i="79"/>
  <c r="L10" i="79"/>
  <c r="K10" i="79"/>
  <c r="J9" i="79"/>
  <c r="K9" i="79"/>
  <c r="L7" i="79"/>
  <c r="J7" i="79"/>
  <c r="L6" i="79"/>
  <c r="L5" i="79"/>
  <c r="T11" i="81"/>
  <c r="U11" i="81"/>
  <c r="S11" i="81"/>
  <c r="T28" i="81"/>
  <c r="S31" i="81"/>
  <c r="T9" i="81"/>
  <c r="S29" i="81"/>
  <c r="T25" i="81"/>
  <c r="U5" i="81"/>
  <c r="T31" i="81"/>
  <c r="S20" i="81"/>
  <c r="S5" i="81"/>
  <c r="S9" i="81"/>
  <c r="T29" i="81"/>
  <c r="T6" i="81"/>
  <c r="S35" i="81"/>
  <c r="S6" i="81"/>
  <c r="K37" i="81"/>
  <c r="L37" i="81"/>
  <c r="J37" i="81"/>
  <c r="L38" i="81"/>
  <c r="K12" i="81"/>
  <c r="L29" i="81"/>
  <c r="K15" i="81"/>
  <c r="J38" i="81"/>
  <c r="J12" i="81"/>
  <c r="K29" i="81"/>
  <c r="L15" i="81"/>
  <c r="J33" i="81"/>
  <c r="K16" i="81"/>
  <c r="L35" i="81"/>
  <c r="L17" i="81"/>
  <c r="J9" i="81"/>
  <c r="K19" i="81"/>
  <c r="L33" i="81"/>
  <c r="J16" i="81"/>
  <c r="T29" i="80"/>
  <c r="S18" i="80"/>
  <c r="T23" i="80"/>
  <c r="S22" i="80"/>
  <c r="R30" i="80"/>
  <c r="T31" i="80"/>
  <c r="R23" i="80"/>
  <c r="R35" i="80"/>
  <c r="T33" i="80"/>
  <c r="R22" i="80"/>
  <c r="T16" i="80"/>
  <c r="T5" i="80"/>
  <c r="S27" i="80"/>
  <c r="R20" i="80"/>
  <c r="S6" i="80"/>
  <c r="L37" i="80"/>
  <c r="K37" i="80"/>
  <c r="J37" i="80"/>
  <c r="L5" i="80"/>
  <c r="J14" i="80"/>
  <c r="K22" i="80"/>
  <c r="J5" i="80"/>
  <c r="L19" i="80"/>
  <c r="K25" i="80"/>
  <c r="I25" i="82" s="1"/>
  <c r="K13" i="80"/>
  <c r="K23" i="80"/>
  <c r="J7" i="80"/>
  <c r="L16" i="80"/>
  <c r="L7" i="80"/>
  <c r="L23" i="80"/>
  <c r="J16" i="80"/>
  <c r="L38" i="80"/>
  <c r="L29" i="80"/>
  <c r="J18" i="80"/>
  <c r="J38" i="80"/>
  <c r="S15" i="79"/>
  <c r="R27" i="79"/>
  <c r="T30" i="79"/>
  <c r="R15" i="79"/>
  <c r="T29" i="79"/>
  <c r="R14" i="79"/>
  <c r="R6" i="79"/>
  <c r="T27" i="79"/>
  <c r="R24" i="79"/>
  <c r="S32" i="79"/>
  <c r="S26" i="79"/>
  <c r="S24" i="79"/>
  <c r="R26" i="79"/>
  <c r="R28" i="79"/>
  <c r="T28" i="79"/>
  <c r="T8" i="79"/>
  <c r="S8" i="79"/>
  <c r="M29" i="82" l="1"/>
  <c r="M9" i="82"/>
  <c r="L35" i="82"/>
  <c r="M31" i="82"/>
  <c r="M17" i="82"/>
  <c r="L15" i="82"/>
  <c r="M35" i="82"/>
  <c r="K15" i="82"/>
  <c r="M15" i="82"/>
  <c r="L17" i="82"/>
  <c r="K17" i="82"/>
  <c r="K35" i="82"/>
  <c r="L31" i="82"/>
  <c r="K31" i="82"/>
  <c r="K29" i="82"/>
  <c r="L29" i="82"/>
  <c r="K9" i="82"/>
  <c r="L9" i="82"/>
  <c r="J7" i="82"/>
  <c r="J27" i="82"/>
  <c r="H31" i="82"/>
  <c r="J38" i="82"/>
  <c r="J6" i="82"/>
  <c r="I38" i="82"/>
  <c r="H13" i="82"/>
  <c r="H38" i="82"/>
  <c r="I16" i="82"/>
  <c r="J37" i="82"/>
  <c r="I10" i="82"/>
  <c r="I29" i="82"/>
  <c r="J18" i="82"/>
  <c r="I31" i="82"/>
  <c r="H27" i="82"/>
  <c r="J19" i="82"/>
  <c r="H7" i="82"/>
  <c r="I26" i="82"/>
  <c r="J12" i="82"/>
  <c r="I14" i="82"/>
  <c r="H5" i="82"/>
  <c r="I23" i="82"/>
  <c r="H16" i="82"/>
  <c r="I12" i="82"/>
  <c r="J10" i="82"/>
  <c r="J22" i="82"/>
  <c r="I11" i="82"/>
  <c r="H12" i="82"/>
  <c r="I7" i="82"/>
  <c r="H14" i="82"/>
  <c r="H6" i="82"/>
  <c r="J14" i="82"/>
  <c r="H10" i="82"/>
  <c r="I19" i="82"/>
  <c r="J11" i="82"/>
  <c r="H11" i="82"/>
  <c r="H19" i="82"/>
  <c r="H18" i="82"/>
  <c r="I37" i="82"/>
  <c r="H26" i="82"/>
  <c r="J26" i="82"/>
  <c r="I13" i="82"/>
  <c r="H37" i="82"/>
  <c r="I5" i="82"/>
  <c r="J25" i="82"/>
  <c r="H25" i="82"/>
  <c r="H29" i="82"/>
  <c r="J13" i="82"/>
  <c r="J23" i="82"/>
  <c r="I22" i="82"/>
  <c r="J31" i="82"/>
  <c r="J29" i="82"/>
  <c r="I27" i="82"/>
  <c r="H23" i="82"/>
  <c r="H22" i="82"/>
  <c r="I18" i="82"/>
  <c r="J16" i="82"/>
  <c r="I6" i="82"/>
  <c r="J5" i="82"/>
  <c r="E16" i="82"/>
  <c r="E36" i="82"/>
  <c r="F31" i="82"/>
  <c r="G37" i="82"/>
  <c r="F34" i="82"/>
  <c r="G10" i="82"/>
  <c r="F27" i="82"/>
  <c r="F36" i="82"/>
  <c r="G25" i="82"/>
  <c r="F30" i="82"/>
  <c r="F17" i="82"/>
  <c r="F23" i="82"/>
  <c r="F9" i="82"/>
  <c r="G6" i="82"/>
  <c r="G18" i="82"/>
  <c r="G14" i="82"/>
  <c r="G33" i="82"/>
  <c r="G38" i="82"/>
  <c r="F16" i="82"/>
  <c r="E22" i="82"/>
  <c r="G13" i="82"/>
  <c r="G11" i="82"/>
  <c r="G36" i="82"/>
  <c r="G21" i="82"/>
  <c r="G32" i="82"/>
  <c r="F7" i="82"/>
  <c r="E31" i="82"/>
  <c r="E5" i="82"/>
  <c r="G26" i="82"/>
  <c r="G24" i="82"/>
  <c r="E12" i="82"/>
  <c r="G16" i="82"/>
  <c r="F35" i="82"/>
  <c r="E23" i="82"/>
  <c r="F28" i="82"/>
  <c r="G19" i="82"/>
  <c r="G15" i="82"/>
  <c r="F12" i="82"/>
  <c r="E8" i="82"/>
  <c r="G35" i="82"/>
  <c r="G31" i="82"/>
  <c r="G12" i="82"/>
  <c r="E11" i="82"/>
  <c r="E35" i="82"/>
  <c r="G23" i="82"/>
  <c r="E32" i="82"/>
  <c r="G7" i="82"/>
  <c r="F11" i="82"/>
  <c r="E38" i="82"/>
  <c r="E7" i="82"/>
  <c r="E19" i="82"/>
  <c r="F38" i="82"/>
  <c r="F19" i="82"/>
  <c r="F14" i="82"/>
  <c r="E10" i="82"/>
  <c r="F10" i="82"/>
  <c r="F6" i="82"/>
  <c r="G34" i="82"/>
  <c r="E34" i="82"/>
  <c r="E30" i="82"/>
  <c r="E29" i="82"/>
  <c r="G22" i="82"/>
  <c r="G17" i="82"/>
  <c r="F22" i="82"/>
  <c r="E18" i="82"/>
  <c r="F18" i="82"/>
  <c r="F25" i="82"/>
  <c r="F21" i="82"/>
  <c r="G9" i="82"/>
  <c r="F8" i="82"/>
  <c r="F37" i="82"/>
  <c r="E37" i="82"/>
  <c r="E33" i="82"/>
  <c r="G5" i="82"/>
  <c r="F5" i="82"/>
  <c r="F33" i="82"/>
  <c r="G27" i="82"/>
  <c r="F26" i="82"/>
  <c r="E25" i="82"/>
  <c r="F24" i="82"/>
  <c r="E21" i="82"/>
  <c r="E17" i="82"/>
  <c r="F13" i="82"/>
  <c r="E13" i="82"/>
  <c r="E9" i="82"/>
  <c r="G8" i="82"/>
  <c r="E6" i="82"/>
  <c r="F32" i="82"/>
  <c r="G30" i="82"/>
  <c r="G29" i="82"/>
  <c r="E28" i="82"/>
  <c r="G28" i="82"/>
  <c r="E27" i="82"/>
  <c r="E26" i="82"/>
  <c r="E24" i="82"/>
  <c r="F15" i="82"/>
  <c r="E15" i="82"/>
  <c r="E14" i="82"/>
  <c r="U8" i="81"/>
  <c r="M8" i="82" s="1"/>
  <c r="S8" i="81"/>
  <c r="K8" i="82" s="1"/>
  <c r="T8" i="81"/>
  <c r="L8" i="82" s="1"/>
  <c r="T38" i="81"/>
  <c r="L38" i="82" s="1"/>
  <c r="S38" i="81"/>
  <c r="K38" i="82" s="1"/>
  <c r="U38" i="81"/>
  <c r="M38" i="82" s="1"/>
  <c r="T13" i="81"/>
  <c r="S13" i="81"/>
  <c r="U13" i="81"/>
  <c r="T12" i="81"/>
  <c r="L12" i="82" s="1"/>
  <c r="U12" i="81"/>
  <c r="M12" i="82" s="1"/>
  <c r="S12" i="81"/>
  <c r="K12" i="82" s="1"/>
  <c r="U16" i="81"/>
  <c r="M16" i="82" s="1"/>
  <c r="S16" i="81"/>
  <c r="K16" i="82" s="1"/>
  <c r="T16" i="81"/>
  <c r="L16" i="82" s="1"/>
  <c r="S19" i="81"/>
  <c r="K19" i="82" s="1"/>
  <c r="U19" i="81"/>
  <c r="M19" i="82" s="1"/>
  <c r="T19" i="81"/>
  <c r="L19" i="82" s="1"/>
  <c r="T7" i="81"/>
  <c r="S7" i="81"/>
  <c r="U7" i="81"/>
  <c r="U37" i="81"/>
  <c r="M37" i="82" s="1"/>
  <c r="T37" i="81"/>
  <c r="L37" i="82" s="1"/>
  <c r="S37" i="81"/>
  <c r="K37" i="82" s="1"/>
  <c r="S32" i="81"/>
  <c r="T32" i="81"/>
  <c r="U32" i="81"/>
  <c r="S18" i="81"/>
  <c r="K18" i="82" s="1"/>
  <c r="T18" i="81"/>
  <c r="L18" i="82" s="1"/>
  <c r="U18" i="81"/>
  <c r="M18" i="82" s="1"/>
  <c r="T22" i="81"/>
  <c r="L22" i="82" s="1"/>
  <c r="M22" i="82"/>
  <c r="S22" i="81"/>
  <c r="K22" i="82" s="1"/>
  <c r="T33" i="81"/>
  <c r="L33" i="82" s="1"/>
  <c r="S33" i="81"/>
  <c r="K33" i="82" s="1"/>
  <c r="U33" i="81"/>
  <c r="M33" i="82" s="1"/>
  <c r="T36" i="81"/>
  <c r="L36" i="82" s="1"/>
  <c r="S36" i="81"/>
  <c r="K36" i="82" s="1"/>
  <c r="U36" i="81"/>
  <c r="M36" i="82" s="1"/>
  <c r="S30" i="81"/>
  <c r="T30" i="81"/>
  <c r="U30" i="81"/>
  <c r="U10" i="81"/>
  <c r="S10" i="81"/>
  <c r="T10" i="81"/>
  <c r="U26" i="81"/>
  <c r="S26" i="81"/>
  <c r="T26" i="81"/>
  <c r="L23" i="81"/>
  <c r="M23" i="82" s="1"/>
  <c r="J23" i="81"/>
  <c r="K23" i="82" s="1"/>
  <c r="K23" i="81"/>
  <c r="L23" i="82" s="1"/>
  <c r="J6" i="81"/>
  <c r="K6" i="82" s="1"/>
  <c r="K6" i="81"/>
  <c r="L6" i="82" s="1"/>
  <c r="L6" i="81"/>
  <c r="M6" i="82" s="1"/>
  <c r="K34" i="81"/>
  <c r="L34" i="82" s="1"/>
  <c r="J34" i="81"/>
  <c r="K34" i="82" s="1"/>
  <c r="L34" i="81"/>
  <c r="M34" i="82" s="1"/>
  <c r="J32" i="81"/>
  <c r="L32" i="81"/>
  <c r="K32" i="81"/>
  <c r="L14" i="81"/>
  <c r="M14" i="82" s="1"/>
  <c r="K14" i="81"/>
  <c r="L14" i="82" s="1"/>
  <c r="J14" i="81"/>
  <c r="K14" i="82" s="1"/>
  <c r="L7" i="81"/>
  <c r="K7" i="81"/>
  <c r="J7" i="81"/>
  <c r="K27" i="81"/>
  <c r="L27" i="82" s="1"/>
  <c r="J27" i="81"/>
  <c r="K27" i="82" s="1"/>
  <c r="L27" i="81"/>
  <c r="M27" i="82" s="1"/>
  <c r="K11" i="81"/>
  <c r="L11" i="82" s="1"/>
  <c r="L11" i="81"/>
  <c r="M11" i="82" s="1"/>
  <c r="J11" i="81"/>
  <c r="K11" i="82" s="1"/>
  <c r="L28" i="81"/>
  <c r="M28" i="82" s="1"/>
  <c r="J28" i="81"/>
  <c r="K28" i="82" s="1"/>
  <c r="K28" i="81"/>
  <c r="L28" i="82" s="1"/>
  <c r="J26" i="81"/>
  <c r="L26" i="81"/>
  <c r="K26" i="81"/>
  <c r="K25" i="81"/>
  <c r="L25" i="82" s="1"/>
  <c r="J25" i="81"/>
  <c r="K25" i="82" s="1"/>
  <c r="L25" i="81"/>
  <c r="M25" i="82" s="1"/>
  <c r="K13" i="81"/>
  <c r="J13" i="81"/>
  <c r="L13" i="81"/>
  <c r="K10" i="81"/>
  <c r="L10" i="81"/>
  <c r="J10" i="81"/>
  <c r="L30" i="81"/>
  <c r="K30" i="81"/>
  <c r="J30" i="81"/>
  <c r="J21" i="81"/>
  <c r="K21" i="82" s="1"/>
  <c r="L21" i="81"/>
  <c r="M21" i="82" s="1"/>
  <c r="K21" i="81"/>
  <c r="L21" i="82" s="1"/>
  <c r="L20" i="81"/>
  <c r="M20" i="82" s="1"/>
  <c r="J20" i="81"/>
  <c r="K20" i="82" s="1"/>
  <c r="K20" i="81"/>
  <c r="L20" i="82" s="1"/>
  <c r="J24" i="81"/>
  <c r="K24" i="82" s="1"/>
  <c r="L24" i="81"/>
  <c r="M24" i="82" s="1"/>
  <c r="K24" i="81"/>
  <c r="L24" i="82" s="1"/>
  <c r="K5" i="81"/>
  <c r="L5" i="82" s="1"/>
  <c r="J5" i="81"/>
  <c r="K5" i="82" s="1"/>
  <c r="L5" i="81"/>
  <c r="M5" i="82" s="1"/>
  <c r="L8" i="80"/>
  <c r="J8" i="82" s="1"/>
  <c r="J8" i="80"/>
  <c r="H8" i="82" s="1"/>
  <c r="K8" i="80"/>
  <c r="I8" i="82" s="1"/>
  <c r="J20" i="80"/>
  <c r="H20" i="82" s="1"/>
  <c r="L20" i="80"/>
  <c r="J20" i="82" s="1"/>
  <c r="K20" i="80"/>
  <c r="I20" i="82" s="1"/>
  <c r="L21" i="80"/>
  <c r="J21" i="82" s="1"/>
  <c r="K21" i="80"/>
  <c r="I21" i="82" s="1"/>
  <c r="J21" i="80"/>
  <c r="H21" i="82" s="1"/>
  <c r="K36" i="80"/>
  <c r="I36" i="82" s="1"/>
  <c r="J36" i="80"/>
  <c r="H36" i="82" s="1"/>
  <c r="L36" i="80"/>
  <c r="J36" i="82" s="1"/>
  <c r="J17" i="80"/>
  <c r="H17" i="82" s="1"/>
  <c r="K17" i="80"/>
  <c r="I17" i="82" s="1"/>
  <c r="L17" i="80"/>
  <c r="J17" i="82" s="1"/>
  <c r="L30" i="80"/>
  <c r="J30" i="82" s="1"/>
  <c r="J30" i="80"/>
  <c r="H30" i="82" s="1"/>
  <c r="K30" i="80"/>
  <c r="I30" i="82" s="1"/>
  <c r="K28" i="80"/>
  <c r="I28" i="82" s="1"/>
  <c r="L28" i="80"/>
  <c r="J28" i="82" s="1"/>
  <c r="J28" i="80"/>
  <c r="H28" i="82" s="1"/>
  <c r="K24" i="80"/>
  <c r="I24" i="82" s="1"/>
  <c r="J24" i="80"/>
  <c r="H24" i="82" s="1"/>
  <c r="L24" i="80"/>
  <c r="J24" i="82" s="1"/>
  <c r="K9" i="80"/>
  <c r="L9" i="80"/>
  <c r="J9" i="82" s="1"/>
  <c r="J9" i="80"/>
  <c r="H9" i="82" s="1"/>
  <c r="L34" i="80"/>
  <c r="J34" i="82" s="1"/>
  <c r="K34" i="80"/>
  <c r="I34" i="82" s="1"/>
  <c r="J34" i="80"/>
  <c r="H34" i="82" s="1"/>
  <c r="L32" i="80"/>
  <c r="J32" i="82" s="1"/>
  <c r="K32" i="80"/>
  <c r="I32" i="82" s="1"/>
  <c r="J32" i="80"/>
  <c r="H32" i="82" s="1"/>
  <c r="L15" i="80"/>
  <c r="J15" i="82" s="1"/>
  <c r="J15" i="80"/>
  <c r="H15" i="82" s="1"/>
  <c r="K15" i="80"/>
  <c r="I15" i="82" s="1"/>
  <c r="L33" i="80"/>
  <c r="J33" i="82" s="1"/>
  <c r="K33" i="80"/>
  <c r="I33" i="82" s="1"/>
  <c r="J33" i="80"/>
  <c r="H33" i="82" s="1"/>
  <c r="J35" i="80"/>
  <c r="H35" i="82" s="1"/>
  <c r="L35" i="80"/>
  <c r="J35" i="82" s="1"/>
  <c r="K35" i="80"/>
  <c r="I35" i="82" s="1"/>
  <c r="O9" i="82" l="1"/>
  <c r="K26" i="82"/>
  <c r="N26" i="82" s="1"/>
  <c r="K30" i="82"/>
  <c r="N30" i="82" s="1"/>
  <c r="O29" i="82"/>
  <c r="L26" i="82"/>
  <c r="O26" i="82" s="1"/>
  <c r="M26" i="82"/>
  <c r="P26" i="82" s="1"/>
  <c r="L32" i="82"/>
  <c r="O32" i="82" s="1"/>
  <c r="M32" i="82"/>
  <c r="P32" i="82" s="1"/>
  <c r="K32" i="82"/>
  <c r="N32" i="82" s="1"/>
  <c r="L30" i="82"/>
  <c r="O30" i="82" s="1"/>
  <c r="M30" i="82"/>
  <c r="P30" i="82" s="1"/>
  <c r="M13" i="82"/>
  <c r="P13" i="82" s="1"/>
  <c r="K13" i="82"/>
  <c r="N13" i="82" s="1"/>
  <c r="L13" i="82"/>
  <c r="O13" i="82" s="1"/>
  <c r="L10" i="82"/>
  <c r="O10" i="82" s="1"/>
  <c r="M10" i="82"/>
  <c r="P10" i="82" s="1"/>
  <c r="K10" i="82"/>
  <c r="N10" i="82" s="1"/>
  <c r="K7" i="82"/>
  <c r="N7" i="82" s="1"/>
  <c r="M7" i="82"/>
  <c r="P7" i="82" s="1"/>
  <c r="L7" i="82"/>
  <c r="O7" i="82" s="1"/>
  <c r="P27" i="82"/>
  <c r="O25" i="82"/>
  <c r="N31" i="82"/>
  <c r="P38" i="82"/>
  <c r="O38" i="82"/>
  <c r="N38" i="82"/>
  <c r="P6" i="82"/>
  <c r="P37" i="82"/>
  <c r="O16" i="82"/>
  <c r="O31" i="82"/>
  <c r="P18" i="82"/>
  <c r="N27" i="82"/>
  <c r="P19" i="82"/>
  <c r="N5" i="82"/>
  <c r="O14" i="82"/>
  <c r="P12" i="82"/>
  <c r="N16" i="82"/>
  <c r="N12" i="82"/>
  <c r="P22" i="82"/>
  <c r="O12" i="82"/>
  <c r="O23" i="82"/>
  <c r="O11" i="82"/>
  <c r="N14" i="82"/>
  <c r="N6" i="82"/>
  <c r="P14" i="82"/>
  <c r="O19" i="82"/>
  <c r="N18" i="82"/>
  <c r="N11" i="82"/>
  <c r="P11" i="82"/>
  <c r="N37" i="82"/>
  <c r="O37" i="82"/>
  <c r="N19" i="82"/>
  <c r="P25" i="82"/>
  <c r="O5" i="82"/>
  <c r="N29" i="82"/>
  <c r="N25" i="82"/>
  <c r="O22" i="82"/>
  <c r="P31" i="82"/>
  <c r="N23" i="82"/>
  <c r="P23" i="82"/>
  <c r="P29" i="82"/>
  <c r="O27" i="82"/>
  <c r="P5" i="82"/>
  <c r="O18" i="82"/>
  <c r="P16" i="82"/>
  <c r="O6" i="82"/>
  <c r="N22" i="82"/>
  <c r="O28" i="82"/>
  <c r="O35" i="82"/>
  <c r="N24" i="82"/>
  <c r="N34" i="82"/>
  <c r="P36" i="82"/>
  <c r="O36" i="82"/>
  <c r="N36" i="82"/>
  <c r="N35" i="82"/>
  <c r="P35" i="82"/>
  <c r="P34" i="82"/>
  <c r="O34" i="82"/>
  <c r="P33" i="82"/>
  <c r="O33" i="82"/>
  <c r="N33" i="82"/>
  <c r="P28" i="82"/>
  <c r="N28" i="82"/>
  <c r="O24" i="82"/>
  <c r="P24" i="82"/>
  <c r="P21" i="82"/>
  <c r="N21" i="82"/>
  <c r="O21" i="82"/>
  <c r="N17" i="82"/>
  <c r="P17" i="82"/>
  <c r="O17" i="82"/>
  <c r="O15" i="82"/>
  <c r="N15" i="82"/>
  <c r="P15" i="82"/>
  <c r="P9" i="82"/>
  <c r="N9" i="82"/>
  <c r="O8" i="82"/>
  <c r="N8" i="82"/>
  <c r="P8" i="82"/>
</calcChain>
</file>

<file path=xl/sharedStrings.xml><?xml version="1.0" encoding="utf-8"?>
<sst xmlns="http://schemas.openxmlformats.org/spreadsheetml/2006/main" count="1880" uniqueCount="94">
  <si>
    <t>TT</t>
  </si>
  <si>
    <t xml:space="preserve">Trạm </t>
  </si>
  <si>
    <t>Mã số</t>
  </si>
  <si>
    <t>TV Mường Lát</t>
  </si>
  <si>
    <t xml:space="preserve">TV Cẩm Thuỷ </t>
  </si>
  <si>
    <t>TV Thạch Thành</t>
  </si>
  <si>
    <t>TV Lý Nhân</t>
  </si>
  <si>
    <t>TV Giàng</t>
  </si>
  <si>
    <t>TV Cửa Đạt</t>
  </si>
  <si>
    <t>TV Bái Thượng</t>
  </si>
  <si>
    <t>TV Xuân Khánh</t>
  </si>
  <si>
    <t>TV Nghĩa Khánh</t>
  </si>
  <si>
    <t>TV Mường Xén</t>
  </si>
  <si>
    <t>TV Thạch Giám</t>
  </si>
  <si>
    <t>TV Dừa</t>
  </si>
  <si>
    <t>TV Yên Thượng</t>
  </si>
  <si>
    <t>TV Nam Đàn</t>
  </si>
  <si>
    <t>TV Chu Lễ</t>
  </si>
  <si>
    <t>TV Sơn Diệm</t>
  </si>
  <si>
    <t>TV Linh Cảm</t>
  </si>
  <si>
    <t>(Theo điện báo)</t>
  </si>
  <si>
    <t>Tuần 1</t>
  </si>
  <si>
    <t>Tuần 2</t>
  </si>
  <si>
    <t>Tuần 3</t>
  </si>
  <si>
    <t>TV Hòa Duyệt</t>
  </si>
  <si>
    <t>TV Hồi Xuân</t>
  </si>
  <si>
    <t>TV Thạch Quảng</t>
  </si>
  <si>
    <t>TV Lang Chánh</t>
  </si>
  <si>
    <t>TV Quảng Châu</t>
  </si>
  <si>
    <t>TV Lèn</t>
  </si>
  <si>
    <t>TV Chuối</t>
  </si>
  <si>
    <t>TV Ngọc Trà</t>
  </si>
  <si>
    <t>TV Quỳ Châu</t>
  </si>
  <si>
    <t>TV Con Cuông</t>
  </si>
  <si>
    <t>TV Đô Lương</t>
  </si>
  <si>
    <t>TV Chợ Tràng</t>
  </si>
  <si>
    <t>TV Cửa Hội</t>
  </si>
  <si>
    <t>TV Thạch Đồng</t>
  </si>
  <si>
    <t>TV Cẩm Nhượng</t>
  </si>
  <si>
    <t>TV Ngoc Lac</t>
  </si>
  <si>
    <t>BIỂU GHI MỰC NƯỚC GIỜ</t>
  </si>
  <si>
    <t>Đơn vị tính: cm</t>
  </si>
  <si>
    <t>Max</t>
  </si>
  <si>
    <t>Min</t>
  </si>
  <si>
    <t>Htb</t>
  </si>
  <si>
    <t>ĐẶC TRƯNG MỰC NƯỚC THÁNG</t>
  </si>
  <si>
    <t>Tuần 4</t>
  </si>
  <si>
    <t>Tháng</t>
  </si>
  <si>
    <t>Tuần 5</t>
  </si>
  <si>
    <t>Tuần 6</t>
  </si>
  <si>
    <t>MỰC NƯỚC TRUNG BÌNH TUẦN</t>
  </si>
  <si>
    <t>Tuần 1 (10 ngày)</t>
  </si>
  <si>
    <t>Tuần 2 (10 ngày)</t>
  </si>
  <si>
    <t>Tuần 3 (10 ngày)</t>
  </si>
  <si>
    <t>NGHỆ AN</t>
  </si>
  <si>
    <t>HÀ TĨNH</t>
  </si>
  <si>
    <t>THANH HÓA</t>
  </si>
  <si>
    <t>TV Cụ Thôn</t>
  </si>
  <si>
    <r>
      <t xml:space="preserve">                 </t>
    </r>
    <r>
      <rPr>
        <b/>
        <sz val="11"/>
        <color indexed="10"/>
        <rFont val="Times New Roman"/>
        <family val="1"/>
      </rPr>
      <t xml:space="preserve">  THANH HOÁ</t>
    </r>
  </si>
  <si>
    <t>Bảng SL thực đo hàng ngày</t>
  </si>
  <si>
    <t>STT</t>
  </si>
  <si>
    <t>Trạm</t>
  </si>
  <si>
    <t>13h</t>
  </si>
  <si>
    <t>19h</t>
  </si>
  <si>
    <t>1h</t>
  </si>
  <si>
    <t>7h</t>
  </si>
  <si>
    <t>Quỳ Châu</t>
  </si>
  <si>
    <t>Nghĩa Khánh</t>
  </si>
  <si>
    <t>Mường Xén</t>
  </si>
  <si>
    <t>Thạch Giám</t>
  </si>
  <si>
    <t>Con Cuông</t>
  </si>
  <si>
    <t>Dừa</t>
  </si>
  <si>
    <t xml:space="preserve">Đô Lương </t>
  </si>
  <si>
    <t>Yên Thượng</t>
  </si>
  <si>
    <t>Nam Đàn</t>
  </si>
  <si>
    <t>Chợ Tràng</t>
  </si>
  <si>
    <t>Cửa Hội</t>
  </si>
  <si>
    <t>Tổng kết TV nền BTB</t>
  </si>
  <si>
    <t>Lý Nhân</t>
  </si>
  <si>
    <t>Hòa duyệt</t>
  </si>
  <si>
    <t>Tổng kết Liên Hồ Chứa sông Cả</t>
  </si>
  <si>
    <t>Lượng mưa thực đo (mm)</t>
  </si>
  <si>
    <t>MỰC NƯỚC THỰC ĐO 5 NGÀY</t>
  </si>
  <si>
    <t>Ngày</t>
  </si>
  <si>
    <t>Dự báo =&gt;</t>
  </si>
  <si>
    <t>Giờ</t>
  </si>
  <si>
    <t>Hòa Duyệt</t>
  </si>
  <si>
    <t>Xã Là</t>
  </si>
  <si>
    <t>Mường Lát</t>
  </si>
  <si>
    <t>Mỹ Lý</t>
  </si>
  <si>
    <t>MỰC NƯỚC DỰ BÁO</t>
  </si>
  <si>
    <t>Bảng SL dự báo nền</t>
  </si>
  <si>
    <t>Bảng SL dự báo liên hồ chứa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</si>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</sst>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"/>
    <numFmt numFmtId="166" formatCode="hh&quot;h&quot;"/>
  </numFmts>
  <fonts count="19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sz val="10.5"/>
      <color indexed="8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2"/>
      <color indexed="10"/>
      <name val="Times New Roman"/>
      <family val="1"/>
    </font>
    <font>
      <sz val="11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164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6" fillId="0" borderId="0" xfId="0" applyFont="1"/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164" fontId="8" fillId="0" borderId="19" xfId="0" applyNumberFormat="1" applyFont="1" applyBorder="1" applyAlignment="1">
      <alignment horizontal="center"/>
    </xf>
    <xf numFmtId="164" fontId="8" fillId="0" borderId="20" xfId="0" applyNumberFormat="1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164" fontId="8" fillId="0" borderId="22" xfId="0" applyNumberFormat="1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  <xf numFmtId="164" fontId="8" fillId="0" borderId="24" xfId="0" applyNumberFormat="1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164" fontId="8" fillId="0" borderId="25" xfId="0" applyNumberFormat="1" applyFont="1" applyBorder="1" applyAlignment="1">
      <alignment horizontal="center"/>
    </xf>
    <xf numFmtId="164" fontId="8" fillId="0" borderId="26" xfId="0" applyNumberFormat="1" applyFont="1" applyBorder="1" applyAlignment="1">
      <alignment horizontal="center"/>
    </xf>
    <xf numFmtId="164" fontId="8" fillId="0" borderId="27" xfId="0" applyNumberFormat="1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8" fillId="0" borderId="30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164" fontId="8" fillId="0" borderId="31" xfId="0" applyNumberFormat="1" applyFont="1" applyBorder="1" applyAlignment="1">
      <alignment horizontal="center"/>
    </xf>
    <xf numFmtId="0" fontId="10" fillId="0" borderId="0" xfId="0" applyFont="1"/>
    <xf numFmtId="1" fontId="8" fillId="0" borderId="16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26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2" fillId="0" borderId="16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18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64" fontId="8" fillId="0" borderId="32" xfId="0" applyNumberFormat="1" applyFont="1" applyBorder="1" applyAlignment="1">
      <alignment horizontal="center"/>
    </xf>
    <xf numFmtId="164" fontId="8" fillId="0" borderId="33" xfId="0" applyNumberFormat="1" applyFont="1" applyBorder="1" applyAlignment="1">
      <alignment horizontal="center"/>
    </xf>
    <xf numFmtId="164" fontId="8" fillId="0" borderId="34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8" fillId="0" borderId="33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textRotation="90"/>
    </xf>
    <xf numFmtId="0" fontId="11" fillId="0" borderId="14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0" borderId="23" xfId="0" applyFont="1" applyBorder="1" applyAlignment="1">
      <alignment horizontal="center" textRotation="90"/>
    </xf>
    <xf numFmtId="0" fontId="15" fillId="0" borderId="19" xfId="0" applyFont="1" applyBorder="1" applyAlignment="1">
      <alignment horizontal="center" textRotation="90"/>
    </xf>
    <xf numFmtId="0" fontId="4" fillId="0" borderId="35" xfId="0" applyFont="1" applyBorder="1" applyAlignment="1">
      <alignment horizontal="center" vertical="center"/>
    </xf>
    <xf numFmtId="164" fontId="8" fillId="0" borderId="44" xfId="0" applyNumberFormat="1" applyFont="1" applyBorder="1" applyAlignment="1">
      <alignment horizontal="center"/>
    </xf>
    <xf numFmtId="164" fontId="8" fillId="0" borderId="45" xfId="0" applyNumberFormat="1" applyFont="1" applyBorder="1" applyAlignment="1">
      <alignment horizontal="center"/>
    </xf>
    <xf numFmtId="164" fontId="8" fillId="0" borderId="46" xfId="0" applyNumberFormat="1" applyFont="1" applyBorder="1" applyAlignment="1">
      <alignment horizontal="center"/>
    </xf>
    <xf numFmtId="164" fontId="8" fillId="0" borderId="47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/>
    </xf>
    <xf numFmtId="164" fontId="8" fillId="0" borderId="49" xfId="0" applyNumberFormat="1" applyFont="1" applyBorder="1" applyAlignment="1">
      <alignment horizontal="center"/>
    </xf>
    <xf numFmtId="164" fontId="8" fillId="0" borderId="50" xfId="0" applyNumberFormat="1" applyFont="1" applyBorder="1" applyAlignment="1">
      <alignment horizontal="center"/>
    </xf>
    <xf numFmtId="164" fontId="8" fillId="0" borderId="51" xfId="0" applyNumberFormat="1" applyFont="1" applyBorder="1" applyAlignment="1">
      <alignment horizontal="center"/>
    </xf>
    <xf numFmtId="164" fontId="8" fillId="0" borderId="52" xfId="0" applyNumberFormat="1" applyFont="1" applyBorder="1" applyAlignment="1">
      <alignment horizontal="center"/>
    </xf>
    <xf numFmtId="164" fontId="8" fillId="0" borderId="53" xfId="0" applyNumberFormat="1" applyFont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 vertical="center"/>
    </xf>
    <xf numFmtId="166" fontId="3" fillId="0" borderId="60" xfId="0" applyNumberFormat="1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59" xfId="0" applyFont="1" applyBorder="1" applyAlignment="1">
      <alignment horizontal="left" vertical="center" wrapText="1"/>
    </xf>
    <xf numFmtId="1" fontId="1" fillId="0" borderId="59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8" fillId="0" borderId="59" xfId="0" applyFont="1" applyBorder="1" applyAlignment="1">
      <alignment horizontal="left" vertical="center"/>
    </xf>
    <xf numFmtId="0" fontId="1" fillId="0" borderId="60" xfId="0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 wrapText="1"/>
    </xf>
    <xf numFmtId="164" fontId="1" fillId="0" borderId="59" xfId="0" applyNumberFormat="1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left" vertical="center" wrapText="1"/>
    </xf>
    <xf numFmtId="166" fontId="1" fillId="0" borderId="59" xfId="0" applyNumberFormat="1" applyFont="1" applyBorder="1" applyAlignment="1">
      <alignment horizontal="center" vertical="center"/>
    </xf>
    <xf numFmtId="166" fontId="1" fillId="0" borderId="6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/>
    <xf numFmtId="0" fontId="1" fillId="0" borderId="21" xfId="0" applyFont="1" applyBorder="1"/>
    <xf numFmtId="0" fontId="1" fillId="0" borderId="22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6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/>
    <xf numFmtId="0" fontId="1" fillId="0" borderId="33" xfId="0" applyFont="1" applyBorder="1"/>
    <xf numFmtId="1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1" fontId="1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55" xfId="0" applyFont="1" applyBorder="1"/>
    <xf numFmtId="0" fontId="1" fillId="0" borderId="58" xfId="0" applyFont="1" applyBorder="1"/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vertical="center" wrapText="1"/>
    </xf>
    <xf numFmtId="1" fontId="1" fillId="0" borderId="62" xfId="0" applyNumberFormat="1" applyFont="1" applyBorder="1" applyAlignment="1">
      <alignment horizontal="center"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 textRotation="90"/>
    </xf>
    <xf numFmtId="0" fontId="14" fillId="3" borderId="17" xfId="0" applyFont="1" applyFill="1" applyBorder="1" applyAlignment="1">
      <alignment horizontal="center" vertical="center" textRotation="90"/>
    </xf>
    <xf numFmtId="0" fontId="14" fillId="3" borderId="18" xfId="0" applyFont="1" applyFill="1" applyBorder="1" applyAlignment="1">
      <alignment horizontal="center" vertical="center" textRotation="90"/>
    </xf>
    <xf numFmtId="0" fontId="14" fillId="4" borderId="26" xfId="0" applyFont="1" applyFill="1" applyBorder="1" applyAlignment="1">
      <alignment horizontal="center" vertical="center" textRotation="90"/>
    </xf>
    <xf numFmtId="0" fontId="14" fillId="4" borderId="17" xfId="0" applyFont="1" applyFill="1" applyBorder="1" applyAlignment="1">
      <alignment horizontal="center" vertical="center" textRotation="90"/>
    </xf>
    <xf numFmtId="0" fontId="14" fillId="4" borderId="18" xfId="0" applyFont="1" applyFill="1" applyBorder="1" applyAlignment="1">
      <alignment horizontal="center" vertical="center" textRotation="90"/>
    </xf>
    <xf numFmtId="0" fontId="11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 textRotation="90" wrapText="1"/>
    </xf>
    <xf numFmtId="0" fontId="14" fillId="2" borderId="17" xfId="0" applyFont="1" applyFill="1" applyBorder="1" applyAlignment="1">
      <alignment horizontal="center" vertical="center" textRotation="90" wrapText="1"/>
    </xf>
    <xf numFmtId="0" fontId="14" fillId="2" borderId="33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15" fillId="0" borderId="23" xfId="0" applyFont="1" applyBorder="1" applyAlignment="1">
      <alignment horizontal="center" textRotation="90"/>
    </xf>
    <xf numFmtId="0" fontId="15" fillId="0" borderId="21" xfId="0" applyFont="1" applyBorder="1" applyAlignment="1">
      <alignment horizontal="center" textRotation="90"/>
    </xf>
    <xf numFmtId="0" fontId="11" fillId="0" borderId="37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14" fillId="2" borderId="16" xfId="0" applyFont="1" applyFill="1" applyBorder="1" applyAlignment="1">
      <alignment horizontal="center" vertical="center" textRotation="90" wrapText="1"/>
    </xf>
    <xf numFmtId="0" fontId="11" fillId="0" borderId="4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 textRotation="90"/>
    </xf>
    <xf numFmtId="0" fontId="17" fillId="0" borderId="55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165" fontId="3" fillId="0" borderId="56" xfId="0" applyNumberFormat="1" applyFont="1" applyBorder="1" applyAlignment="1">
      <alignment horizontal="center" vertical="center"/>
    </xf>
    <xf numFmtId="165" fontId="3" fillId="0" borderId="57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165" fontId="3" fillId="0" borderId="59" xfId="0" applyNumberFormat="1" applyFont="1" applyBorder="1" applyAlignment="1">
      <alignment horizontal="center" vertical="center"/>
    </xf>
    <xf numFmtId="165" fontId="3" fillId="0" borderId="6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4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61" xfId="0" applyFont="1" applyBorder="1" applyAlignment="1">
      <alignment horizontal="left" vertical="center"/>
    </xf>
    <xf numFmtId="0" fontId="1" fillId="0" borderId="62" xfId="0" applyFont="1" applyBorder="1" applyAlignment="1">
      <alignment horizontal="left" vertical="center"/>
    </xf>
    <xf numFmtId="14" fontId="1" fillId="0" borderId="37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3" fillId="0" borderId="56" xfId="0" applyNumberFormat="1" applyFont="1" applyBorder="1" applyAlignment="1">
      <alignment horizontal="center" vertical="center"/>
    </xf>
    <xf numFmtId="14" fontId="3" fillId="0" borderId="57" xfId="0" applyNumberFormat="1" applyFont="1" applyBorder="1" applyAlignment="1">
      <alignment horizontal="center" vertical="center"/>
    </xf>
    <xf numFmtId="14" fontId="1" fillId="0" borderId="36" xfId="0" applyNumberFormat="1" applyFont="1" applyBorder="1" applyAlignment="1">
      <alignment horizontal="center" vertical="center"/>
    </xf>
    <xf numFmtId="14" fontId="1" fillId="0" borderId="38" xfId="0" applyNumberFormat="1" applyFont="1" applyBorder="1" applyAlignment="1">
      <alignment horizontal="center" vertical="center"/>
    </xf>
    <xf numFmtId="14" fontId="1" fillId="0" borderId="65" xfId="0" applyNumberFormat="1" applyFont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" fillId="0" borderId="67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/>
    </xf>
    <xf numFmtId="0" fontId="1" fillId="0" borderId="69" xfId="0" applyFont="1" applyBorder="1" applyAlignment="1">
      <alignment horizontal="left" vertical="center"/>
    </xf>
    <xf numFmtId="0" fontId="1" fillId="0" borderId="7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Duongquatrinh!$A$4</c:f>
              <c:strCache>
                <c:ptCount val="1"/>
                <c:pt idx="0">
                  <c:v>Quỳ Châu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Duongquatrinh!$B$4:$DY$4</c:f>
              <c:numCache>
                <c:formatCode>0</c:formatCode>
                <c:ptCount val="128"/>
                <c:pt idx="0">
                  <c:v>9032</c:v>
                </c:pt>
                <c:pt idx="1">
                  <c:v>9061</c:v>
                </c:pt>
                <c:pt idx="2">
                  <c:v>9075</c:v>
                </c:pt>
                <c:pt idx="3">
                  <c:v>9066</c:v>
                </c:pt>
                <c:pt idx="4">
                  <c:v>9036</c:v>
                </c:pt>
                <c:pt idx="5">
                  <c:v>9007</c:v>
                </c:pt>
                <c:pt idx="6">
                  <c:v>8980</c:v>
                </c:pt>
                <c:pt idx="7">
                  <c:v>8944</c:v>
                </c:pt>
                <c:pt idx="8">
                  <c:v>8930</c:v>
                </c:pt>
                <c:pt idx="9">
                  <c:v>8922</c:v>
                </c:pt>
                <c:pt idx="10">
                  <c:v>8918</c:v>
                </c:pt>
                <c:pt idx="11">
                  <c:v>8915</c:v>
                </c:pt>
                <c:pt idx="12">
                  <c:v>8912</c:v>
                </c:pt>
                <c:pt idx="13">
                  <c:v>8910</c:v>
                </c:pt>
                <c:pt idx="14">
                  <c:v>8904</c:v>
                </c:pt>
                <c:pt idx="15">
                  <c:v>8896</c:v>
                </c:pt>
                <c:pt idx="16">
                  <c:v>8887</c:v>
                </c:pt>
                <c:pt idx="17">
                  <c:v>8876</c:v>
                </c:pt>
                <c:pt idx="18">
                  <c:v>8867</c:v>
                </c:pt>
                <c:pt idx="19">
                  <c:v>8859</c:v>
                </c:pt>
                <c:pt idx="20">
                  <c:v>8854</c:v>
                </c:pt>
                <c:pt idx="21">
                  <c:v>8851</c:v>
                </c:pt>
                <c:pt idx="22">
                  <c:v>8856</c:v>
                </c:pt>
                <c:pt idx="23">
                  <c:v>8861</c:v>
                </c:pt>
                <c:pt idx="24">
                  <c:v>#N/A</c:v>
                </c:pt>
                <c:pt idx="25">
                  <c:v>8872</c:v>
                </c:pt>
                <c:pt idx="26">
                  <c:v>#N/A</c:v>
                </c:pt>
                <c:pt idx="27">
                  <c:v>325</c:v>
                </c:pt>
                <c:pt idx="28">
                  <c:v>#N/A</c:v>
                </c:pt>
                <c:pt idx="29">
                  <c:v>339</c:v>
                </c:pt>
                <c:pt idx="30">
                  <c:v>#N/A</c:v>
                </c:pt>
                <c:pt idx="31">
                  <c:v>351</c:v>
                </c:pt>
                <c:pt idx="32">
                  <c:v>#N/A</c:v>
                </c:pt>
                <c:pt idx="33">
                  <c:v>8956</c:v>
                </c:pt>
                <c:pt idx="34">
                  <c:v>#N/A</c:v>
                </c:pt>
                <c:pt idx="35">
                  <c:v>8936</c:v>
                </c:pt>
                <c:pt idx="36">
                  <c:v>#N/A</c:v>
                </c:pt>
                <c:pt idx="37">
                  <c:v>8917</c:v>
                </c:pt>
                <c:pt idx="38">
                  <c:v>#N/A</c:v>
                </c:pt>
                <c:pt idx="39">
                  <c:v>8906</c:v>
                </c:pt>
                <c:pt idx="40">
                  <c:v>#N/A</c:v>
                </c:pt>
                <c:pt idx="41">
                  <c:v>8887</c:v>
                </c:pt>
                <c:pt idx="42">
                  <c:v>#N/A</c:v>
                </c:pt>
                <c:pt idx="43">
                  <c:v>8865</c:v>
                </c:pt>
                <c:pt idx="44">
                  <c:v>#N/A</c:v>
                </c:pt>
                <c:pt idx="45">
                  <c:v>8860</c:v>
                </c:pt>
                <c:pt idx="46">
                  <c:v>#N/A</c:v>
                </c:pt>
                <c:pt idx="47">
                  <c:v>8856</c:v>
                </c:pt>
                <c:pt idx="48">
                  <c:v>#N/A</c:v>
                </c:pt>
                <c:pt idx="49">
                  <c:v>8851</c:v>
                </c:pt>
                <c:pt idx="50">
                  <c:v>#N/A</c:v>
                </c:pt>
                <c:pt idx="51">
                  <c:v>8844</c:v>
                </c:pt>
                <c:pt idx="52">
                  <c:v>#N/A</c:v>
                </c:pt>
                <c:pt idx="53">
                  <c:v>8830</c:v>
                </c:pt>
                <c:pt idx="54">
                  <c:v>#N/A</c:v>
                </c:pt>
                <c:pt idx="55">
                  <c:v>8818</c:v>
                </c:pt>
                <c:pt idx="56">
                  <c:v>#N/A</c:v>
                </c:pt>
                <c:pt idx="57">
                  <c:v>8815</c:v>
                </c:pt>
                <c:pt idx="58">
                  <c:v>#N/A</c:v>
                </c:pt>
                <c:pt idx="59">
                  <c:v>8827</c:v>
                </c:pt>
                <c:pt idx="60">
                  <c:v>#N/A</c:v>
                </c:pt>
                <c:pt idx="61">
                  <c:v>8842</c:v>
                </c:pt>
                <c:pt idx="62">
                  <c:v>#N/A</c:v>
                </c:pt>
                <c:pt idx="63">
                  <c:v>8844</c:v>
                </c:pt>
                <c:pt idx="64">
                  <c:v>#N/A</c:v>
                </c:pt>
                <c:pt idx="65">
                  <c:v>8840</c:v>
                </c:pt>
                <c:pt idx="66">
                  <c:v>#N/A</c:v>
                </c:pt>
                <c:pt idx="67">
                  <c:v>8827</c:v>
                </c:pt>
                <c:pt idx="68">
                  <c:v>#N/A</c:v>
                </c:pt>
                <c:pt idx="69">
                  <c:v>8809</c:v>
                </c:pt>
                <c:pt idx="70">
                  <c:v>#N/A</c:v>
                </c:pt>
                <c:pt idx="71">
                  <c:v>8804</c:v>
                </c:pt>
                <c:pt idx="72">
                  <c:v>#N/A</c:v>
                </c:pt>
                <c:pt idx="73">
                  <c:v>8800</c:v>
                </c:pt>
                <c:pt idx="74">
                  <c:v>#N/A</c:v>
                </c:pt>
                <c:pt idx="75">
                  <c:v>8798</c:v>
                </c:pt>
                <c:pt idx="76">
                  <c:v>#N/A</c:v>
                </c:pt>
                <c:pt idx="77">
                  <c:v>8795</c:v>
                </c:pt>
                <c:pt idx="78">
                  <c:v>#N/A</c:v>
                </c:pt>
                <c:pt idx="79">
                  <c:v>8782</c:v>
                </c:pt>
                <c:pt idx="80">
                  <c:v>#N/A</c:v>
                </c:pt>
                <c:pt idx="81">
                  <c:v>8780</c:v>
                </c:pt>
                <c:pt idx="82">
                  <c:v>#N/A</c:v>
                </c:pt>
                <c:pt idx="83">
                  <c:v>8784</c:v>
                </c:pt>
                <c:pt idx="84">
                  <c:v>#N/A</c:v>
                </c:pt>
                <c:pt idx="85">
                  <c:v>8788</c:v>
                </c:pt>
                <c:pt idx="86">
                  <c:v>#N/A</c:v>
                </c:pt>
                <c:pt idx="87">
                  <c:v>8790</c:v>
                </c:pt>
                <c:pt idx="88">
                  <c:v>#N/A</c:v>
                </c:pt>
                <c:pt idx="89">
                  <c:v>8791</c:v>
                </c:pt>
                <c:pt idx="90">
                  <c:v>#N/A</c:v>
                </c:pt>
                <c:pt idx="91">
                  <c:v>8792</c:v>
                </c:pt>
                <c:pt idx="92">
                  <c:v>#N/A</c:v>
                </c:pt>
                <c:pt idx="93">
                  <c:v>8797</c:v>
                </c:pt>
                <c:pt idx="94">
                  <c:v>#N/A</c:v>
                </c:pt>
                <c:pt idx="95">
                  <c:v>8803</c:v>
                </c:pt>
                <c:pt idx="96">
                  <c:v>#N/A</c:v>
                </c:pt>
                <c:pt idx="97">
                  <c:v>8807</c:v>
                </c:pt>
                <c:pt idx="98">
                  <c:v>#N/A</c:v>
                </c:pt>
                <c:pt idx="99">
                  <c:v>8819</c:v>
                </c:pt>
                <c:pt idx="100">
                  <c:v>#N/A</c:v>
                </c:pt>
                <c:pt idx="101">
                  <c:v>8830</c:v>
                </c:pt>
                <c:pt idx="102">
                  <c:v>#N/A</c:v>
                </c:pt>
                <c:pt idx="103">
                  <c:v>8847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8864.25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8835.75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8878.2000000000007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7148.4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6-469B-8E04-D8DA70D3A6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456896"/>
        <c:axId val="117458432"/>
      </c:lineChart>
      <c:catAx>
        <c:axId val="1174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8432"/>
        <c:crosses val="autoZero"/>
        <c:auto val="1"/>
        <c:lblAlgn val="ctr"/>
        <c:lblOffset val="100"/>
        <c:noMultiLvlLbl val="0"/>
      </c:catAx>
      <c:valAx>
        <c:axId val="1174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Duongquatrinh!$A$13</c:f>
              <c:strCache>
                <c:ptCount val="1"/>
                <c:pt idx="0">
                  <c:v>Chợ Tràng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Duongquatrinh!$B$13:$DY$13</c:f>
              <c:numCache>
                <c:formatCode>0</c:formatCode>
                <c:ptCount val="128"/>
                <c:pt idx="0">
                  <c:v>67</c:v>
                </c:pt>
                <c:pt idx="1">
                  <c:v>56</c:v>
                </c:pt>
                <c:pt idx="2">
                  <c:v>44</c:v>
                </c:pt>
                <c:pt idx="3">
                  <c:v>34</c:v>
                </c:pt>
                <c:pt idx="4">
                  <c:v>26</c:v>
                </c:pt>
                <c:pt idx="5">
                  <c:v>19</c:v>
                </c:pt>
                <c:pt idx="6">
                  <c:v>12</c:v>
                </c:pt>
                <c:pt idx="7">
                  <c:v>-2</c:v>
                </c:pt>
                <c:pt idx="8">
                  <c:v>-16</c:v>
                </c:pt>
                <c:pt idx="9">
                  <c:v>-30</c:v>
                </c:pt>
                <c:pt idx="10">
                  <c:v>-43</c:v>
                </c:pt>
                <c:pt idx="11">
                  <c:v>-56</c:v>
                </c:pt>
                <c:pt idx="12">
                  <c:v>-67</c:v>
                </c:pt>
                <c:pt idx="13">
                  <c:v>-73</c:v>
                </c:pt>
                <c:pt idx="14">
                  <c:v>-67</c:v>
                </c:pt>
                <c:pt idx="15">
                  <c:v>-48</c:v>
                </c:pt>
                <c:pt idx="16">
                  <c:v>-25</c:v>
                </c:pt>
                <c:pt idx="17">
                  <c:v>2</c:v>
                </c:pt>
                <c:pt idx="18">
                  <c:v>27</c:v>
                </c:pt>
                <c:pt idx="19">
                  <c:v>52</c:v>
                </c:pt>
                <c:pt idx="20">
                  <c:v>62</c:v>
                </c:pt>
                <c:pt idx="21">
                  <c:v>70</c:v>
                </c:pt>
                <c:pt idx="22">
                  <c:v>71</c:v>
                </c:pt>
                <c:pt idx="23">
                  <c:v>67</c:v>
                </c:pt>
                <c:pt idx="24">
                  <c:v>57</c:v>
                </c:pt>
                <c:pt idx="25">
                  <c:v>45</c:v>
                </c:pt>
                <c:pt idx="26">
                  <c:v>37</c:v>
                </c:pt>
                <c:pt idx="27">
                  <c:v>30</c:v>
                </c:pt>
                <c:pt idx="28">
                  <c:v>24</c:v>
                </c:pt>
                <c:pt idx="29">
                  <c:v>21</c:v>
                </c:pt>
                <c:pt idx="30">
                  <c:v>18</c:v>
                </c:pt>
                <c:pt idx="31">
                  <c:v>14</c:v>
                </c:pt>
                <c:pt idx="32">
                  <c:v>6</c:v>
                </c:pt>
                <c:pt idx="33">
                  <c:v>-3</c:v>
                </c:pt>
                <c:pt idx="34">
                  <c:v>-13</c:v>
                </c:pt>
                <c:pt idx="35">
                  <c:v>-24</c:v>
                </c:pt>
                <c:pt idx="36">
                  <c:v>-34</c:v>
                </c:pt>
                <c:pt idx="37">
                  <c:v>-40</c:v>
                </c:pt>
                <c:pt idx="38">
                  <c:v>-43</c:v>
                </c:pt>
                <c:pt idx="39">
                  <c:v>-34</c:v>
                </c:pt>
                <c:pt idx="40">
                  <c:v>-17</c:v>
                </c:pt>
                <c:pt idx="41">
                  <c:v>0</c:v>
                </c:pt>
                <c:pt idx="42">
                  <c:v>18</c:v>
                </c:pt>
                <c:pt idx="43">
                  <c:v>35</c:v>
                </c:pt>
                <c:pt idx="44">
                  <c:v>50</c:v>
                </c:pt>
                <c:pt idx="45">
                  <c:v>63</c:v>
                </c:pt>
                <c:pt idx="46">
                  <c:v>68</c:v>
                </c:pt>
                <c:pt idx="47">
                  <c:v>65</c:v>
                </c:pt>
                <c:pt idx="48">
                  <c:v>55</c:v>
                </c:pt>
                <c:pt idx="49">
                  <c:v>44</c:v>
                </c:pt>
                <c:pt idx="50">
                  <c:v>32</c:v>
                </c:pt>
                <c:pt idx="51">
                  <c:v>21</c:v>
                </c:pt>
                <c:pt idx="52">
                  <c:v>11</c:v>
                </c:pt>
                <c:pt idx="53">
                  <c:v>7</c:v>
                </c:pt>
                <c:pt idx="54">
                  <c:v>9</c:v>
                </c:pt>
                <c:pt idx="55">
                  <c:v>13</c:v>
                </c:pt>
                <c:pt idx="56">
                  <c:v>16</c:v>
                </c:pt>
                <c:pt idx="57">
                  <c:v>17</c:v>
                </c:pt>
                <c:pt idx="58">
                  <c:v>10</c:v>
                </c:pt>
                <c:pt idx="59">
                  <c:v>-2</c:v>
                </c:pt>
                <c:pt idx="60">
                  <c:v>-12</c:v>
                </c:pt>
                <c:pt idx="61">
                  <c:v>-22</c:v>
                </c:pt>
                <c:pt idx="62">
                  <c:v>-31</c:v>
                </c:pt>
                <c:pt idx="63">
                  <c:v>-28</c:v>
                </c:pt>
                <c:pt idx="64">
                  <c:v>-17</c:v>
                </c:pt>
                <c:pt idx="65">
                  <c:v>-4</c:v>
                </c:pt>
                <c:pt idx="66">
                  <c:v>11</c:v>
                </c:pt>
                <c:pt idx="67">
                  <c:v>26</c:v>
                </c:pt>
                <c:pt idx="68">
                  <c:v>40</c:v>
                </c:pt>
                <c:pt idx="69">
                  <c:v>52</c:v>
                </c:pt>
                <c:pt idx="70">
                  <c:v>58</c:v>
                </c:pt>
                <c:pt idx="71">
                  <c:v>49</c:v>
                </c:pt>
                <c:pt idx="72">
                  <c:v>34</c:v>
                </c:pt>
                <c:pt idx="73">
                  <c:v>15</c:v>
                </c:pt>
                <c:pt idx="74">
                  <c:v>-2</c:v>
                </c:pt>
                <c:pt idx="75">
                  <c:v>-17</c:v>
                </c:pt>
                <c:pt idx="76">
                  <c:v>-22</c:v>
                </c:pt>
                <c:pt idx="77">
                  <c:v>-22</c:v>
                </c:pt>
                <c:pt idx="78">
                  <c:v>-12</c:v>
                </c:pt>
                <c:pt idx="79">
                  <c:v>5</c:v>
                </c:pt>
                <c:pt idx="80">
                  <c:v>23</c:v>
                </c:pt>
                <c:pt idx="81">
                  <c:v>37</c:v>
                </c:pt>
                <c:pt idx="82">
                  <c:v>45</c:v>
                </c:pt>
                <c:pt idx="83">
                  <c:v>43</c:v>
                </c:pt>
                <c:pt idx="84">
                  <c:v>33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-2</c:v>
                </c:pt>
                <c:pt idx="89">
                  <c:v>2</c:v>
                </c:pt>
                <c:pt idx="90">
                  <c:v>12</c:v>
                </c:pt>
                <c:pt idx="91">
                  <c:v>25</c:v>
                </c:pt>
                <c:pt idx="92">
                  <c:v>35</c:v>
                </c:pt>
                <c:pt idx="93">
                  <c:v>44</c:v>
                </c:pt>
                <c:pt idx="94">
                  <c:v>47</c:v>
                </c:pt>
                <c:pt idx="95">
                  <c:v>42</c:v>
                </c:pt>
                <c:pt idx="96">
                  <c:v>30</c:v>
                </c:pt>
                <c:pt idx="97">
                  <c:v>13</c:v>
                </c:pt>
                <c:pt idx="98">
                  <c:v>-11</c:v>
                </c:pt>
                <c:pt idx="99">
                  <c:v>-34</c:v>
                </c:pt>
                <c:pt idx="100">
                  <c:v>-49</c:v>
                </c:pt>
                <c:pt idx="101">
                  <c:v>-50</c:v>
                </c:pt>
                <c:pt idx="102">
                  <c:v>-46</c:v>
                </c:pt>
                <c:pt idx="103">
                  <c:v>-34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-28.5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34.5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34.6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0-45A9-8433-9160C21B31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70784"/>
        <c:axId val="118872320"/>
      </c:lineChart>
      <c:catAx>
        <c:axId val="1188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2320"/>
        <c:crosses val="autoZero"/>
        <c:auto val="1"/>
        <c:lblAlgn val="ctr"/>
        <c:lblOffset val="100"/>
        <c:noMultiLvlLbl val="0"/>
      </c:catAx>
      <c:valAx>
        <c:axId val="118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Duongquatrinh!$A$14</c:f>
              <c:strCache>
                <c:ptCount val="1"/>
                <c:pt idx="0">
                  <c:v>Cửa Hội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Duongquatrinh!$B$14:$DY$14</c:f>
              <c:numCache>
                <c:formatCode>0</c:formatCode>
                <c:ptCount val="128"/>
                <c:pt idx="0">
                  <c:v>34</c:v>
                </c:pt>
                <c:pt idx="1">
                  <c:v>34</c:v>
                </c:pt>
                <c:pt idx="2">
                  <c:v>29</c:v>
                </c:pt>
                <c:pt idx="3">
                  <c:v>16</c:v>
                </c:pt>
                <c:pt idx="4">
                  <c:v>12</c:v>
                </c:pt>
                <c:pt idx="5">
                  <c:v>1</c:v>
                </c:pt>
                <c:pt idx="6">
                  <c:v>-12</c:v>
                </c:pt>
                <c:pt idx="7">
                  <c:v>-31</c:v>
                </c:pt>
                <c:pt idx="8">
                  <c:v>-38</c:v>
                </c:pt>
                <c:pt idx="9">
                  <c:v>-52</c:v>
                </c:pt>
                <c:pt idx="10">
                  <c:v>-73</c:v>
                </c:pt>
                <c:pt idx="11">
                  <c:v>-82</c:v>
                </c:pt>
                <c:pt idx="12">
                  <c:v>-79</c:v>
                </c:pt>
                <c:pt idx="13">
                  <c:v>-69</c:v>
                </c:pt>
                <c:pt idx="14">
                  <c:v>-57</c:v>
                </c:pt>
                <c:pt idx="15">
                  <c:v>-39</c:v>
                </c:pt>
                <c:pt idx="16">
                  <c:v>-15</c:v>
                </c:pt>
                <c:pt idx="17">
                  <c:v>4</c:v>
                </c:pt>
                <c:pt idx="18">
                  <c:v>25</c:v>
                </c:pt>
                <c:pt idx="19">
                  <c:v>46</c:v>
                </c:pt>
                <c:pt idx="20">
                  <c:v>49</c:v>
                </c:pt>
                <c:pt idx="21">
                  <c:v>51</c:v>
                </c:pt>
                <c:pt idx="22">
                  <c:v>44</c:v>
                </c:pt>
                <c:pt idx="23">
                  <c:v>35</c:v>
                </c:pt>
                <c:pt idx="24">
                  <c:v>26</c:v>
                </c:pt>
                <c:pt idx="25">
                  <c:v>23</c:v>
                </c:pt>
                <c:pt idx="26">
                  <c:v>19</c:v>
                </c:pt>
                <c:pt idx="27">
                  <c:v>14</c:v>
                </c:pt>
                <c:pt idx="28">
                  <c:v>10</c:v>
                </c:pt>
                <c:pt idx="29">
                  <c:v>9</c:v>
                </c:pt>
                <c:pt idx="30">
                  <c:v>0</c:v>
                </c:pt>
                <c:pt idx="31">
                  <c:v>-9</c:v>
                </c:pt>
                <c:pt idx="32">
                  <c:v>-17</c:v>
                </c:pt>
                <c:pt idx="33">
                  <c:v>-30</c:v>
                </c:pt>
                <c:pt idx="34">
                  <c:v>-40</c:v>
                </c:pt>
                <c:pt idx="35">
                  <c:v>-51</c:v>
                </c:pt>
                <c:pt idx="36">
                  <c:v>-55</c:v>
                </c:pt>
                <c:pt idx="37">
                  <c:v>-58</c:v>
                </c:pt>
                <c:pt idx="38">
                  <c:v>-54</c:v>
                </c:pt>
                <c:pt idx="39">
                  <c:v>-39</c:v>
                </c:pt>
                <c:pt idx="40">
                  <c:v>-21</c:v>
                </c:pt>
                <c:pt idx="41">
                  <c:v>2</c:v>
                </c:pt>
                <c:pt idx="42">
                  <c:v>20</c:v>
                </c:pt>
                <c:pt idx="43">
                  <c:v>35</c:v>
                </c:pt>
                <c:pt idx="44">
                  <c:v>44</c:v>
                </c:pt>
                <c:pt idx="45">
                  <c:v>46</c:v>
                </c:pt>
                <c:pt idx="46">
                  <c:v>41</c:v>
                </c:pt>
                <c:pt idx="47">
                  <c:v>27</c:v>
                </c:pt>
                <c:pt idx="48">
                  <c:v>18</c:v>
                </c:pt>
                <c:pt idx="49">
                  <c:v>9</c:v>
                </c:pt>
                <c:pt idx="50">
                  <c:v>1</c:v>
                </c:pt>
                <c:pt idx="51">
                  <c:v>-1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-4</c:v>
                </c:pt>
                <c:pt idx="58">
                  <c:v>-16</c:v>
                </c:pt>
                <c:pt idx="59">
                  <c:v>-20</c:v>
                </c:pt>
                <c:pt idx="60">
                  <c:v>-27</c:v>
                </c:pt>
                <c:pt idx="61">
                  <c:v>-35</c:v>
                </c:pt>
                <c:pt idx="62">
                  <c:v>-39</c:v>
                </c:pt>
                <c:pt idx="63">
                  <c:v>-33</c:v>
                </c:pt>
                <c:pt idx="64">
                  <c:v>-24</c:v>
                </c:pt>
                <c:pt idx="65">
                  <c:v>-9</c:v>
                </c:pt>
                <c:pt idx="66">
                  <c:v>10</c:v>
                </c:pt>
                <c:pt idx="67">
                  <c:v>25</c:v>
                </c:pt>
                <c:pt idx="68">
                  <c:v>32</c:v>
                </c:pt>
                <c:pt idx="69">
                  <c:v>36</c:v>
                </c:pt>
                <c:pt idx="70">
                  <c:v>29</c:v>
                </c:pt>
                <c:pt idx="71">
                  <c:v>16</c:v>
                </c:pt>
                <c:pt idx="72">
                  <c:v>-2</c:v>
                </c:pt>
                <c:pt idx="73">
                  <c:v>-15</c:v>
                </c:pt>
                <c:pt idx="74">
                  <c:v>-21</c:v>
                </c:pt>
                <c:pt idx="75">
                  <c:v>-28</c:v>
                </c:pt>
                <c:pt idx="76">
                  <c:v>-24</c:v>
                </c:pt>
                <c:pt idx="77">
                  <c:v>-18</c:v>
                </c:pt>
                <c:pt idx="78">
                  <c:v>-4</c:v>
                </c:pt>
                <c:pt idx="79">
                  <c:v>9</c:v>
                </c:pt>
                <c:pt idx="80">
                  <c:v>19</c:v>
                </c:pt>
                <c:pt idx="81">
                  <c:v>23</c:v>
                </c:pt>
                <c:pt idx="82">
                  <c:v>24</c:v>
                </c:pt>
                <c:pt idx="83">
                  <c:v>18</c:v>
                </c:pt>
                <c:pt idx="84">
                  <c:v>12</c:v>
                </c:pt>
                <c:pt idx="85">
                  <c:v>2</c:v>
                </c:pt>
                <c:pt idx="86">
                  <c:v>-5</c:v>
                </c:pt>
                <c:pt idx="87">
                  <c:v>-6</c:v>
                </c:pt>
                <c:pt idx="88">
                  <c:v>-1</c:v>
                </c:pt>
                <c:pt idx="89">
                  <c:v>3</c:v>
                </c:pt>
                <c:pt idx="90">
                  <c:v>11</c:v>
                </c:pt>
                <c:pt idx="91">
                  <c:v>18</c:v>
                </c:pt>
                <c:pt idx="92">
                  <c:v>29</c:v>
                </c:pt>
                <c:pt idx="93">
                  <c:v>30</c:v>
                </c:pt>
                <c:pt idx="94">
                  <c:v>16</c:v>
                </c:pt>
                <c:pt idx="95">
                  <c:v>3</c:v>
                </c:pt>
                <c:pt idx="96">
                  <c:v>-15</c:v>
                </c:pt>
                <c:pt idx="97">
                  <c:v>-38</c:v>
                </c:pt>
                <c:pt idx="98">
                  <c:v>-55</c:v>
                </c:pt>
                <c:pt idx="99">
                  <c:v>-67</c:v>
                </c:pt>
                <c:pt idx="100">
                  <c:v>-65</c:v>
                </c:pt>
                <c:pt idx="101">
                  <c:v>-60</c:v>
                </c:pt>
                <c:pt idx="102">
                  <c:v>-43</c:v>
                </c:pt>
                <c:pt idx="103">
                  <c:v>-14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-40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31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2.6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-8.1999999999999993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C-47C2-B495-DFA3D13821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951296"/>
        <c:axId val="118981760"/>
      </c:lineChart>
      <c:catAx>
        <c:axId val="1189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1760"/>
        <c:crosses val="autoZero"/>
        <c:auto val="1"/>
        <c:lblAlgn val="ctr"/>
        <c:lblOffset val="100"/>
        <c:noMultiLvlLbl val="0"/>
      </c:catAx>
      <c:valAx>
        <c:axId val="1189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Duongquatrinh!$A$15</c:f>
              <c:strCache>
                <c:ptCount val="1"/>
                <c:pt idx="0">
                  <c:v>Lý Nhân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Duongquatrinh!$B$15:$DY$15</c:f>
              <c:numCache>
                <c:formatCode>0</c:formatCode>
                <c:ptCount val="128"/>
                <c:pt idx="0">
                  <c:v>#N/A</c:v>
                </c:pt>
                <c:pt idx="1">
                  <c:v>315</c:v>
                </c:pt>
                <c:pt idx="2">
                  <c:v>#N/A</c:v>
                </c:pt>
                <c:pt idx="3">
                  <c:v>322</c:v>
                </c:pt>
                <c:pt idx="4">
                  <c:v>#N/A</c:v>
                </c:pt>
                <c:pt idx="5">
                  <c:v>327</c:v>
                </c:pt>
                <c:pt idx="6">
                  <c:v>#N/A</c:v>
                </c:pt>
                <c:pt idx="7">
                  <c:v>319</c:v>
                </c:pt>
                <c:pt idx="8">
                  <c:v>#N/A</c:v>
                </c:pt>
                <c:pt idx="9">
                  <c:v>308</c:v>
                </c:pt>
                <c:pt idx="10">
                  <c:v>#N/A</c:v>
                </c:pt>
                <c:pt idx="11">
                  <c:v>305</c:v>
                </c:pt>
                <c:pt idx="12">
                  <c:v>#N/A</c:v>
                </c:pt>
                <c:pt idx="13">
                  <c:v>316</c:v>
                </c:pt>
                <c:pt idx="14">
                  <c:v>#N/A</c:v>
                </c:pt>
                <c:pt idx="15">
                  <c:v>340</c:v>
                </c:pt>
                <c:pt idx="16">
                  <c:v>#N/A</c:v>
                </c:pt>
                <c:pt idx="17">
                  <c:v>350</c:v>
                </c:pt>
                <c:pt idx="18">
                  <c:v>#N/A</c:v>
                </c:pt>
                <c:pt idx="19">
                  <c:v>342</c:v>
                </c:pt>
                <c:pt idx="20">
                  <c:v>#N/A</c:v>
                </c:pt>
                <c:pt idx="21">
                  <c:v>326</c:v>
                </c:pt>
                <c:pt idx="22">
                  <c:v>#N/A</c:v>
                </c:pt>
                <c:pt idx="23">
                  <c:v>314</c:v>
                </c:pt>
                <c:pt idx="24">
                  <c:v>#N/A</c:v>
                </c:pt>
                <c:pt idx="25">
                  <c:v>314</c:v>
                </c:pt>
                <c:pt idx="26">
                  <c:v>#N/A</c:v>
                </c:pt>
                <c:pt idx="27">
                  <c:v>325</c:v>
                </c:pt>
                <c:pt idx="28">
                  <c:v>#N/A</c:v>
                </c:pt>
                <c:pt idx="29">
                  <c:v>339</c:v>
                </c:pt>
                <c:pt idx="30">
                  <c:v>#N/A</c:v>
                </c:pt>
                <c:pt idx="31">
                  <c:v>351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357</c:v>
                </c:pt>
                <c:pt idx="38">
                  <c:v>#N/A</c:v>
                </c:pt>
                <c:pt idx="39">
                  <c:v>356</c:v>
                </c:pt>
                <c:pt idx="40">
                  <c:v>#N/A</c:v>
                </c:pt>
                <c:pt idx="41">
                  <c:v>356</c:v>
                </c:pt>
                <c:pt idx="42">
                  <c:v>#N/A</c:v>
                </c:pt>
                <c:pt idx="43">
                  <c:v>356</c:v>
                </c:pt>
                <c:pt idx="44">
                  <c:v>#N/A</c:v>
                </c:pt>
                <c:pt idx="45">
                  <c:v>358</c:v>
                </c:pt>
                <c:pt idx="46">
                  <c:v>#N/A</c:v>
                </c:pt>
                <c:pt idx="47">
                  <c:v>365</c:v>
                </c:pt>
                <c:pt idx="48">
                  <c:v>#N/A</c:v>
                </c:pt>
                <c:pt idx="49">
                  <c:v>373</c:v>
                </c:pt>
                <c:pt idx="50">
                  <c:v>#N/A</c:v>
                </c:pt>
                <c:pt idx="51">
                  <c:v>378</c:v>
                </c:pt>
                <c:pt idx="52">
                  <c:v>#N/A</c:v>
                </c:pt>
                <c:pt idx="53">
                  <c:v>383</c:v>
                </c:pt>
                <c:pt idx="54">
                  <c:v>#N/A</c:v>
                </c:pt>
                <c:pt idx="55">
                  <c:v>385</c:v>
                </c:pt>
                <c:pt idx="56">
                  <c:v>#N/A</c:v>
                </c:pt>
                <c:pt idx="57">
                  <c:v>382</c:v>
                </c:pt>
                <c:pt idx="58">
                  <c:v>#N/A</c:v>
                </c:pt>
                <c:pt idx="59">
                  <c:v>374</c:v>
                </c:pt>
                <c:pt idx="60">
                  <c:v>#N/A</c:v>
                </c:pt>
                <c:pt idx="61">
                  <c:v>365</c:v>
                </c:pt>
                <c:pt idx="62">
                  <c:v>#N/A</c:v>
                </c:pt>
                <c:pt idx="63">
                  <c:v>347</c:v>
                </c:pt>
                <c:pt idx="64">
                  <c:v>#N/A</c:v>
                </c:pt>
                <c:pt idx="65">
                  <c:v>328</c:v>
                </c:pt>
                <c:pt idx="66">
                  <c:v>#N/A</c:v>
                </c:pt>
                <c:pt idx="67">
                  <c:v>312</c:v>
                </c:pt>
                <c:pt idx="68">
                  <c:v>#N/A</c:v>
                </c:pt>
                <c:pt idx="69">
                  <c:v>297</c:v>
                </c:pt>
                <c:pt idx="70">
                  <c:v>#N/A</c:v>
                </c:pt>
                <c:pt idx="71">
                  <c:v>284</c:v>
                </c:pt>
                <c:pt idx="72">
                  <c:v>#N/A</c:v>
                </c:pt>
                <c:pt idx="73">
                  <c:v>272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268</c:v>
                </c:pt>
                <c:pt idx="80">
                  <c:v>#N/A</c:v>
                </c:pt>
                <c:pt idx="81">
                  <c:v>282</c:v>
                </c:pt>
                <c:pt idx="82">
                  <c:v>#N/A</c:v>
                </c:pt>
                <c:pt idx="83">
                  <c:v>288</c:v>
                </c:pt>
                <c:pt idx="84">
                  <c:v>#N/A</c:v>
                </c:pt>
                <c:pt idx="85">
                  <c:v>278</c:v>
                </c:pt>
                <c:pt idx="86">
                  <c:v>#N/A</c:v>
                </c:pt>
                <c:pt idx="87">
                  <c:v>270</c:v>
                </c:pt>
                <c:pt idx="88">
                  <c:v>#N/A</c:v>
                </c:pt>
                <c:pt idx="89">
                  <c:v>260</c:v>
                </c:pt>
                <c:pt idx="90">
                  <c:v>#N/A</c:v>
                </c:pt>
                <c:pt idx="91">
                  <c:v>249</c:v>
                </c:pt>
                <c:pt idx="92">
                  <c:v>#N/A</c:v>
                </c:pt>
                <c:pt idx="93">
                  <c:v>238</c:v>
                </c:pt>
                <c:pt idx="94">
                  <c:v>#N/A</c:v>
                </c:pt>
                <c:pt idx="95">
                  <c:v>234</c:v>
                </c:pt>
                <c:pt idx="96">
                  <c:v>#N/A</c:v>
                </c:pt>
                <c:pt idx="97">
                  <c:v>239</c:v>
                </c:pt>
                <c:pt idx="98">
                  <c:v>#N/A</c:v>
                </c:pt>
                <c:pt idx="99">
                  <c:v>250</c:v>
                </c:pt>
                <c:pt idx="100">
                  <c:v>#N/A</c:v>
                </c:pt>
                <c:pt idx="101">
                  <c:v>264</c:v>
                </c:pt>
                <c:pt idx="102">
                  <c:v>#N/A</c:v>
                </c:pt>
                <c:pt idx="103">
                  <c:v>280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329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314.75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302.60000000000002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320.60000000000002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B2C-9042-ACF1DE1BAC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347456"/>
        <c:axId val="119353344"/>
      </c:lineChart>
      <c:catAx>
        <c:axId val="1193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3344"/>
        <c:crosses val="autoZero"/>
        <c:auto val="1"/>
        <c:lblAlgn val="ctr"/>
        <c:lblOffset val="100"/>
        <c:noMultiLvlLbl val="0"/>
      </c:catAx>
      <c:valAx>
        <c:axId val="11935334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Duongquatrinh!$A$16</c:f>
              <c:strCache>
                <c:ptCount val="1"/>
                <c:pt idx="0">
                  <c:v>Hòa Duyệt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Duongquatrinh!$B$16:$DY$16</c:f>
              <c:numCache>
                <c:formatCode>0</c:formatCode>
                <c:ptCount val="128"/>
                <c:pt idx="0">
                  <c:v>#N/A</c:v>
                </c:pt>
                <c:pt idx="1">
                  <c:v>116</c:v>
                </c:pt>
                <c:pt idx="2">
                  <c:v>#N/A</c:v>
                </c:pt>
                <c:pt idx="3">
                  <c:v>115</c:v>
                </c:pt>
                <c:pt idx="4">
                  <c:v>#N/A</c:v>
                </c:pt>
                <c:pt idx="5">
                  <c:v>114</c:v>
                </c:pt>
                <c:pt idx="6">
                  <c:v>#N/A</c:v>
                </c:pt>
                <c:pt idx="7">
                  <c:v>113</c:v>
                </c:pt>
                <c:pt idx="8">
                  <c:v>#N/A</c:v>
                </c:pt>
                <c:pt idx="9">
                  <c:v>112</c:v>
                </c:pt>
                <c:pt idx="10">
                  <c:v>#N/A</c:v>
                </c:pt>
                <c:pt idx="11">
                  <c:v>111</c:v>
                </c:pt>
                <c:pt idx="12">
                  <c:v>#N/A</c:v>
                </c:pt>
                <c:pt idx="13">
                  <c:v>109</c:v>
                </c:pt>
                <c:pt idx="14">
                  <c:v>#N/A</c:v>
                </c:pt>
                <c:pt idx="15">
                  <c:v>108</c:v>
                </c:pt>
                <c:pt idx="16">
                  <c:v>#N/A</c:v>
                </c:pt>
                <c:pt idx="17">
                  <c:v>108</c:v>
                </c:pt>
                <c:pt idx="18">
                  <c:v>#N/A</c:v>
                </c:pt>
                <c:pt idx="19">
                  <c:v>108</c:v>
                </c:pt>
                <c:pt idx="20">
                  <c:v>#N/A</c:v>
                </c:pt>
                <c:pt idx="21">
                  <c:v>107</c:v>
                </c:pt>
                <c:pt idx="22">
                  <c:v>#N/A</c:v>
                </c:pt>
                <c:pt idx="23">
                  <c:v>107</c:v>
                </c:pt>
                <c:pt idx="24">
                  <c:v>#N/A</c:v>
                </c:pt>
                <c:pt idx="25">
                  <c:v>107</c:v>
                </c:pt>
                <c:pt idx="26">
                  <c:v>#N/A</c:v>
                </c:pt>
                <c:pt idx="27">
                  <c:v>110</c:v>
                </c:pt>
                <c:pt idx="28">
                  <c:v>#N/A</c:v>
                </c:pt>
                <c:pt idx="29">
                  <c:v>120</c:v>
                </c:pt>
                <c:pt idx="30">
                  <c:v>#N/A</c:v>
                </c:pt>
                <c:pt idx="31">
                  <c:v>128</c:v>
                </c:pt>
                <c:pt idx="32">
                  <c:v>#N/A</c:v>
                </c:pt>
                <c:pt idx="33">
                  <c:v>132</c:v>
                </c:pt>
                <c:pt idx="34">
                  <c:v>#N/A</c:v>
                </c:pt>
                <c:pt idx="35">
                  <c:v>130</c:v>
                </c:pt>
                <c:pt idx="36">
                  <c:v>#N/A</c:v>
                </c:pt>
                <c:pt idx="37">
                  <c:v>126</c:v>
                </c:pt>
                <c:pt idx="38">
                  <c:v>#N/A</c:v>
                </c:pt>
                <c:pt idx="39">
                  <c:v>125</c:v>
                </c:pt>
                <c:pt idx="40">
                  <c:v>#N/A</c:v>
                </c:pt>
                <c:pt idx="41">
                  <c:v>124</c:v>
                </c:pt>
                <c:pt idx="42">
                  <c:v>#N/A</c:v>
                </c:pt>
                <c:pt idx="43">
                  <c:v>130</c:v>
                </c:pt>
                <c:pt idx="44">
                  <c:v>#N/A</c:v>
                </c:pt>
                <c:pt idx="45">
                  <c:v>141</c:v>
                </c:pt>
                <c:pt idx="46">
                  <c:v>#N/A</c:v>
                </c:pt>
                <c:pt idx="47">
                  <c:v>143</c:v>
                </c:pt>
                <c:pt idx="48">
                  <c:v>#N/A</c:v>
                </c:pt>
                <c:pt idx="49">
                  <c:v>141</c:v>
                </c:pt>
                <c:pt idx="50">
                  <c:v>#N/A</c:v>
                </c:pt>
                <c:pt idx="51">
                  <c:v>139</c:v>
                </c:pt>
                <c:pt idx="52">
                  <c:v>#N/A</c:v>
                </c:pt>
                <c:pt idx="53">
                  <c:v>142</c:v>
                </c:pt>
                <c:pt idx="54">
                  <c:v>#N/A</c:v>
                </c:pt>
                <c:pt idx="55">
                  <c:v>145</c:v>
                </c:pt>
                <c:pt idx="56">
                  <c:v>#N/A</c:v>
                </c:pt>
                <c:pt idx="57">
                  <c:v>142</c:v>
                </c:pt>
                <c:pt idx="58">
                  <c:v>#N/A</c:v>
                </c:pt>
                <c:pt idx="59">
                  <c:v>140</c:v>
                </c:pt>
                <c:pt idx="60">
                  <c:v>#N/A</c:v>
                </c:pt>
                <c:pt idx="61">
                  <c:v>137</c:v>
                </c:pt>
                <c:pt idx="62">
                  <c:v>#N/A</c:v>
                </c:pt>
                <c:pt idx="63">
                  <c:v>134</c:v>
                </c:pt>
                <c:pt idx="64">
                  <c:v>#N/A</c:v>
                </c:pt>
                <c:pt idx="65">
                  <c:v>132</c:v>
                </c:pt>
                <c:pt idx="66">
                  <c:v>#N/A</c:v>
                </c:pt>
                <c:pt idx="67">
                  <c:v>138</c:v>
                </c:pt>
                <c:pt idx="68">
                  <c:v>#N/A</c:v>
                </c:pt>
                <c:pt idx="69">
                  <c:v>147</c:v>
                </c:pt>
                <c:pt idx="70">
                  <c:v>#N/A</c:v>
                </c:pt>
                <c:pt idx="71">
                  <c:v>150</c:v>
                </c:pt>
                <c:pt idx="72">
                  <c:v>#N/A</c:v>
                </c:pt>
                <c:pt idx="73">
                  <c:v>147</c:v>
                </c:pt>
                <c:pt idx="74">
                  <c:v>#N/A</c:v>
                </c:pt>
                <c:pt idx="75">
                  <c:v>150</c:v>
                </c:pt>
                <c:pt idx="76">
                  <c:v>#N/A</c:v>
                </c:pt>
                <c:pt idx="77">
                  <c:v>153</c:v>
                </c:pt>
                <c:pt idx="78">
                  <c:v>#N/A</c:v>
                </c:pt>
                <c:pt idx="79">
                  <c:v>156</c:v>
                </c:pt>
                <c:pt idx="80">
                  <c:v>#N/A</c:v>
                </c:pt>
                <c:pt idx="81">
                  <c:v>152</c:v>
                </c:pt>
                <c:pt idx="82">
                  <c:v>#N/A</c:v>
                </c:pt>
                <c:pt idx="83">
                  <c:v>149</c:v>
                </c:pt>
                <c:pt idx="84">
                  <c:v>#N/A</c:v>
                </c:pt>
                <c:pt idx="85">
                  <c:v>146</c:v>
                </c:pt>
                <c:pt idx="86">
                  <c:v>#N/A</c:v>
                </c:pt>
                <c:pt idx="87">
                  <c:v>142</c:v>
                </c:pt>
                <c:pt idx="88">
                  <c:v>#N/A</c:v>
                </c:pt>
                <c:pt idx="89">
                  <c:v>140</c:v>
                </c:pt>
                <c:pt idx="90">
                  <c:v>#N/A</c:v>
                </c:pt>
                <c:pt idx="91">
                  <c:v>145</c:v>
                </c:pt>
                <c:pt idx="92">
                  <c:v>#N/A</c:v>
                </c:pt>
                <c:pt idx="93">
                  <c:v>153</c:v>
                </c:pt>
                <c:pt idx="94">
                  <c:v>#N/A</c:v>
                </c:pt>
                <c:pt idx="95">
                  <c:v>153</c:v>
                </c:pt>
                <c:pt idx="96">
                  <c:v>#N/A</c:v>
                </c:pt>
                <c:pt idx="97">
                  <c:v>150</c:v>
                </c:pt>
                <c:pt idx="98">
                  <c:v>#N/A</c:v>
                </c:pt>
                <c:pt idx="99">
                  <c:v>153</c:v>
                </c:pt>
                <c:pt idx="100">
                  <c:v>#N/A</c:v>
                </c:pt>
                <c:pt idx="101">
                  <c:v>158</c:v>
                </c:pt>
                <c:pt idx="102">
                  <c:v>#N/A</c:v>
                </c:pt>
                <c:pt idx="103">
                  <c:v>156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129.5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130.25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132.19999999999999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A-471F-8092-99BE4E220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387264"/>
        <c:axId val="119388800"/>
      </c:lineChart>
      <c:catAx>
        <c:axId val="1193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8800"/>
        <c:crosses val="autoZero"/>
        <c:auto val="1"/>
        <c:lblAlgn val="ctr"/>
        <c:lblOffset val="100"/>
        <c:noMultiLvlLbl val="0"/>
      </c:catAx>
      <c:valAx>
        <c:axId val="1193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Duongquatrinh!$A$17</c:f>
              <c:strCache>
                <c:ptCount val="1"/>
                <c:pt idx="0">
                  <c:v>Xã Là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Duongquatrinh!$B$17:$DY$17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#N/A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#N/A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#N/A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C-4F25-BD7D-FF2FA2DBD9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35008"/>
        <c:axId val="119404800"/>
      </c:lineChart>
      <c:catAx>
        <c:axId val="1190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4800"/>
        <c:crosses val="autoZero"/>
        <c:auto val="1"/>
        <c:lblAlgn val="ctr"/>
        <c:lblOffset val="100"/>
        <c:noMultiLvlLbl val="0"/>
      </c:catAx>
      <c:valAx>
        <c:axId val="1194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Duongquatrinh!$A$18</c:f>
              <c:strCache>
                <c:ptCount val="1"/>
                <c:pt idx="0">
                  <c:v>Mường Lát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Duongquatrinh!$B$18:$DY$18</c:f>
              <c:numCache>
                <c:formatCode>0</c:formatCode>
                <c:ptCount val="128"/>
                <c:pt idx="0">
                  <c:v>#N/A</c:v>
                </c:pt>
                <c:pt idx="1">
                  <c:v>16543</c:v>
                </c:pt>
                <c:pt idx="2">
                  <c:v>#N/A</c:v>
                </c:pt>
                <c:pt idx="3">
                  <c:v>16541</c:v>
                </c:pt>
                <c:pt idx="4">
                  <c:v>#N/A</c:v>
                </c:pt>
                <c:pt idx="5">
                  <c:v>16538</c:v>
                </c:pt>
                <c:pt idx="6">
                  <c:v>#N/A</c:v>
                </c:pt>
                <c:pt idx="7">
                  <c:v>16534</c:v>
                </c:pt>
                <c:pt idx="8">
                  <c:v>#N/A</c:v>
                </c:pt>
                <c:pt idx="9">
                  <c:v>16525</c:v>
                </c:pt>
                <c:pt idx="10">
                  <c:v>#N/A</c:v>
                </c:pt>
                <c:pt idx="11">
                  <c:v>16519</c:v>
                </c:pt>
                <c:pt idx="12">
                  <c:v>#N/A</c:v>
                </c:pt>
                <c:pt idx="13">
                  <c:v>16514</c:v>
                </c:pt>
                <c:pt idx="14">
                  <c:v>#N/A</c:v>
                </c:pt>
                <c:pt idx="15">
                  <c:v>16510</c:v>
                </c:pt>
                <c:pt idx="16">
                  <c:v>#N/A</c:v>
                </c:pt>
                <c:pt idx="17">
                  <c:v>16508</c:v>
                </c:pt>
                <c:pt idx="18">
                  <c:v>#N/A</c:v>
                </c:pt>
                <c:pt idx="19">
                  <c:v>16507</c:v>
                </c:pt>
                <c:pt idx="20">
                  <c:v>#N/A</c:v>
                </c:pt>
                <c:pt idx="21">
                  <c:v>16508</c:v>
                </c:pt>
                <c:pt idx="22">
                  <c:v>#N/A</c:v>
                </c:pt>
                <c:pt idx="23">
                  <c:v>16509</c:v>
                </c:pt>
                <c:pt idx="24">
                  <c:v>#N/A</c:v>
                </c:pt>
                <c:pt idx="25">
                  <c:v>16510</c:v>
                </c:pt>
                <c:pt idx="26">
                  <c:v>#N/A</c:v>
                </c:pt>
                <c:pt idx="27">
                  <c:v>16511</c:v>
                </c:pt>
                <c:pt idx="28">
                  <c:v>#N/A</c:v>
                </c:pt>
                <c:pt idx="29">
                  <c:v>16512</c:v>
                </c:pt>
                <c:pt idx="30">
                  <c:v>#N/A</c:v>
                </c:pt>
                <c:pt idx="31">
                  <c:v>16514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16522</c:v>
                </c:pt>
                <c:pt idx="38">
                  <c:v>#N/A</c:v>
                </c:pt>
                <c:pt idx="39">
                  <c:v>16523</c:v>
                </c:pt>
                <c:pt idx="40">
                  <c:v>#N/A</c:v>
                </c:pt>
                <c:pt idx="41">
                  <c:v>16521</c:v>
                </c:pt>
                <c:pt idx="42">
                  <c:v>#N/A</c:v>
                </c:pt>
                <c:pt idx="43">
                  <c:v>16518</c:v>
                </c:pt>
                <c:pt idx="44">
                  <c:v>#N/A</c:v>
                </c:pt>
                <c:pt idx="45">
                  <c:v>16515</c:v>
                </c:pt>
                <c:pt idx="46">
                  <c:v>#N/A</c:v>
                </c:pt>
                <c:pt idx="47">
                  <c:v>16512</c:v>
                </c:pt>
                <c:pt idx="48">
                  <c:v>#N/A</c:v>
                </c:pt>
                <c:pt idx="49">
                  <c:v>16509</c:v>
                </c:pt>
                <c:pt idx="50">
                  <c:v>#N/A</c:v>
                </c:pt>
                <c:pt idx="51">
                  <c:v>16506</c:v>
                </c:pt>
                <c:pt idx="52">
                  <c:v>#N/A</c:v>
                </c:pt>
                <c:pt idx="53">
                  <c:v>16503</c:v>
                </c:pt>
                <c:pt idx="54">
                  <c:v>#N/A</c:v>
                </c:pt>
                <c:pt idx="55">
                  <c:v>16500</c:v>
                </c:pt>
                <c:pt idx="56">
                  <c:v>#N/A</c:v>
                </c:pt>
                <c:pt idx="57">
                  <c:v>16497</c:v>
                </c:pt>
                <c:pt idx="58">
                  <c:v>#N/A</c:v>
                </c:pt>
                <c:pt idx="59">
                  <c:v>16494</c:v>
                </c:pt>
                <c:pt idx="60">
                  <c:v>#N/A</c:v>
                </c:pt>
                <c:pt idx="61">
                  <c:v>16491</c:v>
                </c:pt>
                <c:pt idx="62">
                  <c:v>#N/A</c:v>
                </c:pt>
                <c:pt idx="63">
                  <c:v>16489</c:v>
                </c:pt>
                <c:pt idx="64">
                  <c:v>#N/A</c:v>
                </c:pt>
                <c:pt idx="65">
                  <c:v>16487</c:v>
                </c:pt>
                <c:pt idx="66">
                  <c:v>#N/A</c:v>
                </c:pt>
                <c:pt idx="67">
                  <c:v>16485</c:v>
                </c:pt>
                <c:pt idx="68">
                  <c:v>#N/A</c:v>
                </c:pt>
                <c:pt idx="69">
                  <c:v>16483</c:v>
                </c:pt>
                <c:pt idx="70">
                  <c:v>#N/A</c:v>
                </c:pt>
                <c:pt idx="71">
                  <c:v>16481</c:v>
                </c:pt>
                <c:pt idx="72">
                  <c:v>#N/A</c:v>
                </c:pt>
                <c:pt idx="73">
                  <c:v>16479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16485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16481</c:v>
                </c:pt>
                <c:pt idx="86">
                  <c:v>#N/A</c:v>
                </c:pt>
                <c:pt idx="87">
                  <c:v>16479</c:v>
                </c:pt>
                <c:pt idx="88">
                  <c:v>#N/A</c:v>
                </c:pt>
                <c:pt idx="89">
                  <c:v>16477</c:v>
                </c:pt>
                <c:pt idx="90">
                  <c:v>#N/A</c:v>
                </c:pt>
                <c:pt idx="91">
                  <c:v>16475</c:v>
                </c:pt>
                <c:pt idx="92">
                  <c:v>#N/A</c:v>
                </c:pt>
                <c:pt idx="93">
                  <c:v>16474</c:v>
                </c:pt>
                <c:pt idx="94">
                  <c:v>#N/A</c:v>
                </c:pt>
                <c:pt idx="95">
                  <c:v>16473</c:v>
                </c:pt>
                <c:pt idx="96">
                  <c:v>#N/A</c:v>
                </c:pt>
                <c:pt idx="97">
                  <c:v>16472</c:v>
                </c:pt>
                <c:pt idx="98">
                  <c:v>#N/A</c:v>
                </c:pt>
                <c:pt idx="99">
                  <c:v>16473</c:v>
                </c:pt>
                <c:pt idx="100">
                  <c:v>#N/A</c:v>
                </c:pt>
                <c:pt idx="101">
                  <c:v>16475</c:v>
                </c:pt>
                <c:pt idx="102">
                  <c:v>#N/A</c:v>
                </c:pt>
                <c:pt idx="103">
                  <c:v>16477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16502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16496.25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16502.599999999999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2B5-8D73-3A54C253D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151616"/>
        <c:axId val="119153408"/>
      </c:lineChart>
      <c:catAx>
        <c:axId val="1191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3408"/>
        <c:crosses val="autoZero"/>
        <c:auto val="1"/>
        <c:lblAlgn val="ctr"/>
        <c:lblOffset val="100"/>
        <c:noMultiLvlLbl val="0"/>
      </c:catAx>
      <c:valAx>
        <c:axId val="1191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Duongquatrinh!$A$19</c:f>
              <c:strCache>
                <c:ptCount val="1"/>
                <c:pt idx="0">
                  <c:v>Mỹ Lý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Duongquatrinh!$B$19:$DY$19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5850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5868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5880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5913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5858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5811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5787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5780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5774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#N/A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5843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#N/A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5829.8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4-4A6B-80BA-8D8FAAFD30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203712"/>
        <c:axId val="119205248"/>
      </c:lineChart>
      <c:catAx>
        <c:axId val="1192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5248"/>
        <c:crosses val="autoZero"/>
        <c:auto val="1"/>
        <c:lblAlgn val="ctr"/>
        <c:lblOffset val="100"/>
        <c:noMultiLvlLbl val="0"/>
      </c:catAx>
      <c:valAx>
        <c:axId val="1192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Duongquatrinh!$A$5</c:f>
              <c:strCache>
                <c:ptCount val="1"/>
                <c:pt idx="0">
                  <c:v>Nghĩa Khánh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Duongquatrinh!$B$5:$DY$5</c:f>
              <c:numCache>
                <c:formatCode>0</c:formatCode>
                <c:ptCount val="128"/>
                <c:pt idx="0">
                  <c:v>#N/A</c:v>
                </c:pt>
                <c:pt idx="1">
                  <c:v>3011</c:v>
                </c:pt>
                <c:pt idx="2">
                  <c:v>#N/A</c:v>
                </c:pt>
                <c:pt idx="3">
                  <c:v>3014</c:v>
                </c:pt>
                <c:pt idx="4">
                  <c:v>#N/A</c:v>
                </c:pt>
                <c:pt idx="5">
                  <c:v>3018</c:v>
                </c:pt>
                <c:pt idx="6">
                  <c:v>#N/A</c:v>
                </c:pt>
                <c:pt idx="7">
                  <c:v>3022</c:v>
                </c:pt>
                <c:pt idx="8">
                  <c:v>#N/A</c:v>
                </c:pt>
                <c:pt idx="9">
                  <c:v>3025</c:v>
                </c:pt>
                <c:pt idx="10">
                  <c:v>#N/A</c:v>
                </c:pt>
                <c:pt idx="11">
                  <c:v>3028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3037</c:v>
                </c:pt>
                <c:pt idx="16">
                  <c:v>#N/A</c:v>
                </c:pt>
                <c:pt idx="17">
                  <c:v>3045</c:v>
                </c:pt>
                <c:pt idx="18">
                  <c:v>#N/A</c:v>
                </c:pt>
                <c:pt idx="19">
                  <c:v>3054</c:v>
                </c:pt>
                <c:pt idx="20">
                  <c:v>#N/A</c:v>
                </c:pt>
                <c:pt idx="21">
                  <c:v>3060</c:v>
                </c:pt>
                <c:pt idx="22">
                  <c:v>#N/A</c:v>
                </c:pt>
                <c:pt idx="23">
                  <c:v>3066</c:v>
                </c:pt>
                <c:pt idx="24">
                  <c:v>#N/A</c:v>
                </c:pt>
                <c:pt idx="25">
                  <c:v>3071</c:v>
                </c:pt>
                <c:pt idx="26">
                  <c:v>#N/A</c:v>
                </c:pt>
                <c:pt idx="27">
                  <c:v>3078</c:v>
                </c:pt>
                <c:pt idx="28">
                  <c:v>#N/A</c:v>
                </c:pt>
                <c:pt idx="29">
                  <c:v>3086</c:v>
                </c:pt>
                <c:pt idx="30">
                  <c:v>#N/A</c:v>
                </c:pt>
                <c:pt idx="31">
                  <c:v>3092</c:v>
                </c:pt>
                <c:pt idx="32">
                  <c:v>#N/A</c:v>
                </c:pt>
                <c:pt idx="33">
                  <c:v>3096</c:v>
                </c:pt>
                <c:pt idx="34">
                  <c:v>#N/A</c:v>
                </c:pt>
                <c:pt idx="35">
                  <c:v>3099</c:v>
                </c:pt>
                <c:pt idx="36">
                  <c:v>#N/A</c:v>
                </c:pt>
                <c:pt idx="37">
                  <c:v>3101</c:v>
                </c:pt>
                <c:pt idx="38">
                  <c:v>#N/A</c:v>
                </c:pt>
                <c:pt idx="39">
                  <c:v>3103</c:v>
                </c:pt>
                <c:pt idx="40">
                  <c:v>#N/A</c:v>
                </c:pt>
                <c:pt idx="41">
                  <c:v>3105</c:v>
                </c:pt>
                <c:pt idx="42">
                  <c:v>#N/A</c:v>
                </c:pt>
                <c:pt idx="43">
                  <c:v>3106</c:v>
                </c:pt>
                <c:pt idx="44">
                  <c:v>#N/A</c:v>
                </c:pt>
                <c:pt idx="45">
                  <c:v>3100</c:v>
                </c:pt>
                <c:pt idx="46">
                  <c:v>#N/A</c:v>
                </c:pt>
                <c:pt idx="47">
                  <c:v>3091</c:v>
                </c:pt>
                <c:pt idx="48">
                  <c:v>#N/A</c:v>
                </c:pt>
                <c:pt idx="49">
                  <c:v>3082</c:v>
                </c:pt>
                <c:pt idx="50">
                  <c:v>#N/A</c:v>
                </c:pt>
                <c:pt idx="51">
                  <c:v>3073</c:v>
                </c:pt>
                <c:pt idx="52">
                  <c:v>#N/A</c:v>
                </c:pt>
                <c:pt idx="53">
                  <c:v>3064</c:v>
                </c:pt>
                <c:pt idx="54">
                  <c:v>#N/A</c:v>
                </c:pt>
                <c:pt idx="55">
                  <c:v>3055</c:v>
                </c:pt>
                <c:pt idx="56">
                  <c:v>#N/A</c:v>
                </c:pt>
                <c:pt idx="57">
                  <c:v>3050</c:v>
                </c:pt>
                <c:pt idx="58">
                  <c:v>#N/A</c:v>
                </c:pt>
                <c:pt idx="59">
                  <c:v>3048</c:v>
                </c:pt>
                <c:pt idx="60">
                  <c:v>#N/A</c:v>
                </c:pt>
                <c:pt idx="61">
                  <c:v>3045</c:v>
                </c:pt>
                <c:pt idx="62">
                  <c:v>#N/A</c:v>
                </c:pt>
                <c:pt idx="63">
                  <c:v>3044</c:v>
                </c:pt>
                <c:pt idx="64">
                  <c:v>#N/A</c:v>
                </c:pt>
                <c:pt idx="65">
                  <c:v>3043</c:v>
                </c:pt>
                <c:pt idx="66">
                  <c:v>#N/A</c:v>
                </c:pt>
                <c:pt idx="67">
                  <c:v>3042</c:v>
                </c:pt>
                <c:pt idx="68">
                  <c:v>#N/A</c:v>
                </c:pt>
                <c:pt idx="69">
                  <c:v>3041</c:v>
                </c:pt>
                <c:pt idx="70">
                  <c:v>#N/A</c:v>
                </c:pt>
                <c:pt idx="71">
                  <c:v>3040</c:v>
                </c:pt>
                <c:pt idx="72">
                  <c:v>#N/A</c:v>
                </c:pt>
                <c:pt idx="73">
                  <c:v>3039</c:v>
                </c:pt>
                <c:pt idx="74">
                  <c:v>#N/A</c:v>
                </c:pt>
                <c:pt idx="75">
                  <c:v>3038</c:v>
                </c:pt>
                <c:pt idx="76">
                  <c:v>#N/A</c:v>
                </c:pt>
                <c:pt idx="77">
                  <c:v>3035</c:v>
                </c:pt>
                <c:pt idx="78">
                  <c:v>#N/A</c:v>
                </c:pt>
                <c:pt idx="79">
                  <c:v>3033</c:v>
                </c:pt>
                <c:pt idx="80">
                  <c:v>#N/A</c:v>
                </c:pt>
                <c:pt idx="81">
                  <c:v>3032</c:v>
                </c:pt>
                <c:pt idx="82">
                  <c:v>#N/A</c:v>
                </c:pt>
                <c:pt idx="83">
                  <c:v>3030</c:v>
                </c:pt>
                <c:pt idx="84">
                  <c:v>#N/A</c:v>
                </c:pt>
                <c:pt idx="85">
                  <c:v>3027</c:v>
                </c:pt>
                <c:pt idx="86">
                  <c:v>#N/A</c:v>
                </c:pt>
                <c:pt idx="87">
                  <c:v>3025</c:v>
                </c:pt>
                <c:pt idx="88">
                  <c:v>#N/A</c:v>
                </c:pt>
                <c:pt idx="89">
                  <c:v>3023</c:v>
                </c:pt>
                <c:pt idx="90">
                  <c:v>#N/A</c:v>
                </c:pt>
                <c:pt idx="91">
                  <c:v>3021</c:v>
                </c:pt>
                <c:pt idx="92">
                  <c:v>#N/A</c:v>
                </c:pt>
                <c:pt idx="93">
                  <c:v>3020</c:v>
                </c:pt>
                <c:pt idx="94">
                  <c:v>#N/A</c:v>
                </c:pt>
                <c:pt idx="95">
                  <c:v>3017</c:v>
                </c:pt>
                <c:pt idx="96">
                  <c:v>#N/A</c:v>
                </c:pt>
                <c:pt idx="97">
                  <c:v>3014</c:v>
                </c:pt>
                <c:pt idx="98">
                  <c:v>#N/A</c:v>
                </c:pt>
                <c:pt idx="99">
                  <c:v>3013</c:v>
                </c:pt>
                <c:pt idx="100">
                  <c:v>#N/A</c:v>
                </c:pt>
                <c:pt idx="101">
                  <c:v>3013</c:v>
                </c:pt>
                <c:pt idx="102">
                  <c:v>#N/A</c:v>
                </c:pt>
                <c:pt idx="103">
                  <c:v>3012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#N/A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3055.75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3043.4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3042.8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2-4D59-A39F-8C537E9C82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504640"/>
        <c:axId val="117846400"/>
      </c:lineChart>
      <c:catAx>
        <c:axId val="1175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6400"/>
        <c:crosses val="autoZero"/>
        <c:auto val="1"/>
        <c:lblAlgn val="ctr"/>
        <c:lblOffset val="100"/>
        <c:noMultiLvlLbl val="0"/>
      </c:catAx>
      <c:valAx>
        <c:axId val="1178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Duongquatrinh!$A$6</c:f>
              <c:strCache>
                <c:ptCount val="1"/>
                <c:pt idx="0">
                  <c:v>Mường Xén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Duongquatrinh!$B$6:$DY$6</c:f>
              <c:numCache>
                <c:formatCode>0</c:formatCode>
                <c:ptCount val="128"/>
                <c:pt idx="0">
                  <c:v>13511</c:v>
                </c:pt>
                <c:pt idx="1">
                  <c:v>13484</c:v>
                </c:pt>
                <c:pt idx="2">
                  <c:v>#N/A</c:v>
                </c:pt>
                <c:pt idx="3">
                  <c:v>#N/A</c:v>
                </c:pt>
                <c:pt idx="4">
                  <c:v>13473</c:v>
                </c:pt>
                <c:pt idx="5">
                  <c:v>13602</c:v>
                </c:pt>
                <c:pt idx="6">
                  <c:v>#N/A</c:v>
                </c:pt>
                <c:pt idx="7">
                  <c:v>13607</c:v>
                </c:pt>
                <c:pt idx="8">
                  <c:v>13540</c:v>
                </c:pt>
                <c:pt idx="9">
                  <c:v>13497</c:v>
                </c:pt>
                <c:pt idx="10">
                  <c:v>13614</c:v>
                </c:pt>
                <c:pt idx="11">
                  <c:v>13677</c:v>
                </c:pt>
                <c:pt idx="12">
                  <c:v>13612</c:v>
                </c:pt>
                <c:pt idx="13">
                  <c:v>13515</c:v>
                </c:pt>
                <c:pt idx="14">
                  <c:v>#N/A</c:v>
                </c:pt>
                <c:pt idx="15">
                  <c:v>13474</c:v>
                </c:pt>
                <c:pt idx="16">
                  <c:v>13468</c:v>
                </c:pt>
                <c:pt idx="17">
                  <c:v>13550</c:v>
                </c:pt>
                <c:pt idx="18">
                  <c:v>13686</c:v>
                </c:pt>
                <c:pt idx="19">
                  <c:v>13686</c:v>
                </c:pt>
                <c:pt idx="20">
                  <c:v>13660</c:v>
                </c:pt>
                <c:pt idx="21">
                  <c:v>13536</c:v>
                </c:pt>
                <c:pt idx="22">
                  <c:v>13523</c:v>
                </c:pt>
                <c:pt idx="23">
                  <c:v>13495</c:v>
                </c:pt>
                <c:pt idx="24">
                  <c:v>13485</c:v>
                </c:pt>
                <c:pt idx="25">
                  <c:v>13475</c:v>
                </c:pt>
                <c:pt idx="26">
                  <c:v>#N/A</c:v>
                </c:pt>
                <c:pt idx="27">
                  <c:v>#N/A</c:v>
                </c:pt>
                <c:pt idx="28">
                  <c:v>13471</c:v>
                </c:pt>
                <c:pt idx="29">
                  <c:v>13601</c:v>
                </c:pt>
                <c:pt idx="30">
                  <c:v>#N/A</c:v>
                </c:pt>
                <c:pt idx="31">
                  <c:v>13602</c:v>
                </c:pt>
                <c:pt idx="32">
                  <c:v>#N/A</c:v>
                </c:pt>
                <c:pt idx="33">
                  <c:v>13551</c:v>
                </c:pt>
                <c:pt idx="34">
                  <c:v>13688</c:v>
                </c:pt>
                <c:pt idx="35">
                  <c:v>13692</c:v>
                </c:pt>
                <c:pt idx="36">
                  <c:v>13677</c:v>
                </c:pt>
                <c:pt idx="37">
                  <c:v>13611</c:v>
                </c:pt>
                <c:pt idx="38">
                  <c:v>#N/A</c:v>
                </c:pt>
                <c:pt idx="39">
                  <c:v>13607</c:v>
                </c:pt>
                <c:pt idx="40">
                  <c:v>#N/A</c:v>
                </c:pt>
                <c:pt idx="41">
                  <c:v>13607</c:v>
                </c:pt>
                <c:pt idx="42">
                  <c:v>13681</c:v>
                </c:pt>
                <c:pt idx="43">
                  <c:v>13681</c:v>
                </c:pt>
                <c:pt idx="44">
                  <c:v>13677</c:v>
                </c:pt>
                <c:pt idx="45">
                  <c:v>13545</c:v>
                </c:pt>
                <c:pt idx="46">
                  <c:v>13511</c:v>
                </c:pt>
                <c:pt idx="47">
                  <c:v>13613</c:v>
                </c:pt>
                <c:pt idx="48">
                  <c:v>13613</c:v>
                </c:pt>
                <c:pt idx="49">
                  <c:v>13613</c:v>
                </c:pt>
                <c:pt idx="50">
                  <c:v>#N/A</c:v>
                </c:pt>
                <c:pt idx="51">
                  <c:v>#N/A</c:v>
                </c:pt>
                <c:pt idx="52">
                  <c:v>13613</c:v>
                </c:pt>
                <c:pt idx="53">
                  <c:v>#N/A</c:v>
                </c:pt>
                <c:pt idx="54">
                  <c:v>#N/A</c:v>
                </c:pt>
                <c:pt idx="55">
                  <c:v>13618</c:v>
                </c:pt>
                <c:pt idx="56">
                  <c:v>#N/A</c:v>
                </c:pt>
                <c:pt idx="57">
                  <c:v>#N/A</c:v>
                </c:pt>
                <c:pt idx="58">
                  <c:v>13618</c:v>
                </c:pt>
                <c:pt idx="59">
                  <c:v>13681</c:v>
                </c:pt>
                <c:pt idx="60">
                  <c:v>13630</c:v>
                </c:pt>
                <c:pt idx="61">
                  <c:v>13527</c:v>
                </c:pt>
                <c:pt idx="62">
                  <c:v>#N/A</c:v>
                </c:pt>
                <c:pt idx="63">
                  <c:v>13527</c:v>
                </c:pt>
                <c:pt idx="64">
                  <c:v>13620</c:v>
                </c:pt>
                <c:pt idx="65">
                  <c:v>13570</c:v>
                </c:pt>
                <c:pt idx="66">
                  <c:v>13680</c:v>
                </c:pt>
                <c:pt idx="67">
                  <c:v>13683</c:v>
                </c:pt>
                <c:pt idx="68">
                  <c:v>13675</c:v>
                </c:pt>
                <c:pt idx="69">
                  <c:v>13540</c:v>
                </c:pt>
                <c:pt idx="70">
                  <c:v>13502</c:v>
                </c:pt>
                <c:pt idx="71">
                  <c:v>13475</c:v>
                </c:pt>
                <c:pt idx="72">
                  <c:v>13468</c:v>
                </c:pt>
                <c:pt idx="73">
                  <c:v>13604</c:v>
                </c:pt>
                <c:pt idx="74">
                  <c:v>#N/A</c:v>
                </c:pt>
                <c:pt idx="75">
                  <c:v>#N/A</c:v>
                </c:pt>
                <c:pt idx="76">
                  <c:v>13597</c:v>
                </c:pt>
                <c:pt idx="77">
                  <c:v>#N/A</c:v>
                </c:pt>
                <c:pt idx="78">
                  <c:v>#N/A</c:v>
                </c:pt>
                <c:pt idx="79">
                  <c:v>13589</c:v>
                </c:pt>
                <c:pt idx="80">
                  <c:v>#N/A</c:v>
                </c:pt>
                <c:pt idx="81">
                  <c:v>13586</c:v>
                </c:pt>
                <c:pt idx="82">
                  <c:v>13640</c:v>
                </c:pt>
                <c:pt idx="83">
                  <c:v>#N/A</c:v>
                </c:pt>
                <c:pt idx="84">
                  <c:v>13612</c:v>
                </c:pt>
                <c:pt idx="85">
                  <c:v>13520</c:v>
                </c:pt>
                <c:pt idx="86">
                  <c:v>#N/A</c:v>
                </c:pt>
                <c:pt idx="87">
                  <c:v>13474</c:v>
                </c:pt>
                <c:pt idx="88">
                  <c:v>13474</c:v>
                </c:pt>
                <c:pt idx="89">
                  <c:v>13577</c:v>
                </c:pt>
                <c:pt idx="90">
                  <c:v>13675</c:v>
                </c:pt>
                <c:pt idx="91">
                  <c:v>13678</c:v>
                </c:pt>
                <c:pt idx="92">
                  <c:v>13533</c:v>
                </c:pt>
                <c:pt idx="93">
                  <c:v>13511</c:v>
                </c:pt>
                <c:pt idx="94">
                  <c:v>13496</c:v>
                </c:pt>
                <c:pt idx="95">
                  <c:v>13483</c:v>
                </c:pt>
                <c:pt idx="96">
                  <c:v>13477</c:v>
                </c:pt>
                <c:pt idx="97">
                  <c:v>13465</c:v>
                </c:pt>
                <c:pt idx="98">
                  <c:v>#N/A</c:v>
                </c:pt>
                <c:pt idx="99">
                  <c:v>#N/A</c:v>
                </c:pt>
                <c:pt idx="100">
                  <c:v>13462</c:v>
                </c:pt>
                <c:pt idx="101">
                  <c:v>13678</c:v>
                </c:pt>
                <c:pt idx="102">
                  <c:v>#N/A</c:v>
                </c:pt>
                <c:pt idx="103">
                  <c:v>13578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13543.25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13682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13528.2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13598.8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F3E-B80A-1D30F79CCA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892608"/>
        <c:axId val="117894144"/>
      </c:lineChart>
      <c:catAx>
        <c:axId val="117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4144"/>
        <c:crosses val="autoZero"/>
        <c:auto val="1"/>
        <c:lblAlgn val="ctr"/>
        <c:lblOffset val="100"/>
        <c:noMultiLvlLbl val="0"/>
      </c:catAx>
      <c:valAx>
        <c:axId val="1178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Duongquatrinh!$A$7</c:f>
              <c:strCache>
                <c:ptCount val="1"/>
                <c:pt idx="0">
                  <c:v>Thạch Giám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Duongquatrinh!$B$7:$DY$7</c:f>
              <c:numCache>
                <c:formatCode>0</c:formatCode>
                <c:ptCount val="128"/>
                <c:pt idx="0">
                  <c:v>6429</c:v>
                </c:pt>
                <c:pt idx="1">
                  <c:v>6420</c:v>
                </c:pt>
                <c:pt idx="2">
                  <c:v>6415</c:v>
                </c:pt>
                <c:pt idx="3">
                  <c:v>6420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6409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6390</c:v>
                </c:pt>
                <c:pt idx="14">
                  <c:v>6401</c:v>
                </c:pt>
                <c:pt idx="15">
                  <c:v>#N/A</c:v>
                </c:pt>
                <c:pt idx="16">
                  <c:v>6391</c:v>
                </c:pt>
                <c:pt idx="17">
                  <c:v>#N/A</c:v>
                </c:pt>
                <c:pt idx="18">
                  <c:v>#N/A</c:v>
                </c:pt>
                <c:pt idx="19">
                  <c:v>6385</c:v>
                </c:pt>
                <c:pt idx="20">
                  <c:v>#N/A</c:v>
                </c:pt>
                <c:pt idx="21">
                  <c:v>#N/A</c:v>
                </c:pt>
                <c:pt idx="22">
                  <c:v>6422</c:v>
                </c:pt>
                <c:pt idx="23">
                  <c:v>#N/A</c:v>
                </c:pt>
                <c:pt idx="24">
                  <c:v>6451</c:v>
                </c:pt>
                <c:pt idx="25">
                  <c:v>6453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6476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6457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6433</c:v>
                </c:pt>
                <c:pt idx="44">
                  <c:v>#N/A</c:v>
                </c:pt>
                <c:pt idx="45">
                  <c:v>#N/A</c:v>
                </c:pt>
                <c:pt idx="46">
                  <c:v>6453</c:v>
                </c:pt>
                <c:pt idx="47">
                  <c:v>#N/A</c:v>
                </c:pt>
                <c:pt idx="48">
                  <c:v>6478</c:v>
                </c:pt>
                <c:pt idx="49">
                  <c:v>6479</c:v>
                </c:pt>
                <c:pt idx="50">
                  <c:v>#N/A</c:v>
                </c:pt>
                <c:pt idx="51">
                  <c:v>#N/A</c:v>
                </c:pt>
                <c:pt idx="52">
                  <c:v>6494</c:v>
                </c:pt>
                <c:pt idx="53">
                  <c:v>#N/A</c:v>
                </c:pt>
                <c:pt idx="54">
                  <c:v>#N/A</c:v>
                </c:pt>
                <c:pt idx="55">
                  <c:v>6480</c:v>
                </c:pt>
                <c:pt idx="56">
                  <c:v>#N/A</c:v>
                </c:pt>
                <c:pt idx="57">
                  <c:v>#N/A</c:v>
                </c:pt>
                <c:pt idx="58">
                  <c:v>6460</c:v>
                </c:pt>
                <c:pt idx="59">
                  <c:v>#N/A</c:v>
                </c:pt>
                <c:pt idx="60">
                  <c:v>#N/A</c:v>
                </c:pt>
                <c:pt idx="61">
                  <c:v>6444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6439</c:v>
                </c:pt>
                <c:pt idx="66">
                  <c:v>#N/A</c:v>
                </c:pt>
                <c:pt idx="67">
                  <c:v>6474</c:v>
                </c:pt>
                <c:pt idx="68">
                  <c:v>#N/A</c:v>
                </c:pt>
                <c:pt idx="69">
                  <c:v>#N/A</c:v>
                </c:pt>
                <c:pt idx="70">
                  <c:v>6482</c:v>
                </c:pt>
                <c:pt idx="71">
                  <c:v>#N/A</c:v>
                </c:pt>
                <c:pt idx="72">
                  <c:v>6507</c:v>
                </c:pt>
                <c:pt idx="73">
                  <c:v>6492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6447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6424</c:v>
                </c:pt>
                <c:pt idx="86">
                  <c:v>#N/A</c:v>
                </c:pt>
                <c:pt idx="87">
                  <c:v>6418</c:v>
                </c:pt>
                <c:pt idx="88">
                  <c:v>#N/A</c:v>
                </c:pt>
                <c:pt idx="89">
                  <c:v>6424</c:v>
                </c:pt>
                <c:pt idx="90">
                  <c:v>#N/A</c:v>
                </c:pt>
                <c:pt idx="91">
                  <c:v>6465</c:v>
                </c:pt>
                <c:pt idx="92">
                  <c:v>#N/A</c:v>
                </c:pt>
                <c:pt idx="93">
                  <c:v>#N/A</c:v>
                </c:pt>
                <c:pt idx="94">
                  <c:v>6490</c:v>
                </c:pt>
                <c:pt idx="95">
                  <c:v>#N/A</c:v>
                </c:pt>
                <c:pt idx="96">
                  <c:v>6513</c:v>
                </c:pt>
                <c:pt idx="97">
                  <c:v>6512</c:v>
                </c:pt>
                <c:pt idx="98">
                  <c:v>#N/A</c:v>
                </c:pt>
                <c:pt idx="99">
                  <c:v>6494</c:v>
                </c:pt>
                <c:pt idx="100">
                  <c:v>#N/A</c:v>
                </c:pt>
                <c:pt idx="101">
                  <c:v>#N/A</c:v>
                </c:pt>
                <c:pt idx="102">
                  <c:v>6481</c:v>
                </c:pt>
                <c:pt idx="103">
                  <c:v>6484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6428.75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6439.25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6471.2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6459.2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8-424E-8D56-13DA54863E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79968"/>
        <c:axId val="118581504"/>
      </c:lineChart>
      <c:catAx>
        <c:axId val="1185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1504"/>
        <c:crosses val="autoZero"/>
        <c:auto val="1"/>
        <c:lblAlgn val="ctr"/>
        <c:lblOffset val="100"/>
        <c:noMultiLvlLbl val="0"/>
      </c:catAx>
      <c:valAx>
        <c:axId val="118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Duongquatrinh!$A$8</c:f>
              <c:strCache>
                <c:ptCount val="1"/>
                <c:pt idx="0">
                  <c:v>Con Cuông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Duongquatrinh!$B$8:$DY$8</c:f>
              <c:numCache>
                <c:formatCode>0</c:formatCode>
                <c:ptCount val="128"/>
                <c:pt idx="0">
                  <c:v>#N/A</c:v>
                </c:pt>
                <c:pt idx="1">
                  <c:v>2372</c:v>
                </c:pt>
                <c:pt idx="2">
                  <c:v>2366</c:v>
                </c:pt>
                <c:pt idx="3">
                  <c:v>2361</c:v>
                </c:pt>
                <c:pt idx="4">
                  <c:v>2355</c:v>
                </c:pt>
                <c:pt idx="5">
                  <c:v>2334</c:v>
                </c:pt>
                <c:pt idx="6">
                  <c:v>2329</c:v>
                </c:pt>
                <c:pt idx="7">
                  <c:v>2326</c:v>
                </c:pt>
                <c:pt idx="8">
                  <c:v>#N/A</c:v>
                </c:pt>
                <c:pt idx="9">
                  <c:v>2330</c:v>
                </c:pt>
                <c:pt idx="10">
                  <c:v>#N/A</c:v>
                </c:pt>
                <c:pt idx="11">
                  <c:v>2330</c:v>
                </c:pt>
                <c:pt idx="12">
                  <c:v>#N/A</c:v>
                </c:pt>
                <c:pt idx="13">
                  <c:v>2335</c:v>
                </c:pt>
                <c:pt idx="14">
                  <c:v>#N/A</c:v>
                </c:pt>
                <c:pt idx="15">
                  <c:v>2335</c:v>
                </c:pt>
                <c:pt idx="16">
                  <c:v>#N/A</c:v>
                </c:pt>
                <c:pt idx="17">
                  <c:v>2332</c:v>
                </c:pt>
                <c:pt idx="18">
                  <c:v>#N/A</c:v>
                </c:pt>
                <c:pt idx="19">
                  <c:v>2330</c:v>
                </c:pt>
                <c:pt idx="20">
                  <c:v>#N/A</c:v>
                </c:pt>
                <c:pt idx="21">
                  <c:v>2332</c:v>
                </c:pt>
                <c:pt idx="22">
                  <c:v>#N/A</c:v>
                </c:pt>
                <c:pt idx="23">
                  <c:v>2326</c:v>
                </c:pt>
                <c:pt idx="24">
                  <c:v>#N/A</c:v>
                </c:pt>
                <c:pt idx="25">
                  <c:v>2326</c:v>
                </c:pt>
                <c:pt idx="26">
                  <c:v>#N/A</c:v>
                </c:pt>
                <c:pt idx="27">
                  <c:v>2324</c:v>
                </c:pt>
                <c:pt idx="28">
                  <c:v>#N/A</c:v>
                </c:pt>
                <c:pt idx="29">
                  <c:v>2322</c:v>
                </c:pt>
                <c:pt idx="30">
                  <c:v>#N/A</c:v>
                </c:pt>
                <c:pt idx="31">
                  <c:v>2320</c:v>
                </c:pt>
                <c:pt idx="32">
                  <c:v>#N/A</c:v>
                </c:pt>
                <c:pt idx="33">
                  <c:v>2324</c:v>
                </c:pt>
                <c:pt idx="34">
                  <c:v>#N/A</c:v>
                </c:pt>
                <c:pt idx="35">
                  <c:v>2324</c:v>
                </c:pt>
                <c:pt idx="36">
                  <c:v>#N/A</c:v>
                </c:pt>
                <c:pt idx="37">
                  <c:v>2327</c:v>
                </c:pt>
                <c:pt idx="38">
                  <c:v>#N/A</c:v>
                </c:pt>
                <c:pt idx="39">
                  <c:v>2335</c:v>
                </c:pt>
                <c:pt idx="40">
                  <c:v>#N/A</c:v>
                </c:pt>
                <c:pt idx="41">
                  <c:v>2346</c:v>
                </c:pt>
                <c:pt idx="42">
                  <c:v>#N/A</c:v>
                </c:pt>
                <c:pt idx="43">
                  <c:v>2363</c:v>
                </c:pt>
                <c:pt idx="44">
                  <c:v>#N/A</c:v>
                </c:pt>
                <c:pt idx="45">
                  <c:v>2360</c:v>
                </c:pt>
                <c:pt idx="46">
                  <c:v>#N/A</c:v>
                </c:pt>
                <c:pt idx="47">
                  <c:v>2357</c:v>
                </c:pt>
                <c:pt idx="48">
                  <c:v>#N/A</c:v>
                </c:pt>
                <c:pt idx="49">
                  <c:v>2352</c:v>
                </c:pt>
                <c:pt idx="50">
                  <c:v>#N/A</c:v>
                </c:pt>
                <c:pt idx="51">
                  <c:v>2357</c:v>
                </c:pt>
                <c:pt idx="52">
                  <c:v>#N/A</c:v>
                </c:pt>
                <c:pt idx="53">
                  <c:v>2357</c:v>
                </c:pt>
                <c:pt idx="54">
                  <c:v>#N/A</c:v>
                </c:pt>
                <c:pt idx="55">
                  <c:v>2362</c:v>
                </c:pt>
                <c:pt idx="56">
                  <c:v>#N/A</c:v>
                </c:pt>
                <c:pt idx="57">
                  <c:v>2365</c:v>
                </c:pt>
                <c:pt idx="58">
                  <c:v>#N/A</c:v>
                </c:pt>
                <c:pt idx="59">
                  <c:v>2365</c:v>
                </c:pt>
                <c:pt idx="60">
                  <c:v>#N/A</c:v>
                </c:pt>
                <c:pt idx="61">
                  <c:v>2365</c:v>
                </c:pt>
                <c:pt idx="62">
                  <c:v>#N/A</c:v>
                </c:pt>
                <c:pt idx="63">
                  <c:v>2362</c:v>
                </c:pt>
                <c:pt idx="64">
                  <c:v>#N/A</c:v>
                </c:pt>
                <c:pt idx="65">
                  <c:v>2355</c:v>
                </c:pt>
                <c:pt idx="66">
                  <c:v>#N/A</c:v>
                </c:pt>
                <c:pt idx="67">
                  <c:v>2345</c:v>
                </c:pt>
                <c:pt idx="68">
                  <c:v>#N/A</c:v>
                </c:pt>
                <c:pt idx="69">
                  <c:v>2345</c:v>
                </c:pt>
                <c:pt idx="70">
                  <c:v>2305</c:v>
                </c:pt>
                <c:pt idx="71">
                  <c:v>2350</c:v>
                </c:pt>
                <c:pt idx="72">
                  <c:v>#N/A</c:v>
                </c:pt>
                <c:pt idx="73">
                  <c:v>2360</c:v>
                </c:pt>
                <c:pt idx="74">
                  <c:v>#N/A</c:v>
                </c:pt>
                <c:pt idx="75">
                  <c:v>2364</c:v>
                </c:pt>
                <c:pt idx="76">
                  <c:v>#N/A</c:v>
                </c:pt>
                <c:pt idx="77">
                  <c:v>2362</c:v>
                </c:pt>
                <c:pt idx="78">
                  <c:v>#N/A</c:v>
                </c:pt>
                <c:pt idx="79">
                  <c:v>2359</c:v>
                </c:pt>
                <c:pt idx="80">
                  <c:v>#N/A</c:v>
                </c:pt>
                <c:pt idx="81">
                  <c:v>2362</c:v>
                </c:pt>
                <c:pt idx="82">
                  <c:v>#N/A</c:v>
                </c:pt>
                <c:pt idx="83">
                  <c:v>2366</c:v>
                </c:pt>
                <c:pt idx="84">
                  <c:v>#N/A</c:v>
                </c:pt>
                <c:pt idx="85">
                  <c:v>2357</c:v>
                </c:pt>
                <c:pt idx="86">
                  <c:v>#N/A</c:v>
                </c:pt>
                <c:pt idx="87">
                  <c:v>2352</c:v>
                </c:pt>
                <c:pt idx="88">
                  <c:v>#N/A</c:v>
                </c:pt>
                <c:pt idx="89">
                  <c:v>2341</c:v>
                </c:pt>
                <c:pt idx="90">
                  <c:v>#N/A</c:v>
                </c:pt>
                <c:pt idx="91">
                  <c:v>2330</c:v>
                </c:pt>
                <c:pt idx="92">
                  <c:v>#N/A</c:v>
                </c:pt>
                <c:pt idx="93">
                  <c:v>2335</c:v>
                </c:pt>
                <c:pt idx="94">
                  <c:v>#N/A</c:v>
                </c:pt>
                <c:pt idx="95">
                  <c:v>2349</c:v>
                </c:pt>
                <c:pt idx="96">
                  <c:v>#N/A</c:v>
                </c:pt>
                <c:pt idx="97">
                  <c:v>2351</c:v>
                </c:pt>
                <c:pt idx="98">
                  <c:v>#N/A</c:v>
                </c:pt>
                <c:pt idx="99">
                  <c:v>2365</c:v>
                </c:pt>
                <c:pt idx="100">
                  <c:v>#N/A</c:v>
                </c:pt>
                <c:pt idx="101">
                  <c:v>2353</c:v>
                </c:pt>
                <c:pt idx="102">
                  <c:v>#N/A</c:v>
                </c:pt>
                <c:pt idx="103">
                  <c:v>2342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2346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2342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2352.1999999999998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2341.8000000000002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7-4C4C-BA49-49DA759D0F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903936"/>
        <c:axId val="118905472"/>
      </c:lineChart>
      <c:catAx>
        <c:axId val="1189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5472"/>
        <c:crosses val="autoZero"/>
        <c:auto val="1"/>
        <c:lblAlgn val="ctr"/>
        <c:lblOffset val="100"/>
        <c:noMultiLvlLbl val="0"/>
      </c:catAx>
      <c:valAx>
        <c:axId val="1189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Duongquatrinh!$A$9</c:f>
              <c:strCache>
                <c:ptCount val="1"/>
                <c:pt idx="0">
                  <c:v>Dừa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Duongquatrinh!$B$9:$DY$9</c:f>
              <c:numCache>
                <c:formatCode>0</c:formatCode>
                <c:ptCount val="128"/>
                <c:pt idx="0">
                  <c:v>#N/A</c:v>
                </c:pt>
                <c:pt idx="1">
                  <c:v>1378</c:v>
                </c:pt>
                <c:pt idx="2">
                  <c:v>#N/A</c:v>
                </c:pt>
                <c:pt idx="3">
                  <c:v>1384</c:v>
                </c:pt>
                <c:pt idx="4">
                  <c:v>#N/A</c:v>
                </c:pt>
                <c:pt idx="5">
                  <c:v>1392</c:v>
                </c:pt>
                <c:pt idx="6">
                  <c:v>#N/A</c:v>
                </c:pt>
                <c:pt idx="7">
                  <c:v>1398</c:v>
                </c:pt>
                <c:pt idx="8">
                  <c:v>#N/A</c:v>
                </c:pt>
                <c:pt idx="9">
                  <c:v>1388</c:v>
                </c:pt>
                <c:pt idx="10">
                  <c:v>#N/A</c:v>
                </c:pt>
                <c:pt idx="11">
                  <c:v>1378</c:v>
                </c:pt>
                <c:pt idx="12">
                  <c:v>#N/A</c:v>
                </c:pt>
                <c:pt idx="13">
                  <c:v>1368</c:v>
                </c:pt>
                <c:pt idx="14">
                  <c:v>#N/A</c:v>
                </c:pt>
                <c:pt idx="15">
                  <c:v>1367</c:v>
                </c:pt>
                <c:pt idx="16">
                  <c:v>#N/A</c:v>
                </c:pt>
                <c:pt idx="17">
                  <c:v>1370</c:v>
                </c:pt>
                <c:pt idx="18">
                  <c:v>#N/A</c:v>
                </c:pt>
                <c:pt idx="19">
                  <c:v>1372</c:v>
                </c:pt>
                <c:pt idx="20">
                  <c:v>#N/A</c:v>
                </c:pt>
                <c:pt idx="21">
                  <c:v>1374</c:v>
                </c:pt>
                <c:pt idx="22">
                  <c:v>#N/A</c:v>
                </c:pt>
                <c:pt idx="23">
                  <c:v>1376</c:v>
                </c:pt>
                <c:pt idx="24">
                  <c:v>#N/A</c:v>
                </c:pt>
                <c:pt idx="25">
                  <c:v>1378</c:v>
                </c:pt>
                <c:pt idx="26">
                  <c:v>#N/A</c:v>
                </c:pt>
                <c:pt idx="27">
                  <c:v>1378</c:v>
                </c:pt>
                <c:pt idx="28">
                  <c:v>#N/A</c:v>
                </c:pt>
                <c:pt idx="29">
                  <c:v>1378</c:v>
                </c:pt>
                <c:pt idx="30">
                  <c:v>#N/A</c:v>
                </c:pt>
                <c:pt idx="31">
                  <c:v>1378</c:v>
                </c:pt>
                <c:pt idx="32">
                  <c:v>#N/A</c:v>
                </c:pt>
                <c:pt idx="33">
                  <c:v>1380</c:v>
                </c:pt>
                <c:pt idx="34">
                  <c:v>#N/A</c:v>
                </c:pt>
                <c:pt idx="35">
                  <c:v>1383</c:v>
                </c:pt>
                <c:pt idx="36">
                  <c:v>#N/A</c:v>
                </c:pt>
                <c:pt idx="37">
                  <c:v>1388</c:v>
                </c:pt>
                <c:pt idx="38">
                  <c:v>#N/A</c:v>
                </c:pt>
                <c:pt idx="39">
                  <c:v>1396</c:v>
                </c:pt>
                <c:pt idx="40">
                  <c:v>#N/A</c:v>
                </c:pt>
                <c:pt idx="41">
                  <c:v>1407</c:v>
                </c:pt>
                <c:pt idx="42">
                  <c:v>#N/A</c:v>
                </c:pt>
                <c:pt idx="43">
                  <c:v>1418</c:v>
                </c:pt>
                <c:pt idx="44">
                  <c:v>#N/A</c:v>
                </c:pt>
                <c:pt idx="45">
                  <c:v>1437</c:v>
                </c:pt>
                <c:pt idx="46">
                  <c:v>#N/A</c:v>
                </c:pt>
                <c:pt idx="47">
                  <c:v>1444</c:v>
                </c:pt>
                <c:pt idx="48">
                  <c:v>#N/A</c:v>
                </c:pt>
                <c:pt idx="49">
                  <c:v>1451</c:v>
                </c:pt>
                <c:pt idx="50">
                  <c:v>#N/A</c:v>
                </c:pt>
                <c:pt idx="51">
                  <c:v>1450</c:v>
                </c:pt>
                <c:pt idx="52">
                  <c:v>#N/A</c:v>
                </c:pt>
                <c:pt idx="53">
                  <c:v>1449</c:v>
                </c:pt>
                <c:pt idx="54">
                  <c:v>#N/A</c:v>
                </c:pt>
                <c:pt idx="55">
                  <c:v>1447</c:v>
                </c:pt>
                <c:pt idx="56">
                  <c:v>#N/A</c:v>
                </c:pt>
                <c:pt idx="57">
                  <c:v>1445</c:v>
                </c:pt>
                <c:pt idx="58">
                  <c:v>#N/A</c:v>
                </c:pt>
                <c:pt idx="59">
                  <c:v>1443</c:v>
                </c:pt>
                <c:pt idx="60">
                  <c:v>#N/A</c:v>
                </c:pt>
                <c:pt idx="61">
                  <c:v>1441</c:v>
                </c:pt>
                <c:pt idx="62">
                  <c:v>#N/A</c:v>
                </c:pt>
                <c:pt idx="63">
                  <c:v>1438</c:v>
                </c:pt>
                <c:pt idx="64">
                  <c:v>#N/A</c:v>
                </c:pt>
                <c:pt idx="65">
                  <c:v>1436</c:v>
                </c:pt>
                <c:pt idx="66">
                  <c:v>#N/A</c:v>
                </c:pt>
                <c:pt idx="67">
                  <c:v>1433</c:v>
                </c:pt>
                <c:pt idx="68">
                  <c:v>#N/A</c:v>
                </c:pt>
                <c:pt idx="69">
                  <c:v>1423</c:v>
                </c:pt>
                <c:pt idx="70">
                  <c:v>#N/A</c:v>
                </c:pt>
                <c:pt idx="71">
                  <c:v>1416</c:v>
                </c:pt>
                <c:pt idx="72">
                  <c:v>#N/A</c:v>
                </c:pt>
                <c:pt idx="73">
                  <c:v>1408</c:v>
                </c:pt>
                <c:pt idx="74">
                  <c:v>#N/A</c:v>
                </c:pt>
                <c:pt idx="75">
                  <c:v>1402</c:v>
                </c:pt>
                <c:pt idx="76">
                  <c:v>#N/A</c:v>
                </c:pt>
                <c:pt idx="77">
                  <c:v>1410</c:v>
                </c:pt>
                <c:pt idx="78">
                  <c:v>#N/A</c:v>
                </c:pt>
                <c:pt idx="79">
                  <c:v>1423</c:v>
                </c:pt>
                <c:pt idx="80">
                  <c:v>#N/A</c:v>
                </c:pt>
                <c:pt idx="81">
                  <c:v>1425</c:v>
                </c:pt>
                <c:pt idx="82">
                  <c:v>#N/A</c:v>
                </c:pt>
                <c:pt idx="83">
                  <c:v>1427</c:v>
                </c:pt>
                <c:pt idx="84">
                  <c:v>#N/A</c:v>
                </c:pt>
                <c:pt idx="85">
                  <c:v>1428</c:v>
                </c:pt>
                <c:pt idx="86">
                  <c:v>#N/A</c:v>
                </c:pt>
                <c:pt idx="87">
                  <c:v>1429</c:v>
                </c:pt>
                <c:pt idx="88">
                  <c:v>#N/A</c:v>
                </c:pt>
                <c:pt idx="89">
                  <c:v>1430</c:v>
                </c:pt>
                <c:pt idx="90">
                  <c:v>#N/A</c:v>
                </c:pt>
                <c:pt idx="91">
                  <c:v>1432</c:v>
                </c:pt>
                <c:pt idx="92">
                  <c:v>#N/A</c:v>
                </c:pt>
                <c:pt idx="93">
                  <c:v>1424</c:v>
                </c:pt>
                <c:pt idx="94">
                  <c:v>#N/A</c:v>
                </c:pt>
                <c:pt idx="95">
                  <c:v>1416</c:v>
                </c:pt>
                <c:pt idx="96">
                  <c:v>#N/A</c:v>
                </c:pt>
                <c:pt idx="97">
                  <c:v>1408</c:v>
                </c:pt>
                <c:pt idx="98">
                  <c:v>#N/A</c:v>
                </c:pt>
                <c:pt idx="99">
                  <c:v>1406</c:v>
                </c:pt>
                <c:pt idx="100">
                  <c:v>#N/A</c:v>
                </c:pt>
                <c:pt idx="101">
                  <c:v>1404</c:v>
                </c:pt>
                <c:pt idx="102">
                  <c:v>#N/A</c:v>
                </c:pt>
                <c:pt idx="103">
                  <c:v>1402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1406.25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1413.75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1404.6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1409.6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B-410D-9BF7-8A24B0681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925952"/>
        <c:axId val="118924416"/>
      </c:lineChart>
      <c:catAx>
        <c:axId val="1189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4416"/>
        <c:crosses val="autoZero"/>
        <c:auto val="1"/>
        <c:lblAlgn val="ctr"/>
        <c:lblOffset val="100"/>
        <c:noMultiLvlLbl val="0"/>
      </c:catAx>
      <c:valAx>
        <c:axId val="11892441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Duongquatrinh!$A$10</c:f>
              <c:strCache>
                <c:ptCount val="1"/>
                <c:pt idx="0">
                  <c:v>Đô Lương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Duongquatrinh!$B$10:$DY$10</c:f>
              <c:numCache>
                <c:formatCode>0</c:formatCode>
                <c:ptCount val="128"/>
                <c:pt idx="0">
                  <c:v>#N/A</c:v>
                </c:pt>
                <c:pt idx="1">
                  <c:v>999</c:v>
                </c:pt>
                <c:pt idx="2">
                  <c:v>#N/A</c:v>
                </c:pt>
                <c:pt idx="3">
                  <c:v>1001</c:v>
                </c:pt>
                <c:pt idx="4">
                  <c:v>#N/A</c:v>
                </c:pt>
                <c:pt idx="5">
                  <c:v>1002</c:v>
                </c:pt>
                <c:pt idx="6">
                  <c:v>#N/A</c:v>
                </c:pt>
                <c:pt idx="7">
                  <c:v>1003</c:v>
                </c:pt>
                <c:pt idx="8">
                  <c:v>#N/A</c:v>
                </c:pt>
                <c:pt idx="9">
                  <c:v>1005</c:v>
                </c:pt>
                <c:pt idx="10">
                  <c:v>#N/A</c:v>
                </c:pt>
                <c:pt idx="11">
                  <c:v>1007</c:v>
                </c:pt>
                <c:pt idx="12">
                  <c:v>#N/A</c:v>
                </c:pt>
                <c:pt idx="13">
                  <c:v>1010</c:v>
                </c:pt>
                <c:pt idx="14">
                  <c:v>#N/A</c:v>
                </c:pt>
                <c:pt idx="15">
                  <c:v>1009</c:v>
                </c:pt>
                <c:pt idx="16">
                  <c:v>#N/A</c:v>
                </c:pt>
                <c:pt idx="17">
                  <c:v>1008</c:v>
                </c:pt>
                <c:pt idx="18">
                  <c:v>#N/A</c:v>
                </c:pt>
                <c:pt idx="19">
                  <c:v>1007</c:v>
                </c:pt>
                <c:pt idx="20">
                  <c:v>#N/A</c:v>
                </c:pt>
                <c:pt idx="21">
                  <c:v>1005</c:v>
                </c:pt>
                <c:pt idx="22">
                  <c:v>#N/A</c:v>
                </c:pt>
                <c:pt idx="23">
                  <c:v>1003</c:v>
                </c:pt>
                <c:pt idx="24">
                  <c:v>#N/A</c:v>
                </c:pt>
                <c:pt idx="25">
                  <c:v>1001</c:v>
                </c:pt>
                <c:pt idx="26">
                  <c:v>#N/A</c:v>
                </c:pt>
                <c:pt idx="27">
                  <c:v>1007</c:v>
                </c:pt>
                <c:pt idx="28">
                  <c:v>#N/A</c:v>
                </c:pt>
                <c:pt idx="29">
                  <c:v>1012</c:v>
                </c:pt>
                <c:pt idx="30">
                  <c:v>#N/A</c:v>
                </c:pt>
                <c:pt idx="31">
                  <c:v>1019</c:v>
                </c:pt>
                <c:pt idx="32">
                  <c:v>#N/A</c:v>
                </c:pt>
                <c:pt idx="33">
                  <c:v>1025</c:v>
                </c:pt>
                <c:pt idx="34">
                  <c:v>#N/A</c:v>
                </c:pt>
                <c:pt idx="35">
                  <c:v>1030</c:v>
                </c:pt>
                <c:pt idx="36">
                  <c:v>#N/A</c:v>
                </c:pt>
                <c:pt idx="37">
                  <c:v>1036</c:v>
                </c:pt>
                <c:pt idx="38">
                  <c:v>#N/A</c:v>
                </c:pt>
                <c:pt idx="39">
                  <c:v>1038</c:v>
                </c:pt>
                <c:pt idx="40">
                  <c:v>#N/A</c:v>
                </c:pt>
                <c:pt idx="41">
                  <c:v>1040</c:v>
                </c:pt>
                <c:pt idx="42">
                  <c:v>#N/A</c:v>
                </c:pt>
                <c:pt idx="43">
                  <c:v>1042</c:v>
                </c:pt>
                <c:pt idx="44">
                  <c:v>#N/A</c:v>
                </c:pt>
                <c:pt idx="45">
                  <c:v>1045</c:v>
                </c:pt>
                <c:pt idx="46">
                  <c:v>#N/A</c:v>
                </c:pt>
                <c:pt idx="47">
                  <c:v>1047</c:v>
                </c:pt>
                <c:pt idx="48">
                  <c:v>#N/A</c:v>
                </c:pt>
                <c:pt idx="49">
                  <c:v>1052</c:v>
                </c:pt>
                <c:pt idx="50">
                  <c:v>#N/A</c:v>
                </c:pt>
                <c:pt idx="51">
                  <c:v>1059</c:v>
                </c:pt>
                <c:pt idx="52">
                  <c:v>#N/A</c:v>
                </c:pt>
                <c:pt idx="53">
                  <c:v>1068</c:v>
                </c:pt>
                <c:pt idx="54">
                  <c:v>#N/A</c:v>
                </c:pt>
                <c:pt idx="55">
                  <c:v>1075</c:v>
                </c:pt>
                <c:pt idx="56">
                  <c:v>#N/A</c:v>
                </c:pt>
                <c:pt idx="57">
                  <c:v>1079</c:v>
                </c:pt>
                <c:pt idx="58">
                  <c:v>#N/A</c:v>
                </c:pt>
                <c:pt idx="59">
                  <c:v>1084</c:v>
                </c:pt>
                <c:pt idx="60">
                  <c:v>#N/A</c:v>
                </c:pt>
                <c:pt idx="61">
                  <c:v>1090</c:v>
                </c:pt>
                <c:pt idx="62">
                  <c:v>#N/A</c:v>
                </c:pt>
                <c:pt idx="63">
                  <c:v>1092</c:v>
                </c:pt>
                <c:pt idx="64">
                  <c:v>#N/A</c:v>
                </c:pt>
                <c:pt idx="65">
                  <c:v>1094</c:v>
                </c:pt>
                <c:pt idx="66">
                  <c:v>#N/A</c:v>
                </c:pt>
                <c:pt idx="67">
                  <c:v>1096</c:v>
                </c:pt>
                <c:pt idx="68">
                  <c:v>#N/A</c:v>
                </c:pt>
                <c:pt idx="69">
                  <c:v>1098</c:v>
                </c:pt>
                <c:pt idx="70">
                  <c:v>#N/A</c:v>
                </c:pt>
                <c:pt idx="71">
                  <c:v>1100</c:v>
                </c:pt>
                <c:pt idx="72">
                  <c:v>#N/A</c:v>
                </c:pt>
                <c:pt idx="73">
                  <c:v>1100</c:v>
                </c:pt>
                <c:pt idx="74">
                  <c:v>#N/A</c:v>
                </c:pt>
                <c:pt idx="75">
                  <c:v>1095</c:v>
                </c:pt>
                <c:pt idx="76">
                  <c:v>#N/A</c:v>
                </c:pt>
                <c:pt idx="77">
                  <c:v>1091</c:v>
                </c:pt>
                <c:pt idx="78">
                  <c:v>#N/A</c:v>
                </c:pt>
                <c:pt idx="79">
                  <c:v>1086</c:v>
                </c:pt>
                <c:pt idx="80">
                  <c:v>#N/A</c:v>
                </c:pt>
                <c:pt idx="81">
                  <c:v>1082</c:v>
                </c:pt>
                <c:pt idx="82">
                  <c:v>#N/A</c:v>
                </c:pt>
                <c:pt idx="83">
                  <c:v>1078</c:v>
                </c:pt>
                <c:pt idx="84">
                  <c:v>#N/A</c:v>
                </c:pt>
                <c:pt idx="85">
                  <c:v>1075</c:v>
                </c:pt>
                <c:pt idx="86">
                  <c:v>#N/A</c:v>
                </c:pt>
                <c:pt idx="87">
                  <c:v>1080</c:v>
                </c:pt>
                <c:pt idx="88">
                  <c:v>#N/A</c:v>
                </c:pt>
                <c:pt idx="89">
                  <c:v>1085</c:v>
                </c:pt>
                <c:pt idx="90">
                  <c:v>#N/A</c:v>
                </c:pt>
                <c:pt idx="91">
                  <c:v>1087</c:v>
                </c:pt>
                <c:pt idx="92">
                  <c:v>#N/A</c:v>
                </c:pt>
                <c:pt idx="93">
                  <c:v>1089</c:v>
                </c:pt>
                <c:pt idx="94">
                  <c:v>#N/A</c:v>
                </c:pt>
                <c:pt idx="95">
                  <c:v>1090</c:v>
                </c:pt>
                <c:pt idx="96">
                  <c:v>#N/A</c:v>
                </c:pt>
                <c:pt idx="97">
                  <c:v>1092</c:v>
                </c:pt>
                <c:pt idx="98">
                  <c:v>#N/A</c:v>
                </c:pt>
                <c:pt idx="99">
                  <c:v>1088</c:v>
                </c:pt>
                <c:pt idx="100">
                  <c:v>#N/A</c:v>
                </c:pt>
                <c:pt idx="101">
                  <c:v>1084</c:v>
                </c:pt>
                <c:pt idx="102">
                  <c:v>#N/A</c:v>
                </c:pt>
                <c:pt idx="103">
                  <c:v>1080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1052.75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1058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1048.8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1052.5999999999999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C-4D8A-94B4-1F3FF18F0C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666368"/>
        <c:axId val="118667904"/>
      </c:lineChart>
      <c:catAx>
        <c:axId val="1186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7904"/>
        <c:crosses val="autoZero"/>
        <c:auto val="1"/>
        <c:lblAlgn val="ctr"/>
        <c:lblOffset val="100"/>
        <c:noMultiLvlLbl val="0"/>
      </c:catAx>
      <c:valAx>
        <c:axId val="1186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Duongquatrinh!$A$11</c:f>
              <c:strCache>
                <c:ptCount val="1"/>
                <c:pt idx="0">
                  <c:v>Yên Thượng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Duongquatrinh!$B$11:$DY$11</c:f>
              <c:numCache>
                <c:formatCode>0</c:formatCode>
                <c:ptCount val="128"/>
                <c:pt idx="0">
                  <c:v>#N/A</c:v>
                </c:pt>
                <c:pt idx="1">
                  <c:v>102</c:v>
                </c:pt>
                <c:pt idx="2">
                  <c:v>#N/A</c:v>
                </c:pt>
                <c:pt idx="3">
                  <c:v>#N/A</c:v>
                </c:pt>
                <c:pt idx="4">
                  <c:v>73</c:v>
                </c:pt>
                <c:pt idx="5">
                  <c:v>#N/A</c:v>
                </c:pt>
                <c:pt idx="6">
                  <c:v>#N/A</c:v>
                </c:pt>
                <c:pt idx="7">
                  <c:v>42</c:v>
                </c:pt>
                <c:pt idx="8">
                  <c:v>#N/A</c:v>
                </c:pt>
                <c:pt idx="9">
                  <c:v>#N/A</c:v>
                </c:pt>
                <c:pt idx="10">
                  <c:v>23</c:v>
                </c:pt>
                <c:pt idx="11">
                  <c:v>#N/A</c:v>
                </c:pt>
                <c:pt idx="12">
                  <c:v>#N/A</c:v>
                </c:pt>
                <c:pt idx="13">
                  <c:v>2</c:v>
                </c:pt>
                <c:pt idx="14">
                  <c:v>#N/A</c:v>
                </c:pt>
                <c:pt idx="15">
                  <c:v>#N/A</c:v>
                </c:pt>
                <c:pt idx="16">
                  <c:v>15</c:v>
                </c:pt>
                <c:pt idx="17">
                  <c:v>#N/A</c:v>
                </c:pt>
                <c:pt idx="18">
                  <c:v>#N/A</c:v>
                </c:pt>
                <c:pt idx="19">
                  <c:v>60</c:v>
                </c:pt>
                <c:pt idx="20">
                  <c:v>#N/A</c:v>
                </c:pt>
                <c:pt idx="21">
                  <c:v>#N/A</c:v>
                </c:pt>
                <c:pt idx="22">
                  <c:v>109</c:v>
                </c:pt>
                <c:pt idx="23">
                  <c:v>#N/A</c:v>
                </c:pt>
                <c:pt idx="24">
                  <c:v>#N/A</c:v>
                </c:pt>
                <c:pt idx="25">
                  <c:v>100</c:v>
                </c:pt>
                <c:pt idx="26">
                  <c:v>#N/A</c:v>
                </c:pt>
                <c:pt idx="27">
                  <c:v>#N/A</c:v>
                </c:pt>
                <c:pt idx="28">
                  <c:v>78</c:v>
                </c:pt>
                <c:pt idx="29">
                  <c:v>#N/A</c:v>
                </c:pt>
                <c:pt idx="30">
                  <c:v>#N/A</c:v>
                </c:pt>
                <c:pt idx="31">
                  <c:v>52</c:v>
                </c:pt>
                <c:pt idx="32">
                  <c:v>#N/A</c:v>
                </c:pt>
                <c:pt idx="33">
                  <c:v>#N/A</c:v>
                </c:pt>
                <c:pt idx="34">
                  <c:v>36</c:v>
                </c:pt>
                <c:pt idx="35">
                  <c:v>#N/A</c:v>
                </c:pt>
                <c:pt idx="36">
                  <c:v>#N/A</c:v>
                </c:pt>
                <c:pt idx="37">
                  <c:v>14</c:v>
                </c:pt>
                <c:pt idx="38">
                  <c:v>#N/A</c:v>
                </c:pt>
                <c:pt idx="39">
                  <c:v>#N/A</c:v>
                </c:pt>
                <c:pt idx="40">
                  <c:v>12</c:v>
                </c:pt>
                <c:pt idx="41">
                  <c:v>#N/A</c:v>
                </c:pt>
                <c:pt idx="42">
                  <c:v>#N/A</c:v>
                </c:pt>
                <c:pt idx="43">
                  <c:v>48</c:v>
                </c:pt>
                <c:pt idx="44">
                  <c:v>#N/A</c:v>
                </c:pt>
                <c:pt idx="45">
                  <c:v>#N/A</c:v>
                </c:pt>
                <c:pt idx="46">
                  <c:v>98</c:v>
                </c:pt>
                <c:pt idx="47">
                  <c:v>#N/A</c:v>
                </c:pt>
                <c:pt idx="48">
                  <c:v>#N/A</c:v>
                </c:pt>
                <c:pt idx="49">
                  <c:v>88</c:v>
                </c:pt>
                <c:pt idx="50">
                  <c:v>#N/A</c:v>
                </c:pt>
                <c:pt idx="51">
                  <c:v>#N/A</c:v>
                </c:pt>
                <c:pt idx="52">
                  <c:v>52</c:v>
                </c:pt>
                <c:pt idx="53">
                  <c:v>#N/A</c:v>
                </c:pt>
                <c:pt idx="54">
                  <c:v>#N/A</c:v>
                </c:pt>
                <c:pt idx="55">
                  <c:v>36</c:v>
                </c:pt>
                <c:pt idx="56">
                  <c:v>#N/A</c:v>
                </c:pt>
                <c:pt idx="57">
                  <c:v>#N/A</c:v>
                </c:pt>
                <c:pt idx="58">
                  <c:v>60</c:v>
                </c:pt>
                <c:pt idx="59">
                  <c:v>#N/A</c:v>
                </c:pt>
                <c:pt idx="60">
                  <c:v>#N/A</c:v>
                </c:pt>
                <c:pt idx="61">
                  <c:v>56</c:v>
                </c:pt>
                <c:pt idx="62">
                  <c:v>#N/A</c:v>
                </c:pt>
                <c:pt idx="63">
                  <c:v>#N/A</c:v>
                </c:pt>
                <c:pt idx="64">
                  <c:v>40</c:v>
                </c:pt>
                <c:pt idx="65">
                  <c:v>#N/A</c:v>
                </c:pt>
                <c:pt idx="66">
                  <c:v>#N/A</c:v>
                </c:pt>
                <c:pt idx="67">
                  <c:v>52</c:v>
                </c:pt>
                <c:pt idx="68">
                  <c:v>#N/A</c:v>
                </c:pt>
                <c:pt idx="69">
                  <c:v>#N/A</c:v>
                </c:pt>
                <c:pt idx="70">
                  <c:v>101</c:v>
                </c:pt>
                <c:pt idx="71">
                  <c:v>#N/A</c:v>
                </c:pt>
                <c:pt idx="72">
                  <c:v>#N/A</c:v>
                </c:pt>
                <c:pt idx="73">
                  <c:v>95</c:v>
                </c:pt>
                <c:pt idx="74">
                  <c:v>#N/A</c:v>
                </c:pt>
                <c:pt idx="75">
                  <c:v>#N/A</c:v>
                </c:pt>
                <c:pt idx="76">
                  <c:v>59</c:v>
                </c:pt>
                <c:pt idx="77">
                  <c:v>#N/A</c:v>
                </c:pt>
                <c:pt idx="78">
                  <c:v>#N/A</c:v>
                </c:pt>
                <c:pt idx="79">
                  <c:v>45</c:v>
                </c:pt>
                <c:pt idx="80">
                  <c:v>#N/A</c:v>
                </c:pt>
                <c:pt idx="81">
                  <c:v>#N/A</c:v>
                </c:pt>
                <c:pt idx="82">
                  <c:v>64</c:v>
                </c:pt>
                <c:pt idx="83">
                  <c:v>#N/A</c:v>
                </c:pt>
                <c:pt idx="84">
                  <c:v>#N/A</c:v>
                </c:pt>
                <c:pt idx="85">
                  <c:v>85</c:v>
                </c:pt>
                <c:pt idx="86">
                  <c:v>#N/A</c:v>
                </c:pt>
                <c:pt idx="87">
                  <c:v>#N/A</c:v>
                </c:pt>
                <c:pt idx="88">
                  <c:v>56</c:v>
                </c:pt>
                <c:pt idx="89">
                  <c:v>#N/A</c:v>
                </c:pt>
                <c:pt idx="90">
                  <c:v>#N/A</c:v>
                </c:pt>
                <c:pt idx="91">
                  <c:v>57</c:v>
                </c:pt>
                <c:pt idx="92">
                  <c:v>#N/A</c:v>
                </c:pt>
                <c:pt idx="93">
                  <c:v>#N/A</c:v>
                </c:pt>
                <c:pt idx="94">
                  <c:v>86</c:v>
                </c:pt>
                <c:pt idx="95">
                  <c:v>#N/A</c:v>
                </c:pt>
                <c:pt idx="96">
                  <c:v>#N/A</c:v>
                </c:pt>
                <c:pt idx="97">
                  <c:v>78</c:v>
                </c:pt>
                <c:pt idx="98">
                  <c:v>#N/A</c:v>
                </c:pt>
                <c:pt idx="99">
                  <c:v>#N/A</c:v>
                </c:pt>
                <c:pt idx="100">
                  <c:v>49</c:v>
                </c:pt>
                <c:pt idx="101">
                  <c:v>#N/A</c:v>
                </c:pt>
                <c:pt idx="102">
                  <c:v>#N/A</c:v>
                </c:pt>
                <c:pt idx="103">
                  <c:v>24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39.25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54.25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92.6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D-4C89-A67C-51D44C954F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676864"/>
        <c:axId val="118785152"/>
      </c:lineChart>
      <c:catAx>
        <c:axId val="1186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5152"/>
        <c:crosses val="autoZero"/>
        <c:auto val="1"/>
        <c:lblAlgn val="ctr"/>
        <c:lblOffset val="100"/>
        <c:noMultiLvlLbl val="0"/>
      </c:catAx>
      <c:valAx>
        <c:axId val="1187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Duongquatrinh!$A$12</c:f>
              <c:strCache>
                <c:ptCount val="1"/>
                <c:pt idx="0">
                  <c:v>Nam Đàn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Duongquatrinh!$B$12:$DY$12</c:f>
              <c:numCache>
                <c:formatCode>0</c:formatCode>
                <c:ptCount val="128"/>
                <c:pt idx="0">
                  <c:v>#N/A</c:v>
                </c:pt>
                <c:pt idx="1">
                  <c:v>70</c:v>
                </c:pt>
                <c:pt idx="2">
                  <c:v>#N/A</c:v>
                </c:pt>
                <c:pt idx="3">
                  <c:v>#N/A</c:v>
                </c:pt>
                <c:pt idx="4">
                  <c:v>40</c:v>
                </c:pt>
                <c:pt idx="5">
                  <c:v>#N/A</c:v>
                </c:pt>
                <c:pt idx="6">
                  <c:v>#N/A</c:v>
                </c:pt>
                <c:pt idx="7">
                  <c:v>11</c:v>
                </c:pt>
                <c:pt idx="8">
                  <c:v>#N/A</c:v>
                </c:pt>
                <c:pt idx="9">
                  <c:v>#N/A</c:v>
                </c:pt>
                <c:pt idx="10">
                  <c:v>-18</c:v>
                </c:pt>
                <c:pt idx="11">
                  <c:v>#N/A</c:v>
                </c:pt>
                <c:pt idx="12">
                  <c:v>#N/A</c:v>
                </c:pt>
                <c:pt idx="13">
                  <c:v>-52</c:v>
                </c:pt>
                <c:pt idx="14">
                  <c:v>#N/A</c:v>
                </c:pt>
                <c:pt idx="15">
                  <c:v>#N/A</c:v>
                </c:pt>
                <c:pt idx="16">
                  <c:v>-35</c:v>
                </c:pt>
                <c:pt idx="17">
                  <c:v>#N/A</c:v>
                </c:pt>
                <c:pt idx="18">
                  <c:v>#N/A</c:v>
                </c:pt>
                <c:pt idx="19">
                  <c:v>24</c:v>
                </c:pt>
                <c:pt idx="20">
                  <c:v>#N/A</c:v>
                </c:pt>
                <c:pt idx="21">
                  <c:v>#N/A</c:v>
                </c:pt>
                <c:pt idx="22">
                  <c:v>80</c:v>
                </c:pt>
                <c:pt idx="23">
                  <c:v>#N/A</c:v>
                </c:pt>
                <c:pt idx="24">
                  <c:v>#N/A</c:v>
                </c:pt>
                <c:pt idx="25">
                  <c:v>67</c:v>
                </c:pt>
                <c:pt idx="26">
                  <c:v>#N/A</c:v>
                </c:pt>
                <c:pt idx="27">
                  <c:v>#N/A</c:v>
                </c:pt>
                <c:pt idx="28">
                  <c:v>34</c:v>
                </c:pt>
                <c:pt idx="29">
                  <c:v>#N/A</c:v>
                </c:pt>
                <c:pt idx="30">
                  <c:v>#N/A</c:v>
                </c:pt>
                <c:pt idx="31">
                  <c:v>21</c:v>
                </c:pt>
                <c:pt idx="32">
                  <c:v>#N/A</c:v>
                </c:pt>
                <c:pt idx="33">
                  <c:v>#N/A</c:v>
                </c:pt>
                <c:pt idx="34">
                  <c:v>4</c:v>
                </c:pt>
                <c:pt idx="35">
                  <c:v>#N/A</c:v>
                </c:pt>
                <c:pt idx="36">
                  <c:v>#N/A</c:v>
                </c:pt>
                <c:pt idx="37">
                  <c:v>-30</c:v>
                </c:pt>
                <c:pt idx="38">
                  <c:v>#N/A</c:v>
                </c:pt>
                <c:pt idx="39">
                  <c:v>#N/A</c:v>
                </c:pt>
                <c:pt idx="40">
                  <c:v>-35</c:v>
                </c:pt>
                <c:pt idx="41">
                  <c:v>#N/A</c:v>
                </c:pt>
                <c:pt idx="42">
                  <c:v>#N/A</c:v>
                </c:pt>
                <c:pt idx="43">
                  <c:v>28</c:v>
                </c:pt>
                <c:pt idx="44">
                  <c:v>#N/A</c:v>
                </c:pt>
                <c:pt idx="45">
                  <c:v>#N/A</c:v>
                </c:pt>
                <c:pt idx="46">
                  <c:v>70</c:v>
                </c:pt>
                <c:pt idx="47">
                  <c:v>#N/A</c:v>
                </c:pt>
                <c:pt idx="48">
                  <c:v>#N/A</c:v>
                </c:pt>
                <c:pt idx="49">
                  <c:v>62</c:v>
                </c:pt>
                <c:pt idx="50">
                  <c:v>#N/A</c:v>
                </c:pt>
                <c:pt idx="51">
                  <c:v>#N/A</c:v>
                </c:pt>
                <c:pt idx="52">
                  <c:v>27</c:v>
                </c:pt>
                <c:pt idx="53">
                  <c:v>#N/A</c:v>
                </c:pt>
                <c:pt idx="54">
                  <c:v>#N/A</c:v>
                </c:pt>
                <c:pt idx="55">
                  <c:v>11</c:v>
                </c:pt>
                <c:pt idx="56">
                  <c:v>#N/A</c:v>
                </c:pt>
                <c:pt idx="57">
                  <c:v>#N/A</c:v>
                </c:pt>
                <c:pt idx="58">
                  <c:v>30</c:v>
                </c:pt>
                <c:pt idx="59">
                  <c:v>#N/A</c:v>
                </c:pt>
                <c:pt idx="60">
                  <c:v>#N/A</c:v>
                </c:pt>
                <c:pt idx="61">
                  <c:v>25</c:v>
                </c:pt>
                <c:pt idx="62">
                  <c:v>#N/A</c:v>
                </c:pt>
                <c:pt idx="63">
                  <c:v>#N/A</c:v>
                </c:pt>
                <c:pt idx="64">
                  <c:v>-5</c:v>
                </c:pt>
                <c:pt idx="65">
                  <c:v>#N/A</c:v>
                </c:pt>
                <c:pt idx="66">
                  <c:v>#N/A</c:v>
                </c:pt>
                <c:pt idx="67">
                  <c:v>20</c:v>
                </c:pt>
                <c:pt idx="68">
                  <c:v>#N/A</c:v>
                </c:pt>
                <c:pt idx="69">
                  <c:v>#N/A</c:v>
                </c:pt>
                <c:pt idx="70">
                  <c:v>72</c:v>
                </c:pt>
                <c:pt idx="71">
                  <c:v>#N/A</c:v>
                </c:pt>
                <c:pt idx="72">
                  <c:v>#N/A</c:v>
                </c:pt>
                <c:pt idx="73">
                  <c:v>65</c:v>
                </c:pt>
                <c:pt idx="74">
                  <c:v>#N/A</c:v>
                </c:pt>
                <c:pt idx="75">
                  <c:v>#N/A</c:v>
                </c:pt>
                <c:pt idx="76">
                  <c:v>23</c:v>
                </c:pt>
                <c:pt idx="77">
                  <c:v>#N/A</c:v>
                </c:pt>
                <c:pt idx="78">
                  <c:v>#N/A</c:v>
                </c:pt>
                <c:pt idx="79">
                  <c:v>12</c:v>
                </c:pt>
                <c:pt idx="80">
                  <c:v>#N/A</c:v>
                </c:pt>
                <c:pt idx="81">
                  <c:v>#N/A</c:v>
                </c:pt>
                <c:pt idx="82">
                  <c:v>40</c:v>
                </c:pt>
                <c:pt idx="83">
                  <c:v>#N/A</c:v>
                </c:pt>
                <c:pt idx="84">
                  <c:v>#N/A</c:v>
                </c:pt>
                <c:pt idx="85">
                  <c:v>57</c:v>
                </c:pt>
                <c:pt idx="86">
                  <c:v>#N/A</c:v>
                </c:pt>
                <c:pt idx="87">
                  <c:v>#N/A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26</c:v>
                </c:pt>
                <c:pt idx="92">
                  <c:v>#N/A</c:v>
                </c:pt>
                <c:pt idx="93">
                  <c:v>#N/A</c:v>
                </c:pt>
                <c:pt idx="94">
                  <c:v>62</c:v>
                </c:pt>
                <c:pt idx="95">
                  <c:v>#N/A</c:v>
                </c:pt>
                <c:pt idx="96">
                  <c:v>#N/A</c:v>
                </c:pt>
                <c:pt idx="97">
                  <c:v>52</c:v>
                </c:pt>
                <c:pt idx="98">
                  <c:v>#N/A</c:v>
                </c:pt>
                <c:pt idx="99">
                  <c:v>#N/A</c:v>
                </c:pt>
                <c:pt idx="100">
                  <c:v>18</c:v>
                </c:pt>
                <c:pt idx="101">
                  <c:v>#N/A</c:v>
                </c:pt>
                <c:pt idx="102">
                  <c:v>#N/A</c:v>
                </c:pt>
                <c:pt idx="103">
                  <c:v>-18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0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24.5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63.2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6-4488-8FFA-0692212C0F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14592"/>
        <c:axId val="118816128"/>
      </c:lineChart>
      <c:catAx>
        <c:axId val="1188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6128"/>
        <c:crosses val="autoZero"/>
        <c:auto val="1"/>
        <c:lblAlgn val="ctr"/>
        <c:lblOffset val="100"/>
        <c:noMultiLvlLbl val="0"/>
      </c:catAx>
      <c:valAx>
        <c:axId val="118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20</xdr:row>
      <xdr:rowOff>9525</xdr:rowOff>
    </xdr:from>
    <xdr:to>
      <xdr:col>29</xdr:col>
      <xdr:colOff>371475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228599</xdr:colOff>
      <xdr:row>45</xdr:row>
      <xdr:rowOff>195262</xdr:rowOff>
    </xdr:from>
    <xdr:to>
      <xdr:col>29</xdr:col>
      <xdr:colOff>352424</xdr:colOff>
      <xdr:row>69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72</xdr:row>
      <xdr:rowOff>23811</xdr:rowOff>
    </xdr:from>
    <xdr:to>
      <xdr:col>29</xdr:col>
      <xdr:colOff>352425</xdr:colOff>
      <xdr:row>95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97</xdr:row>
      <xdr:rowOff>4762</xdr:rowOff>
    </xdr:from>
    <xdr:to>
      <xdr:col>29</xdr:col>
      <xdr:colOff>333375</xdr:colOff>
      <xdr:row>120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285749</xdr:colOff>
      <xdr:row>122</xdr:row>
      <xdr:rowOff>14287</xdr:rowOff>
    </xdr:from>
    <xdr:to>
      <xdr:col>29</xdr:col>
      <xdr:colOff>352424</xdr:colOff>
      <xdr:row>145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314324</xdr:colOff>
      <xdr:row>147</xdr:row>
      <xdr:rowOff>14287</xdr:rowOff>
    </xdr:from>
    <xdr:to>
      <xdr:col>29</xdr:col>
      <xdr:colOff>342899</xdr:colOff>
      <xdr:row>170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333374</xdr:colOff>
      <xdr:row>172</xdr:row>
      <xdr:rowOff>33337</xdr:rowOff>
    </xdr:from>
    <xdr:to>
      <xdr:col>29</xdr:col>
      <xdr:colOff>323849</xdr:colOff>
      <xdr:row>195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342900</xdr:colOff>
      <xdr:row>197</xdr:row>
      <xdr:rowOff>14286</xdr:rowOff>
    </xdr:from>
    <xdr:to>
      <xdr:col>29</xdr:col>
      <xdr:colOff>304800</xdr:colOff>
      <xdr:row>220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333375</xdr:colOff>
      <xdr:row>222</xdr:row>
      <xdr:rowOff>33336</xdr:rowOff>
    </xdr:from>
    <xdr:to>
      <xdr:col>29</xdr:col>
      <xdr:colOff>314325</xdr:colOff>
      <xdr:row>245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2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314324</xdr:colOff>
      <xdr:row>247</xdr:row>
      <xdr:rowOff>14286</xdr:rowOff>
    </xdr:from>
    <xdr:to>
      <xdr:col>29</xdr:col>
      <xdr:colOff>304799</xdr:colOff>
      <xdr:row>270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2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333375</xdr:colOff>
      <xdr:row>272</xdr:row>
      <xdr:rowOff>14287</xdr:rowOff>
    </xdr:from>
    <xdr:to>
      <xdr:col>29</xdr:col>
      <xdr:colOff>314325</xdr:colOff>
      <xdr:row>296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297</xdr:row>
      <xdr:rowOff>23812</xdr:rowOff>
    </xdr:from>
    <xdr:to>
      <xdr:col>29</xdr:col>
      <xdr:colOff>323850</xdr:colOff>
      <xdr:row>320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323849</xdr:colOff>
      <xdr:row>322</xdr:row>
      <xdr:rowOff>23811</xdr:rowOff>
    </xdr:from>
    <xdr:to>
      <xdr:col>29</xdr:col>
      <xdr:colOff>314324</xdr:colOff>
      <xdr:row>345</xdr:row>
      <xdr:rowOff>142874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323850</xdr:colOff>
      <xdr:row>347</xdr:row>
      <xdr:rowOff>33336</xdr:rowOff>
    </xdr:from>
    <xdr:to>
      <xdr:col>29</xdr:col>
      <xdr:colOff>304800</xdr:colOff>
      <xdr:row>370</xdr:row>
      <xdr:rowOff>152399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2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323849</xdr:colOff>
      <xdr:row>372</xdr:row>
      <xdr:rowOff>14286</xdr:rowOff>
    </xdr:from>
    <xdr:to>
      <xdr:col>29</xdr:col>
      <xdr:colOff>295274</xdr:colOff>
      <xdr:row>395</xdr:row>
      <xdr:rowOff>171449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2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352424</xdr:colOff>
      <xdr:row>397</xdr:row>
      <xdr:rowOff>23811</xdr:rowOff>
    </xdr:from>
    <xdr:to>
      <xdr:col>29</xdr:col>
      <xdr:colOff>304799</xdr:colOff>
      <xdr:row>420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2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showZeros="0" showOutlineSymbols="0" topLeftCell="B109" zoomScaleNormal="108" zoomScaleSheetLayoutView="68" workbookViewId="0"/>
  </sheetViews>
  <sheetFormatPr defaultRowHeight="12.75" x14ac:dyDescent="0.2"/>
  <sheetData/>
  <phoneticPr fontId="9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2"/>
  <sheetViews>
    <sheetView topLeftCell="D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10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16379</v>
      </c>
      <c r="G4" s="68"/>
      <c r="H4" s="68">
        <v>16377</v>
      </c>
      <c r="I4" s="68"/>
      <c r="J4" s="68">
        <v>16374</v>
      </c>
      <c r="K4" s="68"/>
      <c r="L4" s="68">
        <v>16372</v>
      </c>
      <c r="M4" s="68"/>
      <c r="N4" s="68">
        <v>16371</v>
      </c>
      <c r="O4" s="57"/>
      <c r="P4" s="57">
        <v>16373</v>
      </c>
      <c r="Q4" s="57"/>
      <c r="R4" s="57">
        <v>16375</v>
      </c>
      <c r="S4" s="57"/>
      <c r="T4" s="57">
        <v>16377</v>
      </c>
      <c r="U4" s="57"/>
      <c r="V4" s="57">
        <v>16380</v>
      </c>
      <c r="W4" s="57"/>
      <c r="X4" s="57">
        <v>16383</v>
      </c>
      <c r="Y4" s="57"/>
      <c r="Z4" s="57">
        <v>16382</v>
      </c>
      <c r="AA4" s="57"/>
      <c r="AB4" s="58">
        <v>16381</v>
      </c>
      <c r="AC4" s="42">
        <f>MAX(E4:AB4)</f>
        <v>16383</v>
      </c>
      <c r="AD4" s="43">
        <f>MIN(E4:AB4)</f>
        <v>16371</v>
      </c>
      <c r="AE4" s="44">
        <f>AVERAGE(E4:AB4)</f>
        <v>16377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5361</v>
      </c>
      <c r="G5" s="70"/>
      <c r="H5" s="70">
        <v>5366</v>
      </c>
      <c r="I5" s="70"/>
      <c r="J5" s="70">
        <v>5372</v>
      </c>
      <c r="K5" s="70"/>
      <c r="L5" s="70">
        <v>5375</v>
      </c>
      <c r="M5" s="70"/>
      <c r="N5" s="70">
        <v>5383</v>
      </c>
      <c r="O5" s="61"/>
      <c r="P5" s="61">
        <v>5393</v>
      </c>
      <c r="Q5" s="61"/>
      <c r="R5" s="61">
        <v>5399</v>
      </c>
      <c r="S5" s="61"/>
      <c r="T5" s="61">
        <v>5415</v>
      </c>
      <c r="U5" s="61"/>
      <c r="V5" s="61">
        <v>5432</v>
      </c>
      <c r="W5" s="61"/>
      <c r="X5" s="61">
        <v>5448</v>
      </c>
      <c r="Y5" s="61"/>
      <c r="Z5" s="61">
        <v>5440</v>
      </c>
      <c r="AA5" s="61"/>
      <c r="AB5" s="62">
        <v>5424</v>
      </c>
      <c r="AC5" s="45">
        <f t="shared" ref="AC5:AC37" si="0">MAX(E5:AB5)</f>
        <v>5448</v>
      </c>
      <c r="AD5" s="46">
        <f t="shared" ref="AD5:AD37" si="1">MIN(E5:AB5)</f>
        <v>5361</v>
      </c>
      <c r="AE5" s="47">
        <f>AVERAGE(E5:AB5)</f>
        <v>5400.666666666667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1200</v>
      </c>
      <c r="G6" s="70"/>
      <c r="H6" s="70">
        <v>1208</v>
      </c>
      <c r="I6" s="70"/>
      <c r="J6" s="70">
        <v>1186</v>
      </c>
      <c r="K6" s="70"/>
      <c r="L6" s="70">
        <v>1142</v>
      </c>
      <c r="M6" s="70"/>
      <c r="N6" s="70">
        <v>1142</v>
      </c>
      <c r="O6" s="61"/>
      <c r="P6" s="61">
        <v>1166</v>
      </c>
      <c r="Q6" s="61"/>
      <c r="R6" s="61">
        <v>1191</v>
      </c>
      <c r="S6" s="61"/>
      <c r="T6" s="61">
        <v>1212</v>
      </c>
      <c r="U6" s="61"/>
      <c r="V6" s="61">
        <v>1204</v>
      </c>
      <c r="W6" s="61"/>
      <c r="X6" s="61">
        <v>1182</v>
      </c>
      <c r="Y6" s="61"/>
      <c r="Z6" s="61">
        <v>1161</v>
      </c>
      <c r="AA6" s="61"/>
      <c r="AB6" s="62">
        <v>1143</v>
      </c>
      <c r="AC6" s="45">
        <f t="shared" si="0"/>
        <v>1212</v>
      </c>
      <c r="AD6" s="46">
        <f t="shared" si="1"/>
        <v>1142</v>
      </c>
      <c r="AE6" s="47">
        <f t="shared" ref="AE6:AE37" si="2">AVERAGE(E6:AB6)</f>
        <v>1178.0833333333333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660</v>
      </c>
      <c r="G7" s="70"/>
      <c r="H7" s="70">
        <v>665</v>
      </c>
      <c r="I7" s="70"/>
      <c r="J7" s="70">
        <v>673</v>
      </c>
      <c r="K7" s="70"/>
      <c r="L7" s="70">
        <v>689</v>
      </c>
      <c r="M7" s="70"/>
      <c r="N7" s="70">
        <v>697</v>
      </c>
      <c r="O7" s="61"/>
      <c r="P7" s="61">
        <v>702</v>
      </c>
      <c r="Q7" s="61"/>
      <c r="R7" s="61">
        <v>706</v>
      </c>
      <c r="S7" s="61"/>
      <c r="T7" s="61">
        <v>707</v>
      </c>
      <c r="U7" s="61"/>
      <c r="V7" s="61">
        <v>705</v>
      </c>
      <c r="W7" s="61"/>
      <c r="X7" s="61">
        <v>703</v>
      </c>
      <c r="Y7" s="61"/>
      <c r="Z7" s="61">
        <v>700</v>
      </c>
      <c r="AA7" s="61"/>
      <c r="AB7" s="62">
        <v>697</v>
      </c>
      <c r="AC7" s="45">
        <f t="shared" si="0"/>
        <v>707</v>
      </c>
      <c r="AD7" s="46">
        <f t="shared" si="1"/>
        <v>660</v>
      </c>
      <c r="AE7" s="47">
        <f t="shared" si="2"/>
        <v>692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191</v>
      </c>
      <c r="G8" s="70"/>
      <c r="H8" s="70">
        <v>196</v>
      </c>
      <c r="I8" s="70"/>
      <c r="J8" s="70">
        <v>203</v>
      </c>
      <c r="K8" s="70"/>
      <c r="L8" s="70">
        <v>213</v>
      </c>
      <c r="M8" s="70"/>
      <c r="N8" s="70">
        <v>218</v>
      </c>
      <c r="O8" s="61"/>
      <c r="P8" s="61">
        <v>220</v>
      </c>
      <c r="Q8" s="61"/>
      <c r="R8" s="61">
        <v>221</v>
      </c>
      <c r="S8" s="61"/>
      <c r="T8" s="61">
        <v>224</v>
      </c>
      <c r="U8" s="61"/>
      <c r="V8" s="61">
        <v>229</v>
      </c>
      <c r="W8" s="61"/>
      <c r="X8" s="61">
        <v>234</v>
      </c>
      <c r="Y8" s="61"/>
      <c r="Z8" s="61">
        <v>239</v>
      </c>
      <c r="AA8" s="61"/>
      <c r="AB8" s="62">
        <v>244</v>
      </c>
      <c r="AC8" s="45">
        <f t="shared" si="0"/>
        <v>244</v>
      </c>
      <c r="AD8" s="46">
        <f t="shared" si="1"/>
        <v>191</v>
      </c>
      <c r="AE8" s="47">
        <f t="shared" si="2"/>
        <v>219.33333333333334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130</v>
      </c>
      <c r="G9" s="70"/>
      <c r="H9" s="70">
        <v>133</v>
      </c>
      <c r="I9" s="70"/>
      <c r="J9" s="70">
        <v>141</v>
      </c>
      <c r="K9" s="70"/>
      <c r="L9" s="70">
        <v>155</v>
      </c>
      <c r="M9" s="70"/>
      <c r="N9" s="70">
        <v>169</v>
      </c>
      <c r="O9" s="61"/>
      <c r="P9" s="61">
        <v>173</v>
      </c>
      <c r="Q9" s="61"/>
      <c r="R9" s="61">
        <v>170</v>
      </c>
      <c r="S9" s="61"/>
      <c r="T9" s="61">
        <v>163</v>
      </c>
      <c r="U9" s="61"/>
      <c r="V9" s="61">
        <v>172</v>
      </c>
      <c r="W9" s="61"/>
      <c r="X9" s="61">
        <v>184</v>
      </c>
      <c r="Y9" s="61"/>
      <c r="Z9" s="61">
        <v>175</v>
      </c>
      <c r="AA9" s="61"/>
      <c r="AB9" s="62">
        <v>171</v>
      </c>
      <c r="AC9" s="45">
        <f t="shared" si="0"/>
        <v>184</v>
      </c>
      <c r="AD9" s="46">
        <f t="shared" si="1"/>
        <v>130</v>
      </c>
      <c r="AE9" s="47">
        <f t="shared" si="2"/>
        <v>161.33333333333334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24</v>
      </c>
      <c r="F10" s="70">
        <v>7</v>
      </c>
      <c r="G10" s="70">
        <v>-10</v>
      </c>
      <c r="H10" s="70">
        <v>-27</v>
      </c>
      <c r="I10" s="70">
        <v>-45</v>
      </c>
      <c r="J10" s="70">
        <v>-63</v>
      </c>
      <c r="K10" s="70">
        <v>-80</v>
      </c>
      <c r="L10" s="70">
        <v>-96</v>
      </c>
      <c r="M10" s="70">
        <v>-106</v>
      </c>
      <c r="N10" s="70">
        <v>-94</v>
      </c>
      <c r="O10" s="61">
        <v>-64</v>
      </c>
      <c r="P10" s="61">
        <v>-24</v>
      </c>
      <c r="Q10" s="61">
        <v>21</v>
      </c>
      <c r="R10" s="61">
        <v>64</v>
      </c>
      <c r="S10" s="61">
        <v>109</v>
      </c>
      <c r="T10" s="61">
        <v>143</v>
      </c>
      <c r="U10" s="61">
        <v>166</v>
      </c>
      <c r="V10" s="61">
        <v>179</v>
      </c>
      <c r="W10" s="61">
        <v>176</v>
      </c>
      <c r="X10" s="61">
        <v>162</v>
      </c>
      <c r="Y10" s="61">
        <v>145</v>
      </c>
      <c r="Z10" s="61">
        <v>122</v>
      </c>
      <c r="AA10" s="61">
        <v>98</v>
      </c>
      <c r="AB10" s="62">
        <v>80</v>
      </c>
      <c r="AC10" s="45">
        <f t="shared" si="0"/>
        <v>179</v>
      </c>
      <c r="AD10" s="46">
        <f t="shared" si="1"/>
        <v>-106</v>
      </c>
      <c r="AE10" s="47">
        <f t="shared" si="2"/>
        <v>36.958333333333336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4691</v>
      </c>
      <c r="G11" s="70"/>
      <c r="H11" s="70"/>
      <c r="I11" s="70">
        <v>4690</v>
      </c>
      <c r="J11" s="70"/>
      <c r="K11" s="70"/>
      <c r="L11" s="70">
        <v>4685</v>
      </c>
      <c r="M11" s="70"/>
      <c r="N11" s="70"/>
      <c r="O11" s="61">
        <v>4683</v>
      </c>
      <c r="P11" s="61"/>
      <c r="Q11" s="61"/>
      <c r="R11" s="61">
        <v>4682</v>
      </c>
      <c r="S11" s="61"/>
      <c r="T11" s="61"/>
      <c r="U11" s="61">
        <v>4682</v>
      </c>
      <c r="V11" s="61"/>
      <c r="W11" s="61"/>
      <c r="X11" s="61">
        <v>4682</v>
      </c>
      <c r="Y11" s="61"/>
      <c r="Z11" s="61"/>
      <c r="AA11" s="61">
        <v>4682</v>
      </c>
      <c r="AB11" s="62"/>
      <c r="AC11" s="45">
        <f t="shared" si="0"/>
        <v>4691</v>
      </c>
      <c r="AD11" s="46">
        <f t="shared" si="1"/>
        <v>4682</v>
      </c>
      <c r="AE11" s="47">
        <f t="shared" si="2"/>
        <v>4684.625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2734</v>
      </c>
      <c r="G12" s="70"/>
      <c r="H12" s="70">
        <v>2733</v>
      </c>
      <c r="I12" s="70"/>
      <c r="J12" s="70">
        <v>2732</v>
      </c>
      <c r="K12" s="70"/>
      <c r="L12" s="70">
        <v>2719</v>
      </c>
      <c r="M12" s="70"/>
      <c r="N12" s="70">
        <v>2720</v>
      </c>
      <c r="O12" s="61"/>
      <c r="P12" s="61">
        <v>2738</v>
      </c>
      <c r="Q12" s="61"/>
      <c r="R12" s="61">
        <v>2745</v>
      </c>
      <c r="S12" s="61"/>
      <c r="T12" s="61">
        <v>2697</v>
      </c>
      <c r="U12" s="61"/>
      <c r="V12" s="61">
        <v>2694</v>
      </c>
      <c r="W12" s="61"/>
      <c r="X12" s="61">
        <v>2691</v>
      </c>
      <c r="Y12" s="61"/>
      <c r="Z12" s="61">
        <v>2691</v>
      </c>
      <c r="AA12" s="61"/>
      <c r="AB12" s="62">
        <v>2690</v>
      </c>
      <c r="AC12" s="45">
        <f t="shared" si="0"/>
        <v>2745</v>
      </c>
      <c r="AD12" s="46">
        <f t="shared" si="1"/>
        <v>2690</v>
      </c>
      <c r="AE12" s="47">
        <f t="shared" si="2"/>
        <v>2715.3333333333335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1116</v>
      </c>
      <c r="G13" s="70"/>
      <c r="H13" s="70"/>
      <c r="I13" s="70">
        <v>1075</v>
      </c>
      <c r="J13" s="70"/>
      <c r="K13" s="70"/>
      <c r="L13" s="70">
        <v>1052</v>
      </c>
      <c r="M13" s="70"/>
      <c r="N13" s="70"/>
      <c r="O13" s="61">
        <v>1025</v>
      </c>
      <c r="P13" s="61"/>
      <c r="Q13" s="61"/>
      <c r="R13" s="61">
        <v>1019</v>
      </c>
      <c r="S13" s="61"/>
      <c r="T13" s="61"/>
      <c r="U13" s="61">
        <v>1137</v>
      </c>
      <c r="V13" s="61"/>
      <c r="W13" s="61"/>
      <c r="X13" s="61">
        <v>1038</v>
      </c>
      <c r="Y13" s="61"/>
      <c r="Z13" s="61"/>
      <c r="AA13" s="61">
        <v>1016</v>
      </c>
      <c r="AB13" s="62"/>
      <c r="AC13" s="45">
        <f t="shared" si="0"/>
        <v>1137</v>
      </c>
      <c r="AD13" s="46">
        <f t="shared" si="1"/>
        <v>1016</v>
      </c>
      <c r="AE13" s="47">
        <f t="shared" si="2"/>
        <v>1059.75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117</v>
      </c>
      <c r="G14" s="70"/>
      <c r="H14" s="70"/>
      <c r="I14" s="70">
        <v>100</v>
      </c>
      <c r="J14" s="70"/>
      <c r="K14" s="70"/>
      <c r="L14" s="70">
        <v>91</v>
      </c>
      <c r="M14" s="70"/>
      <c r="N14" s="70"/>
      <c r="O14" s="61">
        <v>86</v>
      </c>
      <c r="P14" s="61"/>
      <c r="Q14" s="61"/>
      <c r="R14" s="61">
        <v>92</v>
      </c>
      <c r="S14" s="61"/>
      <c r="T14" s="61"/>
      <c r="U14" s="61">
        <v>182</v>
      </c>
      <c r="V14" s="61"/>
      <c r="W14" s="61"/>
      <c r="X14" s="61">
        <v>171</v>
      </c>
      <c r="Y14" s="61"/>
      <c r="Z14" s="61"/>
      <c r="AA14" s="61">
        <v>146</v>
      </c>
      <c r="AB14" s="62"/>
      <c r="AC14" s="45">
        <f t="shared" si="0"/>
        <v>182</v>
      </c>
      <c r="AD14" s="46">
        <f t="shared" si="1"/>
        <v>86</v>
      </c>
      <c r="AE14" s="47">
        <f t="shared" si="2"/>
        <v>123.125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-1</v>
      </c>
      <c r="F15" s="70">
        <v>-22</v>
      </c>
      <c r="G15" s="70">
        <v>-39</v>
      </c>
      <c r="H15" s="70">
        <v>-62</v>
      </c>
      <c r="I15" s="70">
        <v>-79</v>
      </c>
      <c r="J15" s="70">
        <v>-97</v>
      </c>
      <c r="K15" s="70">
        <v>-114</v>
      </c>
      <c r="L15" s="70">
        <v>-122</v>
      </c>
      <c r="M15" s="70">
        <v>-107</v>
      </c>
      <c r="N15" s="70">
        <v>-76</v>
      </c>
      <c r="O15" s="61">
        <v>-43</v>
      </c>
      <c r="P15" s="61">
        <v>0</v>
      </c>
      <c r="Q15" s="61">
        <v>53</v>
      </c>
      <c r="R15" s="61">
        <v>99</v>
      </c>
      <c r="S15" s="61">
        <v>132</v>
      </c>
      <c r="T15" s="61">
        <v>139</v>
      </c>
      <c r="U15" s="61">
        <v>150</v>
      </c>
      <c r="V15" s="61">
        <v>152</v>
      </c>
      <c r="W15" s="61">
        <v>142</v>
      </c>
      <c r="X15" s="61">
        <v>125</v>
      </c>
      <c r="Y15" s="61">
        <v>101</v>
      </c>
      <c r="Z15" s="61">
        <v>84</v>
      </c>
      <c r="AA15" s="61">
        <v>66</v>
      </c>
      <c r="AB15" s="62">
        <v>40</v>
      </c>
      <c r="AC15" s="45">
        <f t="shared" si="0"/>
        <v>152</v>
      </c>
      <c r="AD15" s="46">
        <f t="shared" si="1"/>
        <v>-122</v>
      </c>
      <c r="AE15" s="47">
        <f t="shared" si="2"/>
        <v>21.708333333333332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78</v>
      </c>
      <c r="F16" s="70">
        <v>60</v>
      </c>
      <c r="G16" s="70">
        <v>44</v>
      </c>
      <c r="H16" s="70">
        <v>30</v>
      </c>
      <c r="I16" s="70">
        <v>14</v>
      </c>
      <c r="J16" s="70">
        <v>-1</v>
      </c>
      <c r="K16" s="70">
        <v>-15</v>
      </c>
      <c r="L16" s="70">
        <v>-28</v>
      </c>
      <c r="M16" s="70">
        <v>-38</v>
      </c>
      <c r="N16" s="70">
        <v>-47</v>
      </c>
      <c r="O16" s="61">
        <v>-53</v>
      </c>
      <c r="P16" s="61">
        <v>-40</v>
      </c>
      <c r="Q16" s="61">
        <v>-11</v>
      </c>
      <c r="R16" s="61">
        <v>38</v>
      </c>
      <c r="S16" s="61">
        <v>105</v>
      </c>
      <c r="T16" s="61">
        <v>166</v>
      </c>
      <c r="U16" s="61">
        <v>205</v>
      </c>
      <c r="V16" s="61">
        <v>220</v>
      </c>
      <c r="W16" s="61">
        <v>227</v>
      </c>
      <c r="X16" s="61">
        <v>215</v>
      </c>
      <c r="Y16" s="61">
        <v>195</v>
      </c>
      <c r="Z16" s="61">
        <v>174</v>
      </c>
      <c r="AA16" s="61">
        <v>150</v>
      </c>
      <c r="AB16" s="62">
        <v>130</v>
      </c>
      <c r="AC16" s="45">
        <f t="shared" si="0"/>
        <v>227</v>
      </c>
      <c r="AD16" s="46">
        <f t="shared" si="1"/>
        <v>-53</v>
      </c>
      <c r="AE16" s="47">
        <f t="shared" si="2"/>
        <v>75.75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62</v>
      </c>
      <c r="F17" s="70">
        <v>41</v>
      </c>
      <c r="G17" s="70">
        <v>27</v>
      </c>
      <c r="H17" s="70">
        <v>10</v>
      </c>
      <c r="I17" s="70">
        <v>-3</v>
      </c>
      <c r="J17" s="70">
        <v>-20</v>
      </c>
      <c r="K17" s="70">
        <v>-33</v>
      </c>
      <c r="L17" s="70">
        <v>-45</v>
      </c>
      <c r="M17" s="70">
        <v>-57</v>
      </c>
      <c r="N17" s="70">
        <v>-64</v>
      </c>
      <c r="O17" s="61">
        <v>-47</v>
      </c>
      <c r="P17" s="61">
        <v>-21</v>
      </c>
      <c r="Q17" s="61">
        <v>14</v>
      </c>
      <c r="R17" s="61">
        <v>61</v>
      </c>
      <c r="S17" s="61">
        <v>111</v>
      </c>
      <c r="T17" s="61">
        <v>158</v>
      </c>
      <c r="U17" s="61">
        <v>194</v>
      </c>
      <c r="V17" s="61">
        <v>213</v>
      </c>
      <c r="W17" s="61">
        <v>215</v>
      </c>
      <c r="X17" s="61">
        <v>197</v>
      </c>
      <c r="Y17" s="61">
        <v>175</v>
      </c>
      <c r="Z17" s="61">
        <v>152</v>
      </c>
      <c r="AA17" s="61">
        <v>129</v>
      </c>
      <c r="AB17" s="62">
        <v>109</v>
      </c>
      <c r="AC17" s="45">
        <f t="shared" si="0"/>
        <v>215</v>
      </c>
      <c r="AD17" s="46">
        <f t="shared" si="1"/>
        <v>-64</v>
      </c>
      <c r="AE17" s="47">
        <f t="shared" si="2"/>
        <v>65.75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60</v>
      </c>
      <c r="F18" s="70">
        <v>50</v>
      </c>
      <c r="G18" s="70">
        <v>42</v>
      </c>
      <c r="H18" s="70">
        <v>32</v>
      </c>
      <c r="I18" s="70">
        <v>21</v>
      </c>
      <c r="J18" s="70">
        <v>10</v>
      </c>
      <c r="K18" s="70">
        <v>-2</v>
      </c>
      <c r="L18" s="70">
        <v>-11</v>
      </c>
      <c r="M18" s="70">
        <v>-21</v>
      </c>
      <c r="N18" s="70">
        <v>-30</v>
      </c>
      <c r="O18" s="61">
        <v>-37</v>
      </c>
      <c r="P18" s="61">
        <v>-43</v>
      </c>
      <c r="Q18" s="61">
        <v>-36</v>
      </c>
      <c r="R18" s="61">
        <v>-22</v>
      </c>
      <c r="S18" s="61">
        <v>-2</v>
      </c>
      <c r="T18" s="61">
        <v>23</v>
      </c>
      <c r="U18" s="61">
        <v>43</v>
      </c>
      <c r="V18" s="61">
        <v>59</v>
      </c>
      <c r="W18" s="61">
        <v>64</v>
      </c>
      <c r="X18" s="61">
        <v>86</v>
      </c>
      <c r="Y18" s="61">
        <v>97</v>
      </c>
      <c r="Z18" s="61">
        <v>103</v>
      </c>
      <c r="AA18" s="61">
        <v>101</v>
      </c>
      <c r="AB18" s="62">
        <v>95</v>
      </c>
      <c r="AC18" s="45">
        <f t="shared" si="0"/>
        <v>103</v>
      </c>
      <c r="AD18" s="46">
        <f t="shared" si="1"/>
        <v>-43</v>
      </c>
      <c r="AE18" s="47">
        <f t="shared" si="2"/>
        <v>28.416666666666668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12</v>
      </c>
      <c r="F20" s="91">
        <v>-2</v>
      </c>
      <c r="G20" s="91">
        <v>-20</v>
      </c>
      <c r="H20" s="91">
        <v>-38</v>
      </c>
      <c r="I20" s="91">
        <v>-56</v>
      </c>
      <c r="J20" s="91">
        <v>-71</v>
      </c>
      <c r="K20" s="91">
        <v>-87</v>
      </c>
      <c r="L20" s="91">
        <v>-99</v>
      </c>
      <c r="M20" s="91">
        <v>-106</v>
      </c>
      <c r="N20" s="91">
        <v>-94</v>
      </c>
      <c r="O20" s="92">
        <v>-67</v>
      </c>
      <c r="P20" s="92">
        <v>-30</v>
      </c>
      <c r="Q20" s="92">
        <v>6</v>
      </c>
      <c r="R20" s="92">
        <v>49</v>
      </c>
      <c r="S20" s="92">
        <v>81</v>
      </c>
      <c r="T20" s="92">
        <v>102</v>
      </c>
      <c r="U20" s="92">
        <v>113</v>
      </c>
      <c r="V20" s="92">
        <v>117</v>
      </c>
      <c r="W20" s="92">
        <v>118</v>
      </c>
      <c r="X20" s="92">
        <v>111</v>
      </c>
      <c r="Y20" s="92">
        <v>95</v>
      </c>
      <c r="Z20" s="92">
        <v>85</v>
      </c>
      <c r="AA20" s="92">
        <v>72</v>
      </c>
      <c r="AB20" s="93">
        <v>59</v>
      </c>
      <c r="AC20" s="94">
        <f t="shared" si="0"/>
        <v>118</v>
      </c>
      <c r="AD20" s="95">
        <f t="shared" si="1"/>
        <v>-106</v>
      </c>
      <c r="AE20" s="96">
        <f t="shared" si="2"/>
        <v>14.583333333333334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8720</v>
      </c>
      <c r="G21" s="68"/>
      <c r="H21" s="68">
        <v>8837</v>
      </c>
      <c r="I21" s="68"/>
      <c r="J21" s="68">
        <v>8856</v>
      </c>
      <c r="K21" s="68"/>
      <c r="L21" s="68">
        <v>8885</v>
      </c>
      <c r="M21" s="68"/>
      <c r="N21" s="68">
        <v>8879</v>
      </c>
      <c r="O21" s="57"/>
      <c r="P21" s="57">
        <v>8866</v>
      </c>
      <c r="Q21" s="57"/>
      <c r="R21" s="57">
        <v>8851</v>
      </c>
      <c r="S21" s="57"/>
      <c r="T21" s="57">
        <v>8837</v>
      </c>
      <c r="U21" s="57"/>
      <c r="V21" s="57">
        <v>8823</v>
      </c>
      <c r="W21" s="57"/>
      <c r="X21" s="57">
        <v>8810</v>
      </c>
      <c r="Y21" s="57"/>
      <c r="Z21" s="57">
        <v>8820</v>
      </c>
      <c r="AA21" s="57"/>
      <c r="AB21" s="58">
        <v>8831</v>
      </c>
      <c r="AC21" s="42">
        <f t="shared" si="0"/>
        <v>8885</v>
      </c>
      <c r="AD21" s="43">
        <f t="shared" si="1"/>
        <v>8720</v>
      </c>
      <c r="AE21" s="44">
        <f t="shared" si="2"/>
        <v>8834.5833333333339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2980</v>
      </c>
      <c r="G22" s="70"/>
      <c r="H22" s="70">
        <v>2983</v>
      </c>
      <c r="I22" s="70"/>
      <c r="J22" s="70">
        <v>2989</v>
      </c>
      <c r="K22" s="70"/>
      <c r="L22" s="70">
        <v>2993</v>
      </c>
      <c r="M22" s="70"/>
      <c r="N22" s="70">
        <v>2995</v>
      </c>
      <c r="O22" s="61"/>
      <c r="P22" s="61">
        <v>2994</v>
      </c>
      <c r="Q22" s="61"/>
      <c r="R22" s="61">
        <v>2992</v>
      </c>
      <c r="S22" s="61"/>
      <c r="T22" s="61">
        <v>2994</v>
      </c>
      <c r="U22" s="61"/>
      <c r="V22" s="61">
        <v>2998</v>
      </c>
      <c r="W22" s="61"/>
      <c r="X22" s="61">
        <v>3001</v>
      </c>
      <c r="Y22" s="61"/>
      <c r="Z22" s="61">
        <v>3002</v>
      </c>
      <c r="AA22" s="61"/>
      <c r="AB22" s="62">
        <v>3003</v>
      </c>
      <c r="AC22" s="45">
        <f t="shared" si="0"/>
        <v>3003</v>
      </c>
      <c r="AD22" s="46">
        <f t="shared" si="1"/>
        <v>2980</v>
      </c>
      <c r="AE22" s="47">
        <f t="shared" si="2"/>
        <v>2993.6666666666665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13478</v>
      </c>
      <c r="F23" s="70">
        <v>13470</v>
      </c>
      <c r="G23" s="70"/>
      <c r="H23" s="70"/>
      <c r="I23" s="70"/>
      <c r="J23" s="70"/>
      <c r="K23" s="70">
        <v>13468</v>
      </c>
      <c r="L23" s="70">
        <v>13587</v>
      </c>
      <c r="M23" s="70"/>
      <c r="N23" s="70">
        <v>13505</v>
      </c>
      <c r="O23" s="61">
        <v>13550</v>
      </c>
      <c r="P23" s="61">
        <v>13666</v>
      </c>
      <c r="Q23" s="61">
        <v>13586</v>
      </c>
      <c r="R23" s="61">
        <v>13515</v>
      </c>
      <c r="S23" s="61"/>
      <c r="T23" s="61">
        <v>13475</v>
      </c>
      <c r="U23" s="61"/>
      <c r="V23" s="61">
        <v>13470</v>
      </c>
      <c r="W23" s="61">
        <v>13654</v>
      </c>
      <c r="X23" s="61">
        <v>13657</v>
      </c>
      <c r="Y23" s="61">
        <v>13621</v>
      </c>
      <c r="Z23" s="61">
        <v>13540</v>
      </c>
      <c r="AA23" s="61"/>
      <c r="AB23" s="62">
        <v>13486</v>
      </c>
      <c r="AC23" s="45">
        <f t="shared" si="0"/>
        <v>13666</v>
      </c>
      <c r="AD23" s="46">
        <f t="shared" si="1"/>
        <v>13468</v>
      </c>
      <c r="AE23" s="47">
        <f t="shared" si="2"/>
        <v>13545.5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6388</v>
      </c>
      <c r="F24" s="70">
        <v>6389</v>
      </c>
      <c r="G24" s="70"/>
      <c r="H24" s="70"/>
      <c r="I24" s="70">
        <v>6376</v>
      </c>
      <c r="J24" s="70"/>
      <c r="K24" s="70"/>
      <c r="L24" s="70">
        <v>6346</v>
      </c>
      <c r="M24" s="70"/>
      <c r="N24" s="70">
        <v>6356</v>
      </c>
      <c r="O24" s="61"/>
      <c r="P24" s="61"/>
      <c r="Q24" s="61"/>
      <c r="R24" s="61">
        <v>6382</v>
      </c>
      <c r="S24" s="61"/>
      <c r="T24" s="61">
        <v>6391</v>
      </c>
      <c r="U24" s="61">
        <v>6381</v>
      </c>
      <c r="V24" s="61">
        <v>6403</v>
      </c>
      <c r="W24" s="61"/>
      <c r="X24" s="61">
        <v>6420</v>
      </c>
      <c r="Y24" s="61"/>
      <c r="Z24" s="61"/>
      <c r="AA24" s="61">
        <v>6439</v>
      </c>
      <c r="AB24" s="62"/>
      <c r="AC24" s="45">
        <f t="shared" si="0"/>
        <v>6439</v>
      </c>
      <c r="AD24" s="46">
        <f t="shared" si="1"/>
        <v>6346</v>
      </c>
      <c r="AE24" s="47">
        <f t="shared" si="2"/>
        <v>6388.272727272727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2328</v>
      </c>
      <c r="G25" s="70"/>
      <c r="H25" s="70">
        <v>2328</v>
      </c>
      <c r="I25" s="70"/>
      <c r="J25" s="70">
        <v>2326</v>
      </c>
      <c r="K25" s="70"/>
      <c r="L25" s="70">
        <v>2324</v>
      </c>
      <c r="M25" s="70"/>
      <c r="N25" s="70">
        <v>2324</v>
      </c>
      <c r="O25" s="61"/>
      <c r="P25" s="61">
        <v>2322</v>
      </c>
      <c r="Q25" s="61"/>
      <c r="R25" s="61">
        <v>2322</v>
      </c>
      <c r="S25" s="61"/>
      <c r="T25" s="61">
        <v>2322</v>
      </c>
      <c r="U25" s="61"/>
      <c r="V25" s="61">
        <v>2323</v>
      </c>
      <c r="W25" s="61"/>
      <c r="X25" s="61">
        <v>2323</v>
      </c>
      <c r="Y25" s="61"/>
      <c r="Z25" s="61">
        <v>2319</v>
      </c>
      <c r="AA25" s="61"/>
      <c r="AB25" s="62">
        <v>2310</v>
      </c>
      <c r="AC25" s="45">
        <f t="shared" si="0"/>
        <v>2328</v>
      </c>
      <c r="AD25" s="46">
        <f t="shared" si="1"/>
        <v>2310</v>
      </c>
      <c r="AE25" s="47">
        <f t="shared" si="2"/>
        <v>2322.5833333333335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1378</v>
      </c>
      <c r="G26" s="70"/>
      <c r="H26" s="70">
        <v>1372</v>
      </c>
      <c r="I26" s="70"/>
      <c r="J26" s="70">
        <v>1368</v>
      </c>
      <c r="K26" s="70"/>
      <c r="L26" s="70">
        <v>1364</v>
      </c>
      <c r="M26" s="70"/>
      <c r="N26" s="70">
        <v>1362</v>
      </c>
      <c r="O26" s="61"/>
      <c r="P26" s="61">
        <v>1360</v>
      </c>
      <c r="Q26" s="61"/>
      <c r="R26" s="61">
        <v>1358</v>
      </c>
      <c r="S26" s="61"/>
      <c r="T26" s="61">
        <v>1359</v>
      </c>
      <c r="U26" s="61"/>
      <c r="V26" s="61">
        <v>1360</v>
      </c>
      <c r="W26" s="61"/>
      <c r="X26" s="61">
        <v>1361</v>
      </c>
      <c r="Y26" s="61"/>
      <c r="Z26" s="61">
        <v>1360</v>
      </c>
      <c r="AA26" s="61"/>
      <c r="AB26" s="62">
        <v>1359</v>
      </c>
      <c r="AC26" s="45">
        <f t="shared" si="0"/>
        <v>1378</v>
      </c>
      <c r="AD26" s="46">
        <f t="shared" si="1"/>
        <v>1358</v>
      </c>
      <c r="AE26" s="47">
        <f t="shared" si="2"/>
        <v>1363.4166666666667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1085</v>
      </c>
      <c r="G27" s="70"/>
      <c r="H27" s="70">
        <v>1080</v>
      </c>
      <c r="I27" s="70"/>
      <c r="J27" s="70">
        <v>1075</v>
      </c>
      <c r="K27" s="70"/>
      <c r="L27" s="70">
        <v>1072</v>
      </c>
      <c r="M27" s="70"/>
      <c r="N27" s="70">
        <v>1073</v>
      </c>
      <c r="O27" s="61"/>
      <c r="P27" s="61">
        <v>1074</v>
      </c>
      <c r="Q27" s="61"/>
      <c r="R27" s="61">
        <v>1076</v>
      </c>
      <c r="S27" s="61"/>
      <c r="T27" s="61">
        <v>1064</v>
      </c>
      <c r="U27" s="61"/>
      <c r="V27" s="61">
        <v>1051</v>
      </c>
      <c r="W27" s="61"/>
      <c r="X27" s="61">
        <v>1039</v>
      </c>
      <c r="Y27" s="61"/>
      <c r="Z27" s="61">
        <v>1037</v>
      </c>
      <c r="AA27" s="61"/>
      <c r="AB27" s="62">
        <v>1036</v>
      </c>
      <c r="AC27" s="45">
        <f t="shared" si="0"/>
        <v>1085</v>
      </c>
      <c r="AD27" s="46">
        <f t="shared" si="1"/>
        <v>1036</v>
      </c>
      <c r="AE27" s="47">
        <f t="shared" si="2"/>
        <v>1063.5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83</v>
      </c>
      <c r="G28" s="70"/>
      <c r="H28" s="70">
        <v>50</v>
      </c>
      <c r="I28" s="70"/>
      <c r="J28" s="70">
        <v>38</v>
      </c>
      <c r="K28" s="70"/>
      <c r="L28" s="70">
        <v>26</v>
      </c>
      <c r="M28" s="70"/>
      <c r="N28" s="70">
        <v>18</v>
      </c>
      <c r="O28" s="61"/>
      <c r="P28" s="61">
        <v>14</v>
      </c>
      <c r="Q28" s="61"/>
      <c r="R28" s="61">
        <v>45</v>
      </c>
      <c r="S28" s="61"/>
      <c r="T28" s="61">
        <v>98</v>
      </c>
      <c r="U28" s="61"/>
      <c r="V28" s="61">
        <v>156</v>
      </c>
      <c r="W28" s="61"/>
      <c r="X28" s="61">
        <v>168</v>
      </c>
      <c r="Y28" s="61"/>
      <c r="Z28" s="61">
        <v>142</v>
      </c>
      <c r="AA28" s="61"/>
      <c r="AB28" s="62">
        <v>120</v>
      </c>
      <c r="AC28" s="45">
        <f t="shared" si="0"/>
        <v>168</v>
      </c>
      <c r="AD28" s="46">
        <f t="shared" si="1"/>
        <v>14</v>
      </c>
      <c r="AE28" s="47">
        <f t="shared" si="2"/>
        <v>79.833333333333329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42</v>
      </c>
      <c r="G29" s="70"/>
      <c r="H29" s="70">
        <v>17</v>
      </c>
      <c r="I29" s="70"/>
      <c r="J29" s="70">
        <v>-5</v>
      </c>
      <c r="K29" s="70"/>
      <c r="L29" s="70">
        <v>-20</v>
      </c>
      <c r="M29" s="70"/>
      <c r="N29" s="70">
        <v>-35</v>
      </c>
      <c r="O29" s="61"/>
      <c r="P29" s="61">
        <v>-40</v>
      </c>
      <c r="Q29" s="61"/>
      <c r="R29" s="61">
        <v>10</v>
      </c>
      <c r="S29" s="61"/>
      <c r="T29" s="61">
        <v>72</v>
      </c>
      <c r="U29" s="61"/>
      <c r="V29" s="61">
        <v>127</v>
      </c>
      <c r="W29" s="61"/>
      <c r="X29" s="61">
        <v>137</v>
      </c>
      <c r="Y29" s="61"/>
      <c r="Z29" s="61">
        <v>116</v>
      </c>
      <c r="AA29" s="61"/>
      <c r="AB29" s="62">
        <v>92</v>
      </c>
      <c r="AC29" s="45">
        <f t="shared" si="0"/>
        <v>137</v>
      </c>
      <c r="AD29" s="46">
        <f t="shared" si="1"/>
        <v>-40</v>
      </c>
      <c r="AE29" s="47">
        <f t="shared" si="2"/>
        <v>42.75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20</v>
      </c>
      <c r="F30" s="70">
        <v>11</v>
      </c>
      <c r="G30" s="70">
        <v>-1</v>
      </c>
      <c r="H30" s="70">
        <v>-16</v>
      </c>
      <c r="I30" s="70">
        <v>-33</v>
      </c>
      <c r="J30" s="70">
        <v>-50</v>
      </c>
      <c r="K30" s="70">
        <v>-69</v>
      </c>
      <c r="L30" s="70">
        <v>-85</v>
      </c>
      <c r="M30" s="70">
        <v>-97</v>
      </c>
      <c r="N30" s="70">
        <v>-89</v>
      </c>
      <c r="O30" s="61">
        <v>-70</v>
      </c>
      <c r="P30" s="61">
        <v>-42</v>
      </c>
      <c r="Q30" s="61">
        <v>-12</v>
      </c>
      <c r="R30" s="61">
        <v>21</v>
      </c>
      <c r="S30" s="61">
        <v>51</v>
      </c>
      <c r="T30" s="61">
        <v>79</v>
      </c>
      <c r="U30" s="61">
        <v>102</v>
      </c>
      <c r="V30" s="61">
        <v>123</v>
      </c>
      <c r="W30" s="61">
        <v>135</v>
      </c>
      <c r="X30" s="61">
        <v>131</v>
      </c>
      <c r="Y30" s="61">
        <v>119</v>
      </c>
      <c r="Z30" s="61">
        <v>97</v>
      </c>
      <c r="AA30" s="61">
        <v>76</v>
      </c>
      <c r="AB30" s="62">
        <v>63</v>
      </c>
      <c r="AC30" s="45">
        <f t="shared" si="0"/>
        <v>135</v>
      </c>
      <c r="AD30" s="46">
        <f t="shared" si="1"/>
        <v>-97</v>
      </c>
      <c r="AE30" s="47">
        <f t="shared" si="2"/>
        <v>19.333333333333332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-3</v>
      </c>
      <c r="F31" s="72">
        <v>-17</v>
      </c>
      <c r="G31" s="72">
        <v>-37</v>
      </c>
      <c r="H31" s="72">
        <v>-55</v>
      </c>
      <c r="I31" s="72">
        <v>-75</v>
      </c>
      <c r="J31" s="72">
        <v>-96</v>
      </c>
      <c r="K31" s="72">
        <v>-116</v>
      </c>
      <c r="L31" s="72">
        <v>-122</v>
      </c>
      <c r="M31" s="72">
        <v>-115</v>
      </c>
      <c r="N31" s="72">
        <v>-95</v>
      </c>
      <c r="O31" s="73">
        <v>-69</v>
      </c>
      <c r="P31" s="73">
        <v>-24</v>
      </c>
      <c r="Q31" s="73">
        <v>20</v>
      </c>
      <c r="R31" s="73">
        <v>59</v>
      </c>
      <c r="S31" s="73">
        <v>89</v>
      </c>
      <c r="T31" s="73">
        <v>109</v>
      </c>
      <c r="U31" s="73">
        <v>114</v>
      </c>
      <c r="V31" s="73">
        <v>110</v>
      </c>
      <c r="W31" s="73">
        <v>99</v>
      </c>
      <c r="X31" s="73">
        <v>84</v>
      </c>
      <c r="Y31" s="73">
        <v>70</v>
      </c>
      <c r="Z31" s="73">
        <v>55</v>
      </c>
      <c r="AA31" s="73">
        <v>40</v>
      </c>
      <c r="AB31" s="74">
        <v>23</v>
      </c>
      <c r="AC31" s="48">
        <f t="shared" si="0"/>
        <v>114</v>
      </c>
      <c r="AD31" s="49">
        <f t="shared" si="1"/>
        <v>-122</v>
      </c>
      <c r="AE31" s="50">
        <f t="shared" si="2"/>
        <v>2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211</v>
      </c>
      <c r="G32" s="68"/>
      <c r="H32" s="68"/>
      <c r="I32" s="68"/>
      <c r="J32" s="68"/>
      <c r="K32" s="68"/>
      <c r="L32" s="68">
        <v>209</v>
      </c>
      <c r="M32" s="68"/>
      <c r="N32" s="68"/>
      <c r="O32" s="57"/>
      <c r="P32" s="57"/>
      <c r="Q32" s="57"/>
      <c r="R32" s="57">
        <v>206</v>
      </c>
      <c r="S32" s="57"/>
      <c r="T32" s="57"/>
      <c r="U32" s="57"/>
      <c r="V32" s="57"/>
      <c r="W32" s="57"/>
      <c r="X32" s="57">
        <v>204</v>
      </c>
      <c r="Y32" s="57"/>
      <c r="Z32" s="57"/>
      <c r="AA32" s="57"/>
      <c r="AB32" s="58"/>
      <c r="AC32" s="42">
        <f t="shared" si="0"/>
        <v>211</v>
      </c>
      <c r="AD32" s="43">
        <f t="shared" si="1"/>
        <v>204</v>
      </c>
      <c r="AE32" s="44">
        <f t="shared" si="2"/>
        <v>207.5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139</v>
      </c>
      <c r="G33" s="70"/>
      <c r="H33" s="70"/>
      <c r="I33" s="70">
        <v>137</v>
      </c>
      <c r="J33" s="70"/>
      <c r="K33" s="70"/>
      <c r="L33" s="70">
        <v>136</v>
      </c>
      <c r="M33" s="70"/>
      <c r="N33" s="70"/>
      <c r="O33" s="61">
        <v>134</v>
      </c>
      <c r="P33" s="61"/>
      <c r="Q33" s="61"/>
      <c r="R33" s="61">
        <v>131</v>
      </c>
      <c r="S33" s="61"/>
      <c r="T33" s="61"/>
      <c r="U33" s="61">
        <v>128</v>
      </c>
      <c r="V33" s="61"/>
      <c r="W33" s="61"/>
      <c r="X33" s="61">
        <v>139</v>
      </c>
      <c r="Y33" s="61"/>
      <c r="Z33" s="61"/>
      <c r="AA33" s="61">
        <v>145</v>
      </c>
      <c r="AB33" s="62"/>
      <c r="AC33" s="45">
        <f t="shared" si="0"/>
        <v>145</v>
      </c>
      <c r="AD33" s="46">
        <f t="shared" si="1"/>
        <v>128</v>
      </c>
      <c r="AE33" s="47">
        <f t="shared" si="2"/>
        <v>136.125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404</v>
      </c>
      <c r="G34" s="70"/>
      <c r="H34" s="70"/>
      <c r="I34" s="70">
        <v>406</v>
      </c>
      <c r="J34" s="70"/>
      <c r="K34" s="70"/>
      <c r="L34" s="70">
        <v>408</v>
      </c>
      <c r="M34" s="70"/>
      <c r="N34" s="70"/>
      <c r="O34" s="61">
        <v>407</v>
      </c>
      <c r="P34" s="61"/>
      <c r="Q34" s="61"/>
      <c r="R34" s="61">
        <v>406</v>
      </c>
      <c r="S34" s="61"/>
      <c r="T34" s="61"/>
      <c r="U34" s="61">
        <v>403</v>
      </c>
      <c r="V34" s="61"/>
      <c r="W34" s="61"/>
      <c r="X34" s="61">
        <v>401</v>
      </c>
      <c r="Y34" s="61"/>
      <c r="Z34" s="61"/>
      <c r="AA34" s="61">
        <v>401</v>
      </c>
      <c r="AB34" s="62"/>
      <c r="AC34" s="45">
        <f t="shared" si="0"/>
        <v>408</v>
      </c>
      <c r="AD34" s="46">
        <f t="shared" si="1"/>
        <v>401</v>
      </c>
      <c r="AE34" s="47">
        <f t="shared" si="2"/>
        <v>404.5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22</v>
      </c>
      <c r="F35" s="70">
        <v>13</v>
      </c>
      <c r="G35" s="70">
        <v>2</v>
      </c>
      <c r="H35" s="70">
        <v>-12</v>
      </c>
      <c r="I35" s="70">
        <v>-30</v>
      </c>
      <c r="J35" s="70">
        <v>-47</v>
      </c>
      <c r="K35" s="70">
        <v>-65</v>
      </c>
      <c r="L35" s="70">
        <v>-84</v>
      </c>
      <c r="M35" s="70">
        <v>-101</v>
      </c>
      <c r="N35" s="70">
        <v>-109</v>
      </c>
      <c r="O35" s="61">
        <v>-100</v>
      </c>
      <c r="P35" s="61">
        <v>-70</v>
      </c>
      <c r="Q35" s="61">
        <v>-30</v>
      </c>
      <c r="R35" s="61">
        <v>13</v>
      </c>
      <c r="S35" s="61">
        <v>52</v>
      </c>
      <c r="T35" s="61">
        <v>83</v>
      </c>
      <c r="U35" s="61">
        <v>109</v>
      </c>
      <c r="V35" s="61">
        <v>129</v>
      </c>
      <c r="W35" s="61">
        <v>140</v>
      </c>
      <c r="X35" s="61">
        <v>138</v>
      </c>
      <c r="Y35" s="61">
        <v>126</v>
      </c>
      <c r="Z35" s="61">
        <v>106</v>
      </c>
      <c r="AA35" s="61">
        <v>88</v>
      </c>
      <c r="AB35" s="62">
        <v>70</v>
      </c>
      <c r="AC35" s="45">
        <f t="shared" si="0"/>
        <v>140</v>
      </c>
      <c r="AD35" s="46">
        <f t="shared" si="1"/>
        <v>-109</v>
      </c>
      <c r="AE35" s="47">
        <f t="shared" si="2"/>
        <v>18.458333333333332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2</v>
      </c>
      <c r="G36" s="70"/>
      <c r="H36" s="70">
        <v>-32</v>
      </c>
      <c r="I36" s="70"/>
      <c r="J36" s="70">
        <v>-68</v>
      </c>
      <c r="K36" s="70"/>
      <c r="L36" s="70">
        <v>-93</v>
      </c>
      <c r="M36" s="70">
        <v>-96</v>
      </c>
      <c r="N36" s="70">
        <v>-78</v>
      </c>
      <c r="O36" s="61"/>
      <c r="P36" s="61">
        <v>-19</v>
      </c>
      <c r="Q36" s="61"/>
      <c r="R36" s="61">
        <v>59</v>
      </c>
      <c r="S36" s="61"/>
      <c r="T36" s="61">
        <v>111</v>
      </c>
      <c r="U36" s="61"/>
      <c r="V36" s="61">
        <v>129</v>
      </c>
      <c r="W36" s="61"/>
      <c r="X36" s="61">
        <v>91</v>
      </c>
      <c r="Y36" s="61"/>
      <c r="Z36" s="61">
        <v>67</v>
      </c>
      <c r="AA36" s="61"/>
      <c r="AB36" s="62">
        <v>39</v>
      </c>
      <c r="AC36" s="45">
        <f t="shared" si="0"/>
        <v>129</v>
      </c>
      <c r="AD36" s="46">
        <f t="shared" si="1"/>
        <v>-96</v>
      </c>
      <c r="AE36" s="47">
        <f t="shared" si="2"/>
        <v>8.615384615384615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-9</v>
      </c>
      <c r="F37" s="72">
        <v>-23</v>
      </c>
      <c r="G37" s="72">
        <v>-40</v>
      </c>
      <c r="H37" s="72">
        <v>-56</v>
      </c>
      <c r="I37" s="72">
        <v>-70</v>
      </c>
      <c r="J37" s="72">
        <v>-82</v>
      </c>
      <c r="K37" s="72">
        <v>-91</v>
      </c>
      <c r="L37" s="72">
        <v>-98</v>
      </c>
      <c r="M37" s="72">
        <v>-100</v>
      </c>
      <c r="N37" s="72">
        <v>-89</v>
      </c>
      <c r="O37" s="73">
        <v>-59</v>
      </c>
      <c r="P37" s="73">
        <v>-14</v>
      </c>
      <c r="Q37" s="73">
        <v>28</v>
      </c>
      <c r="R37" s="73">
        <v>57</v>
      </c>
      <c r="S37" s="73">
        <v>80</v>
      </c>
      <c r="T37" s="73">
        <v>95</v>
      </c>
      <c r="U37" s="73">
        <v>100</v>
      </c>
      <c r="V37" s="73">
        <v>97</v>
      </c>
      <c r="W37" s="73">
        <v>82</v>
      </c>
      <c r="X37" s="73">
        <v>60</v>
      </c>
      <c r="Y37" s="73">
        <v>45</v>
      </c>
      <c r="Z37" s="73">
        <v>33</v>
      </c>
      <c r="AA37" s="73">
        <v>22</v>
      </c>
      <c r="AB37" s="74">
        <v>12</v>
      </c>
      <c r="AC37" s="48">
        <f t="shared" si="0"/>
        <v>100</v>
      </c>
      <c r="AD37" s="49">
        <f t="shared" si="1"/>
        <v>-100</v>
      </c>
      <c r="AE37" s="50">
        <f t="shared" si="2"/>
        <v>-0.83333333333333337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42"/>
  <sheetViews>
    <sheetView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16379</v>
      </c>
      <c r="G4" s="68"/>
      <c r="H4" s="68">
        <v>16376</v>
      </c>
      <c r="I4" s="68"/>
      <c r="J4" s="68">
        <v>16373</v>
      </c>
      <c r="K4" s="68"/>
      <c r="L4" s="68">
        <v>16371</v>
      </c>
      <c r="M4" s="68"/>
      <c r="N4" s="68">
        <v>16372</v>
      </c>
      <c r="O4" s="57"/>
      <c r="P4" s="57">
        <v>16374</v>
      </c>
      <c r="Q4" s="57"/>
      <c r="R4" s="57">
        <v>16376</v>
      </c>
      <c r="S4" s="57"/>
      <c r="T4" s="57">
        <v>16379</v>
      </c>
      <c r="U4" s="57"/>
      <c r="V4" s="57">
        <v>16382</v>
      </c>
      <c r="W4" s="57"/>
      <c r="X4" s="57">
        <v>16385</v>
      </c>
      <c r="Y4" s="57"/>
      <c r="Z4" s="57">
        <v>16382</v>
      </c>
      <c r="AA4" s="57"/>
      <c r="AB4" s="58">
        <v>16380</v>
      </c>
      <c r="AC4" s="42">
        <f>MAX(E4:AB4)</f>
        <v>16385</v>
      </c>
      <c r="AD4" s="43">
        <f>MIN(E4:AB4)</f>
        <v>16371</v>
      </c>
      <c r="AE4" s="44">
        <f>AVERAGE(E4:AB4)</f>
        <v>16377.416666666666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5408</v>
      </c>
      <c r="G5" s="70"/>
      <c r="H5" s="70">
        <v>5396</v>
      </c>
      <c r="I5" s="70"/>
      <c r="J5" s="70">
        <v>5387</v>
      </c>
      <c r="K5" s="70"/>
      <c r="L5" s="70">
        <v>5380</v>
      </c>
      <c r="M5" s="70"/>
      <c r="N5" s="70">
        <v>5376</v>
      </c>
      <c r="O5" s="61"/>
      <c r="P5" s="61">
        <v>5369</v>
      </c>
      <c r="Q5" s="61"/>
      <c r="R5" s="61">
        <v>5364</v>
      </c>
      <c r="S5" s="61"/>
      <c r="T5" s="61">
        <v>5368</v>
      </c>
      <c r="U5" s="61"/>
      <c r="V5" s="61">
        <v>5372</v>
      </c>
      <c r="W5" s="61"/>
      <c r="X5" s="61">
        <v>5376</v>
      </c>
      <c r="Y5" s="61"/>
      <c r="Z5" s="61">
        <v>5382</v>
      </c>
      <c r="AA5" s="61"/>
      <c r="AB5" s="62">
        <v>5388</v>
      </c>
      <c r="AC5" s="45">
        <f t="shared" ref="AC5:AC37" si="0">MAX(E5:AB5)</f>
        <v>5408</v>
      </c>
      <c r="AD5" s="46">
        <f t="shared" ref="AD5:AD37" si="1">MIN(E5:AB5)</f>
        <v>5364</v>
      </c>
      <c r="AE5" s="47">
        <f>AVERAGE(E5:AB5)</f>
        <v>5380.5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1167</v>
      </c>
      <c r="G6" s="70"/>
      <c r="H6" s="70">
        <v>1213</v>
      </c>
      <c r="I6" s="70"/>
      <c r="J6" s="70">
        <v>1206</v>
      </c>
      <c r="K6" s="70"/>
      <c r="L6" s="70">
        <v>1190</v>
      </c>
      <c r="M6" s="70"/>
      <c r="N6" s="70">
        <v>1172</v>
      </c>
      <c r="O6" s="61"/>
      <c r="P6" s="61">
        <v>1156</v>
      </c>
      <c r="Q6" s="61"/>
      <c r="R6" s="61">
        <v>1143</v>
      </c>
      <c r="S6" s="61"/>
      <c r="T6" s="61">
        <v>1160</v>
      </c>
      <c r="U6" s="61"/>
      <c r="V6" s="61">
        <v>1186</v>
      </c>
      <c r="W6" s="61"/>
      <c r="X6" s="61">
        <v>1203</v>
      </c>
      <c r="Y6" s="61"/>
      <c r="Z6" s="61">
        <v>1182</v>
      </c>
      <c r="AA6" s="61"/>
      <c r="AB6" s="62">
        <v>1158</v>
      </c>
      <c r="AC6" s="45">
        <f t="shared" si="0"/>
        <v>1213</v>
      </c>
      <c r="AD6" s="46">
        <f t="shared" si="1"/>
        <v>1143</v>
      </c>
      <c r="AE6" s="47">
        <f t="shared" ref="AE6:AE37" si="2">AVERAGE(E6:AB6)</f>
        <v>1178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695</v>
      </c>
      <c r="G7" s="70"/>
      <c r="H7" s="70">
        <v>692</v>
      </c>
      <c r="I7" s="70"/>
      <c r="J7" s="70">
        <v>690</v>
      </c>
      <c r="K7" s="70"/>
      <c r="L7" s="70">
        <v>687</v>
      </c>
      <c r="M7" s="70"/>
      <c r="N7" s="70">
        <v>684</v>
      </c>
      <c r="O7" s="61"/>
      <c r="P7" s="61">
        <v>680</v>
      </c>
      <c r="Q7" s="61"/>
      <c r="R7" s="61">
        <v>676</v>
      </c>
      <c r="S7" s="61"/>
      <c r="T7" s="61">
        <v>675</v>
      </c>
      <c r="U7" s="61"/>
      <c r="V7" s="61">
        <v>674</v>
      </c>
      <c r="W7" s="61"/>
      <c r="X7" s="61">
        <v>673</v>
      </c>
      <c r="Y7" s="61"/>
      <c r="Z7" s="61">
        <v>671</v>
      </c>
      <c r="AA7" s="61"/>
      <c r="AB7" s="62">
        <v>669</v>
      </c>
      <c r="AC7" s="45">
        <f t="shared" si="0"/>
        <v>695</v>
      </c>
      <c r="AD7" s="46">
        <f t="shared" si="1"/>
        <v>669</v>
      </c>
      <c r="AE7" s="47">
        <f t="shared" si="2"/>
        <v>680.5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248</v>
      </c>
      <c r="G8" s="70"/>
      <c r="H8" s="70">
        <v>251</v>
      </c>
      <c r="I8" s="70"/>
      <c r="J8" s="70">
        <v>256</v>
      </c>
      <c r="K8" s="70"/>
      <c r="L8" s="70">
        <v>261</v>
      </c>
      <c r="M8" s="70"/>
      <c r="N8" s="70">
        <v>262</v>
      </c>
      <c r="O8" s="61"/>
      <c r="P8" s="61">
        <v>262</v>
      </c>
      <c r="Q8" s="61"/>
      <c r="R8" s="61">
        <v>262</v>
      </c>
      <c r="S8" s="61"/>
      <c r="T8" s="61">
        <v>261</v>
      </c>
      <c r="U8" s="61"/>
      <c r="V8" s="61">
        <v>260</v>
      </c>
      <c r="W8" s="61"/>
      <c r="X8" s="61">
        <v>259</v>
      </c>
      <c r="Y8" s="61"/>
      <c r="Z8" s="61">
        <v>258</v>
      </c>
      <c r="AA8" s="61"/>
      <c r="AB8" s="62">
        <v>257</v>
      </c>
      <c r="AC8" s="45">
        <f t="shared" si="0"/>
        <v>262</v>
      </c>
      <c r="AD8" s="46">
        <f t="shared" si="1"/>
        <v>248</v>
      </c>
      <c r="AE8" s="47">
        <f t="shared" si="2"/>
        <v>258.08333333333331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172</v>
      </c>
      <c r="G9" s="70"/>
      <c r="H9" s="70">
        <v>182</v>
      </c>
      <c r="I9" s="70"/>
      <c r="J9" s="70">
        <v>191</v>
      </c>
      <c r="K9" s="70"/>
      <c r="L9" s="70">
        <v>200</v>
      </c>
      <c r="M9" s="70"/>
      <c r="N9" s="70">
        <v>219</v>
      </c>
      <c r="O9" s="61"/>
      <c r="P9" s="61">
        <v>225</v>
      </c>
      <c r="Q9" s="61"/>
      <c r="R9" s="61">
        <v>220</v>
      </c>
      <c r="S9" s="61"/>
      <c r="T9" s="61">
        <v>203</v>
      </c>
      <c r="U9" s="61"/>
      <c r="V9" s="61">
        <v>194</v>
      </c>
      <c r="W9" s="61"/>
      <c r="X9" s="61">
        <v>194</v>
      </c>
      <c r="Y9" s="61"/>
      <c r="Z9" s="61">
        <v>192</v>
      </c>
      <c r="AA9" s="61"/>
      <c r="AB9" s="62">
        <v>190</v>
      </c>
      <c r="AC9" s="45">
        <f t="shared" si="0"/>
        <v>225</v>
      </c>
      <c r="AD9" s="46">
        <f t="shared" si="1"/>
        <v>172</v>
      </c>
      <c r="AE9" s="47">
        <f t="shared" si="2"/>
        <v>198.5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57</v>
      </c>
      <c r="F10" s="70">
        <v>36</v>
      </c>
      <c r="G10" s="70">
        <v>18</v>
      </c>
      <c r="H10" s="70">
        <v>-1</v>
      </c>
      <c r="I10" s="70">
        <v>-23</v>
      </c>
      <c r="J10" s="70">
        <v>-42</v>
      </c>
      <c r="K10" s="70">
        <v>-60</v>
      </c>
      <c r="L10" s="70">
        <v>-75</v>
      </c>
      <c r="M10" s="70">
        <v>-88</v>
      </c>
      <c r="N10" s="70">
        <v>-95</v>
      </c>
      <c r="O10" s="61">
        <v>-75</v>
      </c>
      <c r="P10" s="61">
        <v>-43</v>
      </c>
      <c r="Q10" s="61">
        <v>0</v>
      </c>
      <c r="R10" s="61">
        <v>40</v>
      </c>
      <c r="S10" s="61">
        <v>93</v>
      </c>
      <c r="T10" s="61">
        <v>133</v>
      </c>
      <c r="U10" s="61">
        <v>163</v>
      </c>
      <c r="V10" s="61">
        <v>184</v>
      </c>
      <c r="W10" s="61">
        <v>195</v>
      </c>
      <c r="X10" s="61">
        <v>190</v>
      </c>
      <c r="Y10" s="61">
        <v>173</v>
      </c>
      <c r="Z10" s="61">
        <v>151</v>
      </c>
      <c r="AA10" s="61">
        <v>130</v>
      </c>
      <c r="AB10" s="62">
        <v>110</v>
      </c>
      <c r="AC10" s="45">
        <f t="shared" si="0"/>
        <v>195</v>
      </c>
      <c r="AD10" s="46">
        <f t="shared" si="1"/>
        <v>-95</v>
      </c>
      <c r="AE10" s="47">
        <f t="shared" si="2"/>
        <v>48.791666666666664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4682</v>
      </c>
      <c r="G11" s="70"/>
      <c r="H11" s="70"/>
      <c r="I11" s="70">
        <v>4682</v>
      </c>
      <c r="J11" s="70"/>
      <c r="K11" s="70"/>
      <c r="L11" s="70">
        <v>4682</v>
      </c>
      <c r="M11" s="70"/>
      <c r="N11" s="70"/>
      <c r="O11" s="61">
        <v>4682</v>
      </c>
      <c r="P11" s="61"/>
      <c r="Q11" s="61"/>
      <c r="R11" s="61">
        <v>4682</v>
      </c>
      <c r="S11" s="61"/>
      <c r="T11" s="61"/>
      <c r="U11" s="61">
        <v>4682</v>
      </c>
      <c r="V11" s="61"/>
      <c r="W11" s="61"/>
      <c r="X11" s="61">
        <v>4682</v>
      </c>
      <c r="Y11" s="61"/>
      <c r="Z11" s="61"/>
      <c r="AA11" s="61">
        <v>4682</v>
      </c>
      <c r="AB11" s="62"/>
      <c r="AC11" s="45">
        <f t="shared" si="0"/>
        <v>4682</v>
      </c>
      <c r="AD11" s="46">
        <f t="shared" si="1"/>
        <v>4682</v>
      </c>
      <c r="AE11" s="47">
        <f t="shared" si="2"/>
        <v>4682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2680</v>
      </c>
      <c r="G12" s="70"/>
      <c r="H12" s="70">
        <v>2667</v>
      </c>
      <c r="I12" s="70"/>
      <c r="J12" s="70">
        <v>2647</v>
      </c>
      <c r="K12" s="70"/>
      <c r="L12" s="70">
        <v>2642</v>
      </c>
      <c r="M12" s="70"/>
      <c r="N12" s="70">
        <v>2642</v>
      </c>
      <c r="O12" s="61"/>
      <c r="P12" s="61">
        <v>2657</v>
      </c>
      <c r="Q12" s="61"/>
      <c r="R12" s="61">
        <v>2682</v>
      </c>
      <c r="S12" s="61"/>
      <c r="T12" s="61">
        <v>2690</v>
      </c>
      <c r="U12" s="61"/>
      <c r="V12" s="61">
        <v>2693</v>
      </c>
      <c r="W12" s="61"/>
      <c r="X12" s="61">
        <v>2693</v>
      </c>
      <c r="Y12" s="61"/>
      <c r="Z12" s="61">
        <v>2696</v>
      </c>
      <c r="AA12" s="61"/>
      <c r="AB12" s="62">
        <v>2698</v>
      </c>
      <c r="AC12" s="45">
        <f t="shared" si="0"/>
        <v>2698</v>
      </c>
      <c r="AD12" s="46">
        <f t="shared" si="1"/>
        <v>2642</v>
      </c>
      <c r="AE12" s="47">
        <f t="shared" si="2"/>
        <v>2673.9166666666665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1104</v>
      </c>
      <c r="G13" s="70"/>
      <c r="H13" s="70"/>
      <c r="I13" s="70">
        <v>1031</v>
      </c>
      <c r="J13" s="70"/>
      <c r="K13" s="70"/>
      <c r="L13" s="70">
        <v>1014</v>
      </c>
      <c r="M13" s="70"/>
      <c r="N13" s="70"/>
      <c r="O13" s="61">
        <v>1012</v>
      </c>
      <c r="P13" s="61"/>
      <c r="Q13" s="61"/>
      <c r="R13" s="61">
        <v>1009</v>
      </c>
      <c r="S13" s="61"/>
      <c r="T13" s="61"/>
      <c r="U13" s="61">
        <v>1083</v>
      </c>
      <c r="V13" s="61"/>
      <c r="W13" s="61"/>
      <c r="X13" s="61">
        <v>1024</v>
      </c>
      <c r="Y13" s="61"/>
      <c r="Z13" s="61"/>
      <c r="AA13" s="61">
        <v>1015</v>
      </c>
      <c r="AB13" s="62"/>
      <c r="AC13" s="45">
        <f t="shared" si="0"/>
        <v>1104</v>
      </c>
      <c r="AD13" s="46">
        <f t="shared" si="1"/>
        <v>1009</v>
      </c>
      <c r="AE13" s="47">
        <f t="shared" si="2"/>
        <v>1036.5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127</v>
      </c>
      <c r="G14" s="70"/>
      <c r="H14" s="70"/>
      <c r="I14" s="70"/>
      <c r="J14" s="70"/>
      <c r="K14" s="70"/>
      <c r="L14" s="70"/>
      <c r="M14" s="70"/>
      <c r="N14" s="70"/>
      <c r="O14" s="61">
        <v>99</v>
      </c>
      <c r="P14" s="61"/>
      <c r="Q14" s="61"/>
      <c r="R14" s="61">
        <v>80</v>
      </c>
      <c r="S14" s="61"/>
      <c r="T14" s="61"/>
      <c r="U14" s="61">
        <v>111</v>
      </c>
      <c r="V14" s="61"/>
      <c r="W14" s="61"/>
      <c r="X14" s="61">
        <v>167</v>
      </c>
      <c r="Y14" s="61"/>
      <c r="Z14" s="61"/>
      <c r="AA14" s="61">
        <v>145</v>
      </c>
      <c r="AB14" s="62"/>
      <c r="AC14" s="45">
        <f t="shared" si="0"/>
        <v>167</v>
      </c>
      <c r="AD14" s="46">
        <f t="shared" si="1"/>
        <v>80</v>
      </c>
      <c r="AE14" s="47">
        <f t="shared" si="2"/>
        <v>121.5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4</v>
      </c>
      <c r="F15" s="70">
        <v>-8</v>
      </c>
      <c r="G15" s="70">
        <v>-29</v>
      </c>
      <c r="H15" s="70">
        <v>-52</v>
      </c>
      <c r="I15" s="70">
        <v>-75</v>
      </c>
      <c r="J15" s="70">
        <v>-96</v>
      </c>
      <c r="K15" s="70">
        <v>-113</v>
      </c>
      <c r="L15" s="70">
        <v>-124</v>
      </c>
      <c r="M15" s="70">
        <v>-140</v>
      </c>
      <c r="N15" s="70">
        <v>-136</v>
      </c>
      <c r="O15" s="61">
        <v>-111</v>
      </c>
      <c r="P15" s="61">
        <v>-61</v>
      </c>
      <c r="Q15" s="61">
        <v>3</v>
      </c>
      <c r="R15" s="61">
        <v>72</v>
      </c>
      <c r="S15" s="61">
        <v>121</v>
      </c>
      <c r="T15" s="61">
        <v>147</v>
      </c>
      <c r="U15" s="61">
        <v>160</v>
      </c>
      <c r="V15" s="61">
        <v>171</v>
      </c>
      <c r="W15" s="61">
        <v>173</v>
      </c>
      <c r="X15" s="61">
        <v>158</v>
      </c>
      <c r="Y15" s="61">
        <v>138</v>
      </c>
      <c r="Z15" s="61">
        <v>121</v>
      </c>
      <c r="AA15" s="61">
        <v>103</v>
      </c>
      <c r="AB15" s="62">
        <v>78</v>
      </c>
      <c r="AC15" s="45">
        <f t="shared" si="0"/>
        <v>173</v>
      </c>
      <c r="AD15" s="46">
        <f t="shared" si="1"/>
        <v>-140</v>
      </c>
      <c r="AE15" s="47">
        <f t="shared" si="2"/>
        <v>21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111</v>
      </c>
      <c r="F16" s="70">
        <v>90</v>
      </c>
      <c r="G16" s="70">
        <v>69</v>
      </c>
      <c r="H16" s="70">
        <v>51</v>
      </c>
      <c r="I16" s="70">
        <v>35</v>
      </c>
      <c r="J16" s="70">
        <v>18</v>
      </c>
      <c r="K16" s="70">
        <v>2</v>
      </c>
      <c r="L16" s="70">
        <v>-15</v>
      </c>
      <c r="M16" s="70">
        <v>-27</v>
      </c>
      <c r="N16" s="70">
        <v>-38</v>
      </c>
      <c r="O16" s="61">
        <v>-47</v>
      </c>
      <c r="P16" s="61">
        <v>-54</v>
      </c>
      <c r="Q16" s="61">
        <v>-35</v>
      </c>
      <c r="R16" s="61">
        <v>-9</v>
      </c>
      <c r="S16" s="61">
        <v>60</v>
      </c>
      <c r="T16" s="61">
        <v>130</v>
      </c>
      <c r="U16" s="61">
        <v>183</v>
      </c>
      <c r="V16" s="61">
        <v>216</v>
      </c>
      <c r="W16" s="61">
        <v>233</v>
      </c>
      <c r="X16" s="61">
        <v>239</v>
      </c>
      <c r="Y16" s="61">
        <v>225</v>
      </c>
      <c r="Z16" s="61">
        <v>195</v>
      </c>
      <c r="AA16" s="61">
        <v>175</v>
      </c>
      <c r="AB16" s="62">
        <v>154</v>
      </c>
      <c r="AC16" s="45">
        <f t="shared" si="0"/>
        <v>239</v>
      </c>
      <c r="AD16" s="46">
        <f t="shared" si="1"/>
        <v>-54</v>
      </c>
      <c r="AE16" s="47">
        <f t="shared" si="2"/>
        <v>81.708333333333329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87</v>
      </c>
      <c r="F17" s="70">
        <v>65</v>
      </c>
      <c r="G17" s="70">
        <v>46</v>
      </c>
      <c r="H17" s="70">
        <v>28</v>
      </c>
      <c r="I17" s="70">
        <v>11</v>
      </c>
      <c r="J17" s="70">
        <v>-5</v>
      </c>
      <c r="K17" s="70">
        <v>-23</v>
      </c>
      <c r="L17" s="70">
        <v>-37</v>
      </c>
      <c r="M17" s="70">
        <v>-49</v>
      </c>
      <c r="N17" s="70">
        <v>-59</v>
      </c>
      <c r="O17" s="61">
        <v>-67</v>
      </c>
      <c r="P17" s="61">
        <v>-43</v>
      </c>
      <c r="Q17" s="61">
        <v>-19</v>
      </c>
      <c r="R17" s="61">
        <v>24</v>
      </c>
      <c r="S17" s="61">
        <v>72</v>
      </c>
      <c r="T17" s="61">
        <v>126</v>
      </c>
      <c r="U17" s="61">
        <v>174</v>
      </c>
      <c r="V17" s="61">
        <v>207</v>
      </c>
      <c r="W17" s="61">
        <v>225</v>
      </c>
      <c r="X17" s="61">
        <v>228</v>
      </c>
      <c r="Y17" s="61">
        <v>209</v>
      </c>
      <c r="Z17" s="61">
        <v>182</v>
      </c>
      <c r="AA17" s="61">
        <v>162</v>
      </c>
      <c r="AB17" s="62">
        <v>143</v>
      </c>
      <c r="AC17" s="45">
        <f t="shared" si="0"/>
        <v>228</v>
      </c>
      <c r="AD17" s="46">
        <f t="shared" si="1"/>
        <v>-67</v>
      </c>
      <c r="AE17" s="47">
        <f t="shared" si="2"/>
        <v>70.291666666666671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86</v>
      </c>
      <c r="F18" s="70">
        <v>75</v>
      </c>
      <c r="G18" s="70">
        <v>68</v>
      </c>
      <c r="H18" s="70">
        <v>58</v>
      </c>
      <c r="I18" s="70">
        <v>48</v>
      </c>
      <c r="J18" s="70">
        <v>37</v>
      </c>
      <c r="K18" s="70">
        <v>26</v>
      </c>
      <c r="L18" s="70">
        <v>15</v>
      </c>
      <c r="M18" s="70">
        <v>4</v>
      </c>
      <c r="N18" s="70">
        <v>-6</v>
      </c>
      <c r="O18" s="61">
        <v>-14</v>
      </c>
      <c r="P18" s="61">
        <v>-22</v>
      </c>
      <c r="Q18" s="61">
        <v>-29</v>
      </c>
      <c r="R18" s="61">
        <v>-32</v>
      </c>
      <c r="S18" s="61">
        <v>-11</v>
      </c>
      <c r="T18" s="61">
        <v>10</v>
      </c>
      <c r="U18" s="61">
        <v>36</v>
      </c>
      <c r="V18" s="61">
        <v>54</v>
      </c>
      <c r="W18" s="61">
        <v>70</v>
      </c>
      <c r="X18" s="61">
        <v>84</v>
      </c>
      <c r="Y18" s="61">
        <v>99</v>
      </c>
      <c r="Z18" s="61">
        <v>108</v>
      </c>
      <c r="AA18" s="61">
        <v>112</v>
      </c>
      <c r="AB18" s="62">
        <v>111</v>
      </c>
      <c r="AC18" s="45">
        <f t="shared" si="0"/>
        <v>112</v>
      </c>
      <c r="AD18" s="46">
        <f t="shared" si="1"/>
        <v>-32</v>
      </c>
      <c r="AE18" s="47">
        <f t="shared" si="2"/>
        <v>41.125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42</v>
      </c>
      <c r="F20" s="91">
        <v>26</v>
      </c>
      <c r="G20" s="91">
        <v>9</v>
      </c>
      <c r="H20" s="91">
        <v>-8</v>
      </c>
      <c r="I20" s="91">
        <v>-28</v>
      </c>
      <c r="J20" s="91">
        <v>-45</v>
      </c>
      <c r="K20" s="91">
        <v>-61</v>
      </c>
      <c r="L20" s="91">
        <v>-75</v>
      </c>
      <c r="M20" s="91">
        <v>-87</v>
      </c>
      <c r="N20" s="91">
        <v>-94</v>
      </c>
      <c r="O20" s="92">
        <v>-83</v>
      </c>
      <c r="P20" s="92">
        <v>-48</v>
      </c>
      <c r="Q20" s="92">
        <v>-11</v>
      </c>
      <c r="R20" s="92">
        <v>28</v>
      </c>
      <c r="S20" s="92">
        <v>70</v>
      </c>
      <c r="T20" s="92">
        <v>98</v>
      </c>
      <c r="U20" s="92">
        <v>114</v>
      </c>
      <c r="V20" s="92">
        <v>125</v>
      </c>
      <c r="W20" s="92">
        <v>131</v>
      </c>
      <c r="X20" s="92">
        <v>130</v>
      </c>
      <c r="Y20" s="92">
        <v>118</v>
      </c>
      <c r="Z20" s="92">
        <v>107</v>
      </c>
      <c r="AA20" s="92">
        <v>96</v>
      </c>
      <c r="AB20" s="93">
        <v>84</v>
      </c>
      <c r="AC20" s="94">
        <f t="shared" si="0"/>
        <v>131</v>
      </c>
      <c r="AD20" s="95">
        <f t="shared" si="1"/>
        <v>-94</v>
      </c>
      <c r="AE20" s="96">
        <f t="shared" si="2"/>
        <v>26.583333333333332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8843</v>
      </c>
      <c r="G21" s="68"/>
      <c r="H21" s="68">
        <v>8845</v>
      </c>
      <c r="I21" s="68"/>
      <c r="J21" s="68">
        <v>8844</v>
      </c>
      <c r="K21" s="68"/>
      <c r="L21" s="68">
        <v>8843</v>
      </c>
      <c r="M21" s="68"/>
      <c r="N21" s="68">
        <v>8840</v>
      </c>
      <c r="O21" s="57"/>
      <c r="P21" s="57">
        <v>8837</v>
      </c>
      <c r="Q21" s="57"/>
      <c r="R21" s="57">
        <v>8834</v>
      </c>
      <c r="S21" s="57"/>
      <c r="T21" s="57">
        <v>8825</v>
      </c>
      <c r="U21" s="57"/>
      <c r="V21" s="57">
        <v>8816</v>
      </c>
      <c r="W21" s="57"/>
      <c r="X21" s="57">
        <v>8806</v>
      </c>
      <c r="Y21" s="57"/>
      <c r="Z21" s="57">
        <v>8804</v>
      </c>
      <c r="AA21" s="57"/>
      <c r="AB21" s="58">
        <v>8801</v>
      </c>
      <c r="AC21" s="42">
        <f t="shared" si="0"/>
        <v>8845</v>
      </c>
      <c r="AD21" s="43">
        <f t="shared" si="1"/>
        <v>8801</v>
      </c>
      <c r="AE21" s="44">
        <f t="shared" si="2"/>
        <v>8828.1666666666661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3004</v>
      </c>
      <c r="G22" s="70"/>
      <c r="H22" s="70">
        <v>3007</v>
      </c>
      <c r="I22" s="70"/>
      <c r="J22" s="70">
        <v>3011</v>
      </c>
      <c r="K22" s="70"/>
      <c r="L22" s="70">
        <v>3017</v>
      </c>
      <c r="M22" s="70"/>
      <c r="N22" s="70">
        <v>3021</v>
      </c>
      <c r="O22" s="61"/>
      <c r="P22" s="61">
        <v>3024</v>
      </c>
      <c r="Q22" s="61"/>
      <c r="R22" s="61">
        <v>3026</v>
      </c>
      <c r="S22" s="61"/>
      <c r="T22" s="61">
        <v>3028</v>
      </c>
      <c r="U22" s="61"/>
      <c r="V22" s="61">
        <v>3030</v>
      </c>
      <c r="W22" s="61"/>
      <c r="X22" s="61">
        <v>3031</v>
      </c>
      <c r="Y22" s="61"/>
      <c r="Z22" s="61">
        <v>3032</v>
      </c>
      <c r="AA22" s="61"/>
      <c r="AB22" s="62">
        <v>3033</v>
      </c>
      <c r="AC22" s="45">
        <f t="shared" si="0"/>
        <v>3033</v>
      </c>
      <c r="AD22" s="46">
        <f t="shared" si="1"/>
        <v>3004</v>
      </c>
      <c r="AE22" s="47">
        <f t="shared" si="2"/>
        <v>3022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13481</v>
      </c>
      <c r="F23" s="70">
        <v>13477</v>
      </c>
      <c r="G23" s="70"/>
      <c r="H23" s="70"/>
      <c r="I23" s="70"/>
      <c r="J23" s="70">
        <v>13467</v>
      </c>
      <c r="K23" s="70">
        <v>13590</v>
      </c>
      <c r="L23" s="70">
        <v>13594</v>
      </c>
      <c r="M23" s="70">
        <v>13599</v>
      </c>
      <c r="N23" s="70">
        <v>13519</v>
      </c>
      <c r="O23" s="61">
        <v>13614</v>
      </c>
      <c r="P23" s="61">
        <v>13686</v>
      </c>
      <c r="Q23" s="61">
        <v>13629</v>
      </c>
      <c r="R23" s="61">
        <v>13524</v>
      </c>
      <c r="S23" s="61"/>
      <c r="T23" s="61">
        <v>13590</v>
      </c>
      <c r="U23" s="61"/>
      <c r="V23" s="61">
        <v>13607</v>
      </c>
      <c r="W23" s="61">
        <v>13680</v>
      </c>
      <c r="X23" s="61"/>
      <c r="Y23" s="61">
        <v>13678</v>
      </c>
      <c r="Z23" s="61">
        <v>13551</v>
      </c>
      <c r="AA23" s="61"/>
      <c r="AB23" s="62">
        <v>13513</v>
      </c>
      <c r="AC23" s="45">
        <f t="shared" si="0"/>
        <v>13686</v>
      </c>
      <c r="AD23" s="46">
        <f t="shared" si="1"/>
        <v>13467</v>
      </c>
      <c r="AE23" s="47">
        <f t="shared" si="2"/>
        <v>13576.411764705883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6453</v>
      </c>
      <c r="F24" s="70">
        <v>6449</v>
      </c>
      <c r="G24" s="70"/>
      <c r="H24" s="70"/>
      <c r="I24" s="70">
        <v>6467</v>
      </c>
      <c r="J24" s="70"/>
      <c r="K24" s="70"/>
      <c r="L24" s="70">
        <v>6486</v>
      </c>
      <c r="M24" s="70"/>
      <c r="N24" s="70">
        <v>6495</v>
      </c>
      <c r="O24" s="61"/>
      <c r="P24" s="61">
        <v>6467</v>
      </c>
      <c r="Q24" s="61"/>
      <c r="R24" s="61">
        <v>6447</v>
      </c>
      <c r="S24" s="61"/>
      <c r="T24" s="61">
        <v>6470</v>
      </c>
      <c r="U24" s="61">
        <v>6442</v>
      </c>
      <c r="V24" s="61"/>
      <c r="W24" s="61"/>
      <c r="X24" s="61">
        <v>6463</v>
      </c>
      <c r="Y24" s="61">
        <v>6437</v>
      </c>
      <c r="Z24" s="61"/>
      <c r="AA24" s="61"/>
      <c r="AB24" s="62">
        <v>6450</v>
      </c>
      <c r="AC24" s="45">
        <f t="shared" si="0"/>
        <v>6495</v>
      </c>
      <c r="AD24" s="46">
        <f t="shared" si="1"/>
        <v>6437</v>
      </c>
      <c r="AE24" s="47">
        <f t="shared" si="2"/>
        <v>6460.5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2300</v>
      </c>
      <c r="G25" s="70"/>
      <c r="H25" s="70">
        <v>2300</v>
      </c>
      <c r="I25" s="70"/>
      <c r="J25" s="70">
        <v>2310</v>
      </c>
      <c r="K25" s="70"/>
      <c r="L25" s="70">
        <v>2327</v>
      </c>
      <c r="M25" s="70">
        <v>2300</v>
      </c>
      <c r="N25" s="70">
        <v>2279</v>
      </c>
      <c r="O25" s="61">
        <v>2300</v>
      </c>
      <c r="P25" s="61">
        <v>2330</v>
      </c>
      <c r="Q25" s="61">
        <v>2361</v>
      </c>
      <c r="R25" s="61">
        <v>2390</v>
      </c>
      <c r="S25" s="61">
        <v>2350</v>
      </c>
      <c r="T25" s="61">
        <v>2304</v>
      </c>
      <c r="U25" s="61">
        <v>2300</v>
      </c>
      <c r="V25" s="61">
        <v>2305</v>
      </c>
      <c r="W25" s="61">
        <v>2320</v>
      </c>
      <c r="X25" s="61">
        <v>2355</v>
      </c>
      <c r="Y25" s="61">
        <v>2360</v>
      </c>
      <c r="Z25" s="61">
        <v>2358</v>
      </c>
      <c r="AA25" s="61">
        <v>2354</v>
      </c>
      <c r="AB25" s="62">
        <v>2348</v>
      </c>
      <c r="AC25" s="45">
        <f t="shared" si="0"/>
        <v>2390</v>
      </c>
      <c r="AD25" s="46">
        <f t="shared" si="1"/>
        <v>2279</v>
      </c>
      <c r="AE25" s="47">
        <f t="shared" si="2"/>
        <v>2327.5500000000002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1358</v>
      </c>
      <c r="G26" s="70"/>
      <c r="H26" s="70">
        <v>1354</v>
      </c>
      <c r="I26" s="70"/>
      <c r="J26" s="70">
        <v>1350</v>
      </c>
      <c r="K26" s="70"/>
      <c r="L26" s="70">
        <v>1346</v>
      </c>
      <c r="M26" s="70"/>
      <c r="N26" s="70">
        <v>1350</v>
      </c>
      <c r="O26" s="61"/>
      <c r="P26" s="61">
        <v>1354</v>
      </c>
      <c r="Q26" s="61"/>
      <c r="R26" s="61">
        <v>1358</v>
      </c>
      <c r="S26" s="61"/>
      <c r="T26" s="61">
        <v>1376</v>
      </c>
      <c r="U26" s="61"/>
      <c r="V26" s="61">
        <v>1396</v>
      </c>
      <c r="W26" s="61"/>
      <c r="X26" s="61">
        <v>1412</v>
      </c>
      <c r="Y26" s="61"/>
      <c r="Z26" s="61">
        <v>1408</v>
      </c>
      <c r="AA26" s="61"/>
      <c r="AB26" s="62">
        <v>1403</v>
      </c>
      <c r="AC26" s="45">
        <f t="shared" si="0"/>
        <v>1412</v>
      </c>
      <c r="AD26" s="46">
        <f t="shared" si="1"/>
        <v>1346</v>
      </c>
      <c r="AE26" s="47">
        <f t="shared" si="2"/>
        <v>1372.0833333333333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1035</v>
      </c>
      <c r="G27" s="70"/>
      <c r="H27" s="70">
        <v>1037</v>
      </c>
      <c r="I27" s="70"/>
      <c r="J27" s="70">
        <v>1039</v>
      </c>
      <c r="K27" s="70"/>
      <c r="L27" s="70">
        <v>1041</v>
      </c>
      <c r="M27" s="70"/>
      <c r="N27" s="70">
        <v>1038</v>
      </c>
      <c r="O27" s="61"/>
      <c r="P27" s="61">
        <v>1037</v>
      </c>
      <c r="Q27" s="61"/>
      <c r="R27" s="61">
        <v>1035</v>
      </c>
      <c r="S27" s="61"/>
      <c r="T27" s="61">
        <v>1030</v>
      </c>
      <c r="U27" s="61"/>
      <c r="V27" s="61">
        <v>1023</v>
      </c>
      <c r="W27" s="61"/>
      <c r="X27" s="61">
        <v>1017</v>
      </c>
      <c r="Y27" s="61"/>
      <c r="Z27" s="61">
        <v>1010</v>
      </c>
      <c r="AA27" s="61"/>
      <c r="AB27" s="62">
        <v>1003</v>
      </c>
      <c r="AC27" s="45">
        <f t="shared" si="0"/>
        <v>1041</v>
      </c>
      <c r="AD27" s="46">
        <f t="shared" si="1"/>
        <v>1003</v>
      </c>
      <c r="AE27" s="47">
        <f t="shared" si="2"/>
        <v>1028.75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94</v>
      </c>
      <c r="G28" s="70"/>
      <c r="H28" s="70">
        <v>64</v>
      </c>
      <c r="I28" s="70"/>
      <c r="J28" s="70">
        <v>40</v>
      </c>
      <c r="K28" s="70"/>
      <c r="L28" s="70">
        <v>18</v>
      </c>
      <c r="M28" s="70"/>
      <c r="N28" s="70">
        <v>12</v>
      </c>
      <c r="O28" s="61"/>
      <c r="P28" s="61">
        <v>10</v>
      </c>
      <c r="Q28" s="61"/>
      <c r="R28" s="61">
        <v>24</v>
      </c>
      <c r="S28" s="61"/>
      <c r="T28" s="61">
        <v>76</v>
      </c>
      <c r="U28" s="61"/>
      <c r="V28" s="61">
        <v>127</v>
      </c>
      <c r="W28" s="61"/>
      <c r="X28" s="61">
        <v>173</v>
      </c>
      <c r="Y28" s="61"/>
      <c r="Z28" s="61">
        <v>171</v>
      </c>
      <c r="AA28" s="61"/>
      <c r="AB28" s="62">
        <v>146</v>
      </c>
      <c r="AC28" s="45">
        <f t="shared" si="0"/>
        <v>173</v>
      </c>
      <c r="AD28" s="46">
        <f t="shared" si="1"/>
        <v>10</v>
      </c>
      <c r="AE28" s="47">
        <f t="shared" si="2"/>
        <v>79.583333333333329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68</v>
      </c>
      <c r="G29" s="70"/>
      <c r="H29" s="70">
        <v>32</v>
      </c>
      <c r="I29" s="70"/>
      <c r="J29" s="70">
        <v>-6</v>
      </c>
      <c r="K29" s="70"/>
      <c r="L29" s="70">
        <v>-30</v>
      </c>
      <c r="M29" s="70"/>
      <c r="N29" s="70">
        <v>-45</v>
      </c>
      <c r="O29" s="61"/>
      <c r="P29" s="61">
        <v>-50</v>
      </c>
      <c r="Q29" s="61"/>
      <c r="R29" s="61">
        <v>-30</v>
      </c>
      <c r="S29" s="61"/>
      <c r="T29" s="61">
        <v>25</v>
      </c>
      <c r="U29" s="61"/>
      <c r="V29" s="61">
        <v>80</v>
      </c>
      <c r="W29" s="61"/>
      <c r="X29" s="61">
        <v>142</v>
      </c>
      <c r="Y29" s="61"/>
      <c r="Z29" s="61">
        <v>137</v>
      </c>
      <c r="AA29" s="61"/>
      <c r="AB29" s="62">
        <v>110</v>
      </c>
      <c r="AC29" s="45">
        <f t="shared" si="0"/>
        <v>142</v>
      </c>
      <c r="AD29" s="46">
        <f t="shared" si="1"/>
        <v>-50</v>
      </c>
      <c r="AE29" s="47">
        <f t="shared" si="2"/>
        <v>36.083333333333336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52</v>
      </c>
      <c r="F30" s="70">
        <v>37</v>
      </c>
      <c r="G30" s="70">
        <v>20</v>
      </c>
      <c r="H30" s="70">
        <v>-1</v>
      </c>
      <c r="I30" s="70">
        <v>-24</v>
      </c>
      <c r="J30" s="70">
        <v>-48</v>
      </c>
      <c r="K30" s="70">
        <v>-68</v>
      </c>
      <c r="L30" s="70">
        <v>-83</v>
      </c>
      <c r="M30" s="70">
        <v>-98</v>
      </c>
      <c r="N30" s="70">
        <v>-106</v>
      </c>
      <c r="O30" s="61">
        <v>-95</v>
      </c>
      <c r="P30" s="61">
        <v>-71</v>
      </c>
      <c r="Q30" s="61">
        <v>-42</v>
      </c>
      <c r="R30" s="61">
        <v>-8</v>
      </c>
      <c r="S30" s="61">
        <v>29</v>
      </c>
      <c r="T30" s="61">
        <v>63</v>
      </c>
      <c r="U30" s="61">
        <v>92</v>
      </c>
      <c r="V30" s="61">
        <v>117</v>
      </c>
      <c r="W30" s="61">
        <v>132</v>
      </c>
      <c r="X30" s="61">
        <v>137</v>
      </c>
      <c r="Y30" s="61">
        <v>131</v>
      </c>
      <c r="Z30" s="61">
        <v>118</v>
      </c>
      <c r="AA30" s="61">
        <v>103</v>
      </c>
      <c r="AB30" s="62">
        <v>87</v>
      </c>
      <c r="AC30" s="45">
        <f t="shared" si="0"/>
        <v>137</v>
      </c>
      <c r="AD30" s="46">
        <f t="shared" si="1"/>
        <v>-106</v>
      </c>
      <c r="AE30" s="47">
        <f t="shared" si="2"/>
        <v>19.75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10</v>
      </c>
      <c r="F31" s="72">
        <v>-8</v>
      </c>
      <c r="G31" s="72">
        <v>-28</v>
      </c>
      <c r="H31" s="72">
        <v>-52</v>
      </c>
      <c r="I31" s="72">
        <v>-71</v>
      </c>
      <c r="J31" s="72">
        <v>-93</v>
      </c>
      <c r="K31" s="72">
        <v>-113</v>
      </c>
      <c r="L31" s="72">
        <v>-128</v>
      </c>
      <c r="M31" s="72">
        <v>-132</v>
      </c>
      <c r="N31" s="72">
        <v>-119</v>
      </c>
      <c r="O31" s="73">
        <v>-95</v>
      </c>
      <c r="P31" s="73">
        <v>-60</v>
      </c>
      <c r="Q31" s="73">
        <v>-13</v>
      </c>
      <c r="R31" s="73">
        <v>32</v>
      </c>
      <c r="S31" s="73">
        <v>72</v>
      </c>
      <c r="T31" s="73">
        <v>115</v>
      </c>
      <c r="U31" s="73"/>
      <c r="V31" s="73">
        <v>124</v>
      </c>
      <c r="W31" s="73">
        <v>116</v>
      </c>
      <c r="X31" s="73">
        <v>102</v>
      </c>
      <c r="Y31" s="73">
        <v>87</v>
      </c>
      <c r="Z31" s="73">
        <v>76</v>
      </c>
      <c r="AA31" s="73">
        <v>62</v>
      </c>
      <c r="AB31" s="74">
        <v>43</v>
      </c>
      <c r="AC31" s="48">
        <f t="shared" si="0"/>
        <v>124</v>
      </c>
      <c r="AD31" s="49">
        <f t="shared" si="1"/>
        <v>-132</v>
      </c>
      <c r="AE31" s="50">
        <f t="shared" si="2"/>
        <v>-3.1739130434782608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206</v>
      </c>
      <c r="G32" s="68"/>
      <c r="H32" s="68"/>
      <c r="I32" s="68">
        <v>212</v>
      </c>
      <c r="J32" s="68"/>
      <c r="K32" s="68"/>
      <c r="L32" s="68">
        <v>225</v>
      </c>
      <c r="M32" s="68"/>
      <c r="N32" s="68"/>
      <c r="O32" s="57">
        <v>231</v>
      </c>
      <c r="P32" s="57"/>
      <c r="Q32" s="57"/>
      <c r="R32" s="57">
        <v>233</v>
      </c>
      <c r="S32" s="57"/>
      <c r="T32" s="57"/>
      <c r="U32" s="57">
        <v>227</v>
      </c>
      <c r="V32" s="57"/>
      <c r="W32" s="57"/>
      <c r="X32" s="57">
        <v>221</v>
      </c>
      <c r="Y32" s="57"/>
      <c r="Z32" s="57"/>
      <c r="AA32" s="57"/>
      <c r="AB32" s="58"/>
      <c r="AC32" s="42">
        <f t="shared" si="0"/>
        <v>233</v>
      </c>
      <c r="AD32" s="43">
        <f t="shared" si="1"/>
        <v>206</v>
      </c>
      <c r="AE32" s="44">
        <f t="shared" si="2"/>
        <v>222.14285714285714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140</v>
      </c>
      <c r="G33" s="70"/>
      <c r="H33" s="70"/>
      <c r="I33" s="70">
        <v>135</v>
      </c>
      <c r="J33" s="70"/>
      <c r="K33" s="70"/>
      <c r="L33" s="70">
        <v>129</v>
      </c>
      <c r="M33" s="70"/>
      <c r="N33" s="70"/>
      <c r="O33" s="61">
        <v>128</v>
      </c>
      <c r="P33" s="61"/>
      <c r="Q33" s="61"/>
      <c r="R33" s="61">
        <v>127</v>
      </c>
      <c r="S33" s="61"/>
      <c r="T33" s="61"/>
      <c r="U33" s="61">
        <v>129</v>
      </c>
      <c r="V33" s="61"/>
      <c r="W33" s="61"/>
      <c r="X33" s="61">
        <v>135</v>
      </c>
      <c r="Y33" s="61"/>
      <c r="Z33" s="61"/>
      <c r="AA33" s="61">
        <v>134</v>
      </c>
      <c r="AB33" s="62"/>
      <c r="AC33" s="45">
        <f t="shared" si="0"/>
        <v>140</v>
      </c>
      <c r="AD33" s="46">
        <f t="shared" si="1"/>
        <v>127</v>
      </c>
      <c r="AE33" s="47">
        <f t="shared" si="2"/>
        <v>132.125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403</v>
      </c>
      <c r="G34" s="70"/>
      <c r="H34" s="70"/>
      <c r="I34" s="70">
        <v>406</v>
      </c>
      <c r="J34" s="70"/>
      <c r="K34" s="70"/>
      <c r="L34" s="70">
        <v>410</v>
      </c>
      <c r="M34" s="70"/>
      <c r="N34" s="70"/>
      <c r="O34" s="61">
        <v>408</v>
      </c>
      <c r="P34" s="61"/>
      <c r="Q34" s="61"/>
      <c r="R34" s="61">
        <v>406</v>
      </c>
      <c r="S34" s="61"/>
      <c r="T34" s="61"/>
      <c r="U34" s="61">
        <v>406</v>
      </c>
      <c r="V34" s="61"/>
      <c r="W34" s="61"/>
      <c r="X34" s="61">
        <v>407</v>
      </c>
      <c r="Y34" s="61"/>
      <c r="Z34" s="61"/>
      <c r="AA34" s="61">
        <v>409</v>
      </c>
      <c r="AB34" s="62"/>
      <c r="AC34" s="45">
        <f t="shared" si="0"/>
        <v>410</v>
      </c>
      <c r="AD34" s="46">
        <f t="shared" si="1"/>
        <v>403</v>
      </c>
      <c r="AE34" s="47">
        <f t="shared" si="2"/>
        <v>406.875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51</v>
      </c>
      <c r="F35" s="70">
        <v>33</v>
      </c>
      <c r="G35" s="70">
        <v>16</v>
      </c>
      <c r="H35" s="70">
        <v>-1</v>
      </c>
      <c r="I35" s="70">
        <v>-20</v>
      </c>
      <c r="J35" s="70">
        <v>-40</v>
      </c>
      <c r="K35" s="70">
        <v>-58</v>
      </c>
      <c r="L35" s="70">
        <v>-77</v>
      </c>
      <c r="M35" s="70">
        <v>-96</v>
      </c>
      <c r="N35" s="70">
        <v>-111</v>
      </c>
      <c r="O35" s="61">
        <v>-118</v>
      </c>
      <c r="P35" s="61">
        <v>-104</v>
      </c>
      <c r="Q35" s="61">
        <v>-70</v>
      </c>
      <c r="R35" s="61">
        <v>-31</v>
      </c>
      <c r="S35" s="61">
        <v>10</v>
      </c>
      <c r="T35" s="61">
        <v>48</v>
      </c>
      <c r="U35" s="61">
        <v>81</v>
      </c>
      <c r="V35" s="61">
        <v>109</v>
      </c>
      <c r="W35" s="61">
        <v>130</v>
      </c>
      <c r="X35" s="61">
        <v>142</v>
      </c>
      <c r="Y35" s="61">
        <v>140</v>
      </c>
      <c r="Z35" s="61">
        <v>128</v>
      </c>
      <c r="AA35" s="61">
        <v>113</v>
      </c>
      <c r="AB35" s="62">
        <v>97</v>
      </c>
      <c r="AC35" s="45">
        <f t="shared" si="0"/>
        <v>142</v>
      </c>
      <c r="AD35" s="46">
        <f t="shared" si="1"/>
        <v>-118</v>
      </c>
      <c r="AE35" s="47">
        <f t="shared" si="2"/>
        <v>15.5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15</v>
      </c>
      <c r="G36" s="70"/>
      <c r="H36" s="70">
        <v>-18</v>
      </c>
      <c r="I36" s="70"/>
      <c r="J36" s="70">
        <v>-55</v>
      </c>
      <c r="K36" s="70"/>
      <c r="L36" s="70">
        <v>-90</v>
      </c>
      <c r="M36" s="70"/>
      <c r="N36" s="70">
        <v>-96</v>
      </c>
      <c r="O36" s="61"/>
      <c r="P36" s="61">
        <v>-61</v>
      </c>
      <c r="Q36" s="61"/>
      <c r="R36" s="61">
        <v>30</v>
      </c>
      <c r="S36" s="61"/>
      <c r="T36" s="61">
        <v>102</v>
      </c>
      <c r="U36" s="61"/>
      <c r="V36" s="61">
        <v>134</v>
      </c>
      <c r="W36" s="61"/>
      <c r="X36" s="61">
        <v>110</v>
      </c>
      <c r="Y36" s="61"/>
      <c r="Z36" s="61">
        <v>89</v>
      </c>
      <c r="AA36" s="61"/>
      <c r="AB36" s="62">
        <v>60</v>
      </c>
      <c r="AC36" s="45">
        <f t="shared" si="0"/>
        <v>134</v>
      </c>
      <c r="AD36" s="46">
        <f t="shared" si="1"/>
        <v>-96</v>
      </c>
      <c r="AE36" s="47">
        <f t="shared" si="2"/>
        <v>18.333333333333332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0</v>
      </c>
      <c r="F37" s="72">
        <v>-20</v>
      </c>
      <c r="G37" s="72">
        <v>-37</v>
      </c>
      <c r="H37" s="72">
        <v>-57</v>
      </c>
      <c r="I37" s="72">
        <v>-73</v>
      </c>
      <c r="J37" s="72">
        <v>-85</v>
      </c>
      <c r="K37" s="72">
        <v>-94</v>
      </c>
      <c r="L37" s="72">
        <v>-100</v>
      </c>
      <c r="M37" s="72">
        <v>-102</v>
      </c>
      <c r="N37" s="72">
        <v>-95</v>
      </c>
      <c r="O37" s="73">
        <v>-78</v>
      </c>
      <c r="P37" s="73">
        <v>-40</v>
      </c>
      <c r="Q37" s="73">
        <v>1</v>
      </c>
      <c r="R37" s="73">
        <v>38</v>
      </c>
      <c r="S37" s="73">
        <v>71</v>
      </c>
      <c r="T37" s="73">
        <v>95</v>
      </c>
      <c r="U37" s="73">
        <v>107</v>
      </c>
      <c r="V37" s="73">
        <v>101</v>
      </c>
      <c r="W37" s="73">
        <v>90</v>
      </c>
      <c r="X37" s="73">
        <v>80</v>
      </c>
      <c r="Y37" s="73">
        <v>68</v>
      </c>
      <c r="Z37" s="73">
        <v>55</v>
      </c>
      <c r="AA37" s="73">
        <v>41</v>
      </c>
      <c r="AB37" s="74">
        <v>28</v>
      </c>
      <c r="AC37" s="48">
        <f t="shared" si="0"/>
        <v>107</v>
      </c>
      <c r="AD37" s="49">
        <f t="shared" si="1"/>
        <v>-102</v>
      </c>
      <c r="AE37" s="50">
        <f t="shared" si="2"/>
        <v>-0.25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42"/>
  <sheetViews>
    <sheetView topLeftCell="E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16378</v>
      </c>
      <c r="G4" s="68"/>
      <c r="H4" s="68">
        <v>16382</v>
      </c>
      <c r="I4" s="68"/>
      <c r="J4" s="68">
        <v>16387</v>
      </c>
      <c r="K4" s="68"/>
      <c r="L4" s="68">
        <v>16391</v>
      </c>
      <c r="M4" s="68"/>
      <c r="N4" s="68">
        <v>16389</v>
      </c>
      <c r="O4" s="57"/>
      <c r="P4" s="57">
        <v>16388</v>
      </c>
      <c r="Q4" s="57"/>
      <c r="R4" s="57">
        <v>16386</v>
      </c>
      <c r="S4" s="57"/>
      <c r="T4" s="57">
        <v>16385</v>
      </c>
      <c r="U4" s="57"/>
      <c r="V4" s="57">
        <v>16384</v>
      </c>
      <c r="W4" s="57"/>
      <c r="X4" s="57">
        <v>16383</v>
      </c>
      <c r="Y4" s="57"/>
      <c r="Z4" s="57">
        <v>16382</v>
      </c>
      <c r="AA4" s="57"/>
      <c r="AB4" s="58">
        <v>16381</v>
      </c>
      <c r="AC4" s="42">
        <f>MAX(E4:AB4)</f>
        <v>16391</v>
      </c>
      <c r="AD4" s="43">
        <f>MIN(E4:AB4)</f>
        <v>16378</v>
      </c>
      <c r="AE4" s="44">
        <f>AVERAGE(E4:AB4)</f>
        <v>16384.666666666668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5394</v>
      </c>
      <c r="G5" s="70"/>
      <c r="H5" s="70">
        <v>5383</v>
      </c>
      <c r="I5" s="70"/>
      <c r="J5" s="70">
        <v>5367</v>
      </c>
      <c r="K5" s="70"/>
      <c r="L5" s="70">
        <v>5354</v>
      </c>
      <c r="M5" s="70"/>
      <c r="N5" s="70">
        <v>5360</v>
      </c>
      <c r="O5" s="61"/>
      <c r="P5" s="61">
        <v>5370</v>
      </c>
      <c r="Q5" s="61"/>
      <c r="R5" s="61">
        <v>5377</v>
      </c>
      <c r="S5" s="61"/>
      <c r="T5" s="61">
        <v>5369</v>
      </c>
      <c r="U5" s="61"/>
      <c r="V5" s="61">
        <v>5361</v>
      </c>
      <c r="W5" s="61"/>
      <c r="X5" s="61">
        <v>5352</v>
      </c>
      <c r="Y5" s="61"/>
      <c r="Z5" s="61">
        <v>5350</v>
      </c>
      <c r="AA5" s="61"/>
      <c r="AB5" s="62">
        <v>5348</v>
      </c>
      <c r="AC5" s="45">
        <f t="shared" ref="AC5:AC37" si="0">MAX(E5:AB5)</f>
        <v>5394</v>
      </c>
      <c r="AD5" s="46">
        <f t="shared" ref="AD5:AD37" si="1">MIN(E5:AB5)</f>
        <v>5348</v>
      </c>
      <c r="AE5" s="47">
        <f>AVERAGE(E5:AB5)</f>
        <v>5365.416666666667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1146</v>
      </c>
      <c r="G6" s="70"/>
      <c r="H6" s="70">
        <v>1178</v>
      </c>
      <c r="I6" s="70"/>
      <c r="J6" s="70">
        <v>1202</v>
      </c>
      <c r="K6" s="70"/>
      <c r="L6" s="70">
        <v>1170</v>
      </c>
      <c r="M6" s="70"/>
      <c r="N6" s="70">
        <v>1148</v>
      </c>
      <c r="O6" s="61"/>
      <c r="P6" s="61">
        <v>1136</v>
      </c>
      <c r="Q6" s="61"/>
      <c r="R6" s="61">
        <v>1130</v>
      </c>
      <c r="S6" s="61"/>
      <c r="T6" s="61">
        <v>1151</v>
      </c>
      <c r="U6" s="61"/>
      <c r="V6" s="61">
        <v>1177</v>
      </c>
      <c r="W6" s="61"/>
      <c r="X6" s="61">
        <v>1191</v>
      </c>
      <c r="Y6" s="61"/>
      <c r="Z6" s="61">
        <v>1168</v>
      </c>
      <c r="AA6" s="61"/>
      <c r="AB6" s="62">
        <v>1142</v>
      </c>
      <c r="AC6" s="45">
        <f t="shared" si="0"/>
        <v>1202</v>
      </c>
      <c r="AD6" s="46">
        <f t="shared" si="1"/>
        <v>1130</v>
      </c>
      <c r="AE6" s="47">
        <f t="shared" ref="AE6:AE37" si="2">AVERAGE(E6:AB6)</f>
        <v>1161.5833333333333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667</v>
      </c>
      <c r="G7" s="70"/>
      <c r="H7" s="70">
        <v>666</v>
      </c>
      <c r="I7" s="70"/>
      <c r="J7" s="70">
        <v>665</v>
      </c>
      <c r="K7" s="70"/>
      <c r="L7" s="70">
        <v>664</v>
      </c>
      <c r="M7" s="70"/>
      <c r="N7" s="70">
        <v>663</v>
      </c>
      <c r="O7" s="61"/>
      <c r="P7" s="61">
        <v>662</v>
      </c>
      <c r="Q7" s="61"/>
      <c r="R7" s="61">
        <v>661</v>
      </c>
      <c r="S7" s="61"/>
      <c r="T7" s="61">
        <v>660</v>
      </c>
      <c r="U7" s="61"/>
      <c r="V7" s="61">
        <v>659</v>
      </c>
      <c r="W7" s="61"/>
      <c r="X7" s="61">
        <v>658</v>
      </c>
      <c r="Y7" s="61"/>
      <c r="Z7" s="61">
        <v>657</v>
      </c>
      <c r="AA7" s="61"/>
      <c r="AB7" s="62">
        <v>656</v>
      </c>
      <c r="AC7" s="45">
        <f t="shared" si="0"/>
        <v>667</v>
      </c>
      <c r="AD7" s="46">
        <f t="shared" si="1"/>
        <v>656</v>
      </c>
      <c r="AE7" s="47">
        <f t="shared" si="2"/>
        <v>661.5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256</v>
      </c>
      <c r="G8" s="70"/>
      <c r="H8" s="70">
        <v>253</v>
      </c>
      <c r="I8" s="70"/>
      <c r="J8" s="70">
        <v>249</v>
      </c>
      <c r="K8" s="70"/>
      <c r="L8" s="70">
        <v>245</v>
      </c>
      <c r="M8" s="70"/>
      <c r="N8" s="70">
        <v>242</v>
      </c>
      <c r="O8" s="61"/>
      <c r="P8" s="61">
        <v>240</v>
      </c>
      <c r="Q8" s="61"/>
      <c r="R8" s="61">
        <v>239</v>
      </c>
      <c r="S8" s="61"/>
      <c r="T8" s="61">
        <v>238</v>
      </c>
      <c r="U8" s="61"/>
      <c r="V8" s="61">
        <v>237</v>
      </c>
      <c r="W8" s="61"/>
      <c r="X8" s="61">
        <v>236</v>
      </c>
      <c r="Y8" s="61"/>
      <c r="Z8" s="61">
        <v>235</v>
      </c>
      <c r="AA8" s="61"/>
      <c r="AB8" s="62">
        <v>234</v>
      </c>
      <c r="AC8" s="45">
        <f t="shared" si="0"/>
        <v>256</v>
      </c>
      <c r="AD8" s="46">
        <f t="shared" si="1"/>
        <v>234</v>
      </c>
      <c r="AE8" s="47">
        <f t="shared" si="2"/>
        <v>242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189</v>
      </c>
      <c r="G9" s="70"/>
      <c r="H9" s="70">
        <v>186</v>
      </c>
      <c r="I9" s="70"/>
      <c r="J9" s="70">
        <v>182</v>
      </c>
      <c r="K9" s="70"/>
      <c r="L9" s="70">
        <v>178</v>
      </c>
      <c r="M9" s="70"/>
      <c r="N9" s="70">
        <v>173</v>
      </c>
      <c r="O9" s="61"/>
      <c r="P9" s="61">
        <v>173</v>
      </c>
      <c r="Q9" s="61"/>
      <c r="R9" s="61">
        <v>170</v>
      </c>
      <c r="S9" s="61"/>
      <c r="T9" s="61">
        <v>164</v>
      </c>
      <c r="U9" s="61"/>
      <c r="V9" s="61">
        <v>157</v>
      </c>
      <c r="W9" s="61"/>
      <c r="X9" s="61">
        <v>162</v>
      </c>
      <c r="Y9" s="61"/>
      <c r="Z9" s="61">
        <v>169</v>
      </c>
      <c r="AA9" s="61"/>
      <c r="AB9" s="62">
        <v>175</v>
      </c>
      <c r="AC9" s="45">
        <f t="shared" si="0"/>
        <v>189</v>
      </c>
      <c r="AD9" s="46">
        <f t="shared" si="1"/>
        <v>157</v>
      </c>
      <c r="AE9" s="47">
        <f t="shared" si="2"/>
        <v>173.16666666666666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88</v>
      </c>
      <c r="F10" s="70">
        <v>65</v>
      </c>
      <c r="G10" s="70">
        <v>38</v>
      </c>
      <c r="H10" s="70">
        <v>15</v>
      </c>
      <c r="I10" s="70">
        <v>-9</v>
      </c>
      <c r="J10" s="70">
        <v>-31</v>
      </c>
      <c r="K10" s="70">
        <v>-52</v>
      </c>
      <c r="L10" s="70">
        <v>-68</v>
      </c>
      <c r="M10" s="70">
        <v>-81</v>
      </c>
      <c r="N10" s="70">
        <v>-95</v>
      </c>
      <c r="O10" s="61">
        <v>-105</v>
      </c>
      <c r="P10" s="61">
        <v>-82</v>
      </c>
      <c r="Q10" s="61">
        <v>-53</v>
      </c>
      <c r="R10" s="61">
        <v>-12</v>
      </c>
      <c r="S10" s="61">
        <v>34</v>
      </c>
      <c r="T10" s="61">
        <v>81</v>
      </c>
      <c r="U10" s="61">
        <v>121</v>
      </c>
      <c r="V10" s="61">
        <v>152</v>
      </c>
      <c r="W10" s="61">
        <v>177</v>
      </c>
      <c r="X10" s="61">
        <v>191</v>
      </c>
      <c r="Y10" s="61">
        <v>193</v>
      </c>
      <c r="Z10" s="61">
        <v>180</v>
      </c>
      <c r="AA10" s="61">
        <v>158</v>
      </c>
      <c r="AB10" s="62">
        <v>133</v>
      </c>
      <c r="AC10" s="45">
        <f t="shared" si="0"/>
        <v>193</v>
      </c>
      <c r="AD10" s="46">
        <f t="shared" si="1"/>
        <v>-105</v>
      </c>
      <c r="AE10" s="47">
        <f t="shared" si="2"/>
        <v>43.25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4682</v>
      </c>
      <c r="G11" s="70"/>
      <c r="H11" s="70"/>
      <c r="I11" s="70">
        <v>4682</v>
      </c>
      <c r="J11" s="70"/>
      <c r="K11" s="70"/>
      <c r="L11" s="70">
        <v>4682</v>
      </c>
      <c r="M11" s="70"/>
      <c r="N11" s="70"/>
      <c r="O11" s="61">
        <v>4682</v>
      </c>
      <c r="P11" s="61"/>
      <c r="Q11" s="61"/>
      <c r="R11" s="61">
        <v>4682</v>
      </c>
      <c r="S11" s="61"/>
      <c r="T11" s="61"/>
      <c r="U11" s="61">
        <v>4682</v>
      </c>
      <c r="V11" s="61"/>
      <c r="W11" s="61"/>
      <c r="X11" s="61">
        <v>4682</v>
      </c>
      <c r="Y11" s="61"/>
      <c r="Z11" s="61"/>
      <c r="AA11" s="61">
        <v>4682</v>
      </c>
      <c r="AB11" s="62"/>
      <c r="AC11" s="45">
        <f t="shared" si="0"/>
        <v>4682</v>
      </c>
      <c r="AD11" s="46">
        <f t="shared" si="1"/>
        <v>4682</v>
      </c>
      <c r="AE11" s="47">
        <f t="shared" si="2"/>
        <v>4682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2700</v>
      </c>
      <c r="G12" s="70"/>
      <c r="H12" s="70">
        <v>2704</v>
      </c>
      <c r="I12" s="70"/>
      <c r="J12" s="70">
        <v>2712</v>
      </c>
      <c r="K12" s="70"/>
      <c r="L12" s="70">
        <v>2724</v>
      </c>
      <c r="M12" s="70"/>
      <c r="N12" s="70">
        <v>2733</v>
      </c>
      <c r="O12" s="61"/>
      <c r="P12" s="61">
        <v>2742</v>
      </c>
      <c r="Q12" s="61"/>
      <c r="R12" s="61">
        <v>2701</v>
      </c>
      <c r="S12" s="61"/>
      <c r="T12" s="61">
        <v>2695</v>
      </c>
      <c r="U12" s="61"/>
      <c r="V12" s="61">
        <v>2693</v>
      </c>
      <c r="W12" s="61"/>
      <c r="X12" s="61">
        <v>2690</v>
      </c>
      <c r="Y12" s="61"/>
      <c r="Z12" s="61">
        <v>2726</v>
      </c>
      <c r="AA12" s="61"/>
      <c r="AB12" s="62">
        <v>2697</v>
      </c>
      <c r="AC12" s="45">
        <f t="shared" si="0"/>
        <v>2742</v>
      </c>
      <c r="AD12" s="46">
        <f t="shared" si="1"/>
        <v>2690</v>
      </c>
      <c r="AE12" s="47">
        <f t="shared" si="2"/>
        <v>2709.75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1081</v>
      </c>
      <c r="G13" s="70"/>
      <c r="H13" s="70"/>
      <c r="I13" s="70">
        <v>1026</v>
      </c>
      <c r="J13" s="70"/>
      <c r="K13" s="70"/>
      <c r="L13" s="70">
        <v>1014</v>
      </c>
      <c r="M13" s="70"/>
      <c r="N13" s="70"/>
      <c r="O13" s="61">
        <v>1012</v>
      </c>
      <c r="P13" s="61"/>
      <c r="Q13" s="61"/>
      <c r="R13" s="61">
        <v>1010</v>
      </c>
      <c r="S13" s="61"/>
      <c r="T13" s="61"/>
      <c r="U13" s="61">
        <v>1123</v>
      </c>
      <c r="V13" s="61"/>
      <c r="W13" s="61"/>
      <c r="X13" s="61">
        <v>1038</v>
      </c>
      <c r="Y13" s="61"/>
      <c r="Z13" s="61"/>
      <c r="AA13" s="61">
        <v>1025</v>
      </c>
      <c r="AB13" s="62"/>
      <c r="AC13" s="45">
        <f t="shared" si="0"/>
        <v>1123</v>
      </c>
      <c r="AD13" s="46">
        <f t="shared" si="1"/>
        <v>1010</v>
      </c>
      <c r="AE13" s="47">
        <f t="shared" si="2"/>
        <v>1041.125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126</v>
      </c>
      <c r="G14" s="70"/>
      <c r="H14" s="70"/>
      <c r="I14" s="70">
        <v>117</v>
      </c>
      <c r="J14" s="70"/>
      <c r="K14" s="70"/>
      <c r="L14" s="70">
        <v>110</v>
      </c>
      <c r="M14" s="70"/>
      <c r="N14" s="70"/>
      <c r="O14" s="61">
        <v>99</v>
      </c>
      <c r="P14" s="61"/>
      <c r="Q14" s="61"/>
      <c r="R14" s="61">
        <v>64</v>
      </c>
      <c r="S14" s="61"/>
      <c r="T14" s="61"/>
      <c r="U14" s="61">
        <v>141</v>
      </c>
      <c r="V14" s="61"/>
      <c r="W14" s="61"/>
      <c r="X14" s="61">
        <v>135</v>
      </c>
      <c r="Y14" s="61"/>
      <c r="Z14" s="61"/>
      <c r="AA14" s="61">
        <v>164</v>
      </c>
      <c r="AB14" s="62"/>
      <c r="AC14" s="45">
        <f t="shared" si="0"/>
        <v>164</v>
      </c>
      <c r="AD14" s="46">
        <f t="shared" si="1"/>
        <v>64</v>
      </c>
      <c r="AE14" s="47">
        <f t="shared" si="2"/>
        <v>119.5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48</v>
      </c>
      <c r="F15" s="70">
        <v>17</v>
      </c>
      <c r="G15" s="70">
        <v>-7</v>
      </c>
      <c r="H15" s="70">
        <v>-32</v>
      </c>
      <c r="I15" s="70">
        <v>-58</v>
      </c>
      <c r="J15" s="70">
        <v>-83</v>
      </c>
      <c r="K15" s="70">
        <v>-103</v>
      </c>
      <c r="L15" s="70">
        <v>-121</v>
      </c>
      <c r="M15" s="70">
        <v>-132</v>
      </c>
      <c r="N15" s="70">
        <v>-133</v>
      </c>
      <c r="O15" s="61">
        <v>-113</v>
      </c>
      <c r="P15" s="61">
        <v>-70</v>
      </c>
      <c r="Q15" s="61">
        <v>-34</v>
      </c>
      <c r="R15" s="61">
        <v>8</v>
      </c>
      <c r="S15" s="61">
        <v>58</v>
      </c>
      <c r="T15" s="61">
        <v>101</v>
      </c>
      <c r="U15" s="61">
        <v>126</v>
      </c>
      <c r="V15" s="61">
        <v>144</v>
      </c>
      <c r="W15" s="61">
        <v>161</v>
      </c>
      <c r="X15" s="61">
        <v>163</v>
      </c>
      <c r="Y15" s="61">
        <v>151</v>
      </c>
      <c r="Z15" s="61">
        <v>131</v>
      </c>
      <c r="AA15" s="61">
        <v>111</v>
      </c>
      <c r="AB15" s="62">
        <v>90</v>
      </c>
      <c r="AC15" s="45">
        <f t="shared" si="0"/>
        <v>163</v>
      </c>
      <c r="AD15" s="46">
        <f t="shared" si="1"/>
        <v>-133</v>
      </c>
      <c r="AE15" s="47">
        <f t="shared" si="2"/>
        <v>17.625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135</v>
      </c>
      <c r="F16" s="70">
        <v>104</v>
      </c>
      <c r="G16" s="70">
        <v>91</v>
      </c>
      <c r="H16" s="70">
        <v>69</v>
      </c>
      <c r="I16" s="70">
        <v>47</v>
      </c>
      <c r="J16" s="70">
        <v>29</v>
      </c>
      <c r="K16" s="70">
        <v>10</v>
      </c>
      <c r="L16" s="70">
        <v>-3</v>
      </c>
      <c r="M16" s="70">
        <v>-21</v>
      </c>
      <c r="N16" s="70">
        <v>-32</v>
      </c>
      <c r="O16" s="61">
        <v>-43</v>
      </c>
      <c r="P16" s="61">
        <v>-51</v>
      </c>
      <c r="Q16" s="61">
        <v>-58</v>
      </c>
      <c r="R16" s="61">
        <v>-40</v>
      </c>
      <c r="S16" s="61">
        <v>-4</v>
      </c>
      <c r="T16" s="61">
        <v>50</v>
      </c>
      <c r="U16" s="61">
        <v>117</v>
      </c>
      <c r="V16" s="61">
        <v>173</v>
      </c>
      <c r="W16" s="61">
        <v>207</v>
      </c>
      <c r="X16" s="61">
        <v>229</v>
      </c>
      <c r="Y16" s="61">
        <v>242</v>
      </c>
      <c r="Z16" s="61">
        <v>228</v>
      </c>
      <c r="AA16" s="61">
        <v>207</v>
      </c>
      <c r="AB16" s="62">
        <v>183</v>
      </c>
      <c r="AC16" s="45">
        <f t="shared" si="0"/>
        <v>242</v>
      </c>
      <c r="AD16" s="46">
        <f t="shared" si="1"/>
        <v>-58</v>
      </c>
      <c r="AE16" s="47">
        <f t="shared" si="2"/>
        <v>77.875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124</v>
      </c>
      <c r="F17" s="70">
        <v>98</v>
      </c>
      <c r="G17" s="70">
        <v>73</v>
      </c>
      <c r="H17" s="70">
        <v>49</v>
      </c>
      <c r="I17" s="70">
        <v>29</v>
      </c>
      <c r="J17" s="70">
        <v>9</v>
      </c>
      <c r="K17" s="70">
        <v>-11</v>
      </c>
      <c r="L17" s="70">
        <v>-28</v>
      </c>
      <c r="M17" s="70">
        <v>-42</v>
      </c>
      <c r="N17" s="70">
        <v>-53</v>
      </c>
      <c r="O17" s="61">
        <v>-63</v>
      </c>
      <c r="P17" s="61">
        <v>-70</v>
      </c>
      <c r="Q17" s="61">
        <v>-47</v>
      </c>
      <c r="R17" s="61">
        <v>-18</v>
      </c>
      <c r="S17" s="61">
        <v>20</v>
      </c>
      <c r="T17" s="61">
        <v>66</v>
      </c>
      <c r="U17" s="61">
        <v>115</v>
      </c>
      <c r="V17" s="61">
        <v>161</v>
      </c>
      <c r="W17" s="61">
        <v>199</v>
      </c>
      <c r="X17" s="61">
        <v>220</v>
      </c>
      <c r="Y17" s="61">
        <v>231</v>
      </c>
      <c r="Z17" s="61">
        <v>215</v>
      </c>
      <c r="AA17" s="61">
        <v>190</v>
      </c>
      <c r="AB17" s="62">
        <v>165</v>
      </c>
      <c r="AC17" s="45">
        <f t="shared" si="0"/>
        <v>231</v>
      </c>
      <c r="AD17" s="46">
        <f t="shared" si="1"/>
        <v>-70</v>
      </c>
      <c r="AE17" s="47">
        <f t="shared" si="2"/>
        <v>68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106</v>
      </c>
      <c r="F18" s="70">
        <v>100</v>
      </c>
      <c r="G18" s="70">
        <v>88</v>
      </c>
      <c r="H18" s="70">
        <v>78</v>
      </c>
      <c r="I18" s="70">
        <v>68</v>
      </c>
      <c r="J18" s="70">
        <v>56</v>
      </c>
      <c r="K18" s="70">
        <v>45</v>
      </c>
      <c r="L18" s="70">
        <v>33</v>
      </c>
      <c r="M18" s="70">
        <v>20</v>
      </c>
      <c r="N18" s="70">
        <v>10</v>
      </c>
      <c r="O18" s="61">
        <v>0</v>
      </c>
      <c r="P18" s="61">
        <v>-11</v>
      </c>
      <c r="Q18" s="61">
        <v>-20</v>
      </c>
      <c r="R18" s="61">
        <v>-27</v>
      </c>
      <c r="S18" s="61">
        <v>-17</v>
      </c>
      <c r="T18" s="61">
        <v>0</v>
      </c>
      <c r="U18" s="61">
        <v>19</v>
      </c>
      <c r="V18" s="61">
        <v>40</v>
      </c>
      <c r="W18" s="61">
        <v>57</v>
      </c>
      <c r="X18" s="61">
        <v>70</v>
      </c>
      <c r="Y18" s="61">
        <v>87</v>
      </c>
      <c r="Z18" s="61">
        <v>99</v>
      </c>
      <c r="AA18" s="61">
        <v>108</v>
      </c>
      <c r="AB18" s="62">
        <v>112</v>
      </c>
      <c r="AC18" s="45">
        <f t="shared" si="0"/>
        <v>112</v>
      </c>
      <c r="AD18" s="46">
        <f t="shared" si="1"/>
        <v>-27</v>
      </c>
      <c r="AE18" s="47">
        <f t="shared" si="2"/>
        <v>46.708333333333336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70</v>
      </c>
      <c r="F20" s="91">
        <v>51</v>
      </c>
      <c r="G20" s="91">
        <v>33</v>
      </c>
      <c r="H20" s="91">
        <v>16</v>
      </c>
      <c r="I20" s="91">
        <v>-4</v>
      </c>
      <c r="J20" s="91">
        <v>-23</v>
      </c>
      <c r="K20" s="91">
        <v>-41</v>
      </c>
      <c r="L20" s="91">
        <v>-56</v>
      </c>
      <c r="M20" s="91">
        <v>-68</v>
      </c>
      <c r="N20" s="91">
        <v>-80</v>
      </c>
      <c r="O20" s="92">
        <v>-89</v>
      </c>
      <c r="P20" s="92">
        <v>-86</v>
      </c>
      <c r="Q20" s="92">
        <v>-46</v>
      </c>
      <c r="R20" s="92">
        <v>-15</v>
      </c>
      <c r="S20" s="92">
        <v>26</v>
      </c>
      <c r="T20" s="92">
        <v>64</v>
      </c>
      <c r="U20" s="92">
        <v>90</v>
      </c>
      <c r="V20" s="92">
        <v>109</v>
      </c>
      <c r="W20" s="92">
        <v>125</v>
      </c>
      <c r="X20" s="92">
        <v>131</v>
      </c>
      <c r="Y20" s="92">
        <v>131</v>
      </c>
      <c r="Z20" s="92">
        <v>124</v>
      </c>
      <c r="AA20" s="92">
        <v>111</v>
      </c>
      <c r="AB20" s="93">
        <v>97</v>
      </c>
      <c r="AC20" s="94">
        <f t="shared" si="0"/>
        <v>131</v>
      </c>
      <c r="AD20" s="95">
        <f t="shared" si="1"/>
        <v>-89</v>
      </c>
      <c r="AE20" s="96">
        <f t="shared" si="2"/>
        <v>27.916666666666668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8797</v>
      </c>
      <c r="G21" s="68"/>
      <c r="H21" s="68">
        <v>8795</v>
      </c>
      <c r="I21" s="68"/>
      <c r="J21" s="68">
        <v>8794</v>
      </c>
      <c r="K21" s="68"/>
      <c r="L21" s="68">
        <v>8793</v>
      </c>
      <c r="M21" s="68"/>
      <c r="N21" s="68">
        <v>8793</v>
      </c>
      <c r="O21" s="57"/>
      <c r="P21" s="57">
        <v>8793</v>
      </c>
      <c r="Q21" s="57"/>
      <c r="R21" s="57">
        <v>8793</v>
      </c>
      <c r="S21" s="57"/>
      <c r="T21" s="57">
        <v>8792</v>
      </c>
      <c r="U21" s="57"/>
      <c r="V21" s="57">
        <v>8792</v>
      </c>
      <c r="W21" s="57"/>
      <c r="X21" s="57">
        <v>8792</v>
      </c>
      <c r="Y21" s="57"/>
      <c r="Z21" s="57">
        <v>8799</v>
      </c>
      <c r="AA21" s="57"/>
      <c r="AB21" s="58">
        <v>8805</v>
      </c>
      <c r="AC21" s="42">
        <f t="shared" si="0"/>
        <v>8805</v>
      </c>
      <c r="AD21" s="43">
        <f t="shared" si="1"/>
        <v>8792</v>
      </c>
      <c r="AE21" s="44">
        <f t="shared" si="2"/>
        <v>8794.8333333333339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3034</v>
      </c>
      <c r="G22" s="70"/>
      <c r="H22" s="70">
        <v>3032</v>
      </c>
      <c r="I22" s="70"/>
      <c r="J22" s="70">
        <v>3029</v>
      </c>
      <c r="K22" s="70"/>
      <c r="L22" s="70">
        <v>3026</v>
      </c>
      <c r="M22" s="70"/>
      <c r="N22" s="70">
        <v>3024</v>
      </c>
      <c r="O22" s="61"/>
      <c r="P22" s="61">
        <v>3021</v>
      </c>
      <c r="Q22" s="61"/>
      <c r="R22" s="61">
        <v>3019</v>
      </c>
      <c r="S22" s="61"/>
      <c r="T22" s="61">
        <v>3017</v>
      </c>
      <c r="U22" s="61"/>
      <c r="V22" s="61">
        <v>3020</v>
      </c>
      <c r="W22" s="61"/>
      <c r="X22" s="61">
        <v>3023</v>
      </c>
      <c r="Y22" s="61"/>
      <c r="Z22" s="61">
        <v>3024</v>
      </c>
      <c r="AA22" s="61"/>
      <c r="AB22" s="62">
        <v>3026</v>
      </c>
      <c r="AC22" s="45">
        <f t="shared" si="0"/>
        <v>3034</v>
      </c>
      <c r="AD22" s="46">
        <f t="shared" si="1"/>
        <v>3017</v>
      </c>
      <c r="AE22" s="47">
        <f t="shared" si="2"/>
        <v>3024.5833333333335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13486</v>
      </c>
      <c r="F23" s="70">
        <v>13469</v>
      </c>
      <c r="G23" s="70"/>
      <c r="H23" s="70"/>
      <c r="I23" s="70"/>
      <c r="J23" s="70">
        <v>13465</v>
      </c>
      <c r="K23" s="70">
        <v>13604</v>
      </c>
      <c r="L23" s="70">
        <v>13596</v>
      </c>
      <c r="M23" s="70">
        <v>13510</v>
      </c>
      <c r="N23" s="70"/>
      <c r="O23" s="61">
        <v>13634</v>
      </c>
      <c r="P23" s="61">
        <v>13686</v>
      </c>
      <c r="Q23" s="61"/>
      <c r="R23" s="61">
        <v>13634</v>
      </c>
      <c r="S23" s="61"/>
      <c r="T23" s="61">
        <v>13475</v>
      </c>
      <c r="U23" s="61"/>
      <c r="V23" s="61">
        <v>13465</v>
      </c>
      <c r="W23" s="61">
        <v>13657</v>
      </c>
      <c r="X23" s="61">
        <v>13671</v>
      </c>
      <c r="Y23" s="61">
        <v>13657</v>
      </c>
      <c r="Z23" s="61">
        <v>13530</v>
      </c>
      <c r="AA23" s="61"/>
      <c r="AB23" s="62">
        <v>13485</v>
      </c>
      <c r="AC23" s="45">
        <f t="shared" si="0"/>
        <v>13686</v>
      </c>
      <c r="AD23" s="46">
        <f t="shared" si="1"/>
        <v>13465</v>
      </c>
      <c r="AE23" s="47">
        <f t="shared" si="2"/>
        <v>13564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6460</v>
      </c>
      <c r="F24" s="70">
        <v>6447</v>
      </c>
      <c r="G24" s="70"/>
      <c r="H24" s="70">
        <v>6480</v>
      </c>
      <c r="I24" s="70">
        <v>6493</v>
      </c>
      <c r="J24" s="70">
        <v>6480</v>
      </c>
      <c r="K24" s="70"/>
      <c r="L24" s="70">
        <v>6502</v>
      </c>
      <c r="M24" s="70"/>
      <c r="N24" s="70"/>
      <c r="O24" s="61">
        <v>6481</v>
      </c>
      <c r="P24" s="61">
        <v>6492</v>
      </c>
      <c r="Q24" s="61"/>
      <c r="R24" s="61">
        <v>6471</v>
      </c>
      <c r="S24" s="61"/>
      <c r="T24" s="61">
        <v>6482</v>
      </c>
      <c r="U24" s="61"/>
      <c r="V24" s="61"/>
      <c r="W24" s="61"/>
      <c r="X24" s="61">
        <v>6445</v>
      </c>
      <c r="Y24" s="61"/>
      <c r="Z24" s="61">
        <v>6448</v>
      </c>
      <c r="AA24" s="61"/>
      <c r="AB24" s="62">
        <v>6462</v>
      </c>
      <c r="AC24" s="45">
        <f t="shared" si="0"/>
        <v>6502</v>
      </c>
      <c r="AD24" s="46">
        <f t="shared" si="1"/>
        <v>6445</v>
      </c>
      <c r="AE24" s="47">
        <f t="shared" si="2"/>
        <v>6472.5384615384619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2330</v>
      </c>
      <c r="G25" s="70"/>
      <c r="H25" s="70">
        <v>2330</v>
      </c>
      <c r="I25" s="70"/>
      <c r="J25" s="70">
        <v>2326</v>
      </c>
      <c r="K25" s="70"/>
      <c r="L25" s="70">
        <v>2320</v>
      </c>
      <c r="M25" s="70">
        <v>2324</v>
      </c>
      <c r="N25" s="70">
        <v>2330</v>
      </c>
      <c r="O25" s="61">
        <v>2354</v>
      </c>
      <c r="P25" s="61">
        <v>2370</v>
      </c>
      <c r="Q25" s="61">
        <v>2395</v>
      </c>
      <c r="R25" s="61">
        <v>2410</v>
      </c>
      <c r="S25" s="61"/>
      <c r="T25" s="61">
        <v>2417</v>
      </c>
      <c r="U25" s="61"/>
      <c r="V25" s="61">
        <v>2400</v>
      </c>
      <c r="W25" s="61"/>
      <c r="X25" s="61">
        <v>2393</v>
      </c>
      <c r="Y25" s="61">
        <v>2385</v>
      </c>
      <c r="Z25" s="61">
        <v>2379</v>
      </c>
      <c r="AA25" s="61">
        <v>2366</v>
      </c>
      <c r="AB25" s="62">
        <v>2330</v>
      </c>
      <c r="AC25" s="45">
        <f t="shared" si="0"/>
        <v>2417</v>
      </c>
      <c r="AD25" s="46">
        <f t="shared" si="1"/>
        <v>2320</v>
      </c>
      <c r="AE25" s="47">
        <f t="shared" si="2"/>
        <v>2362.294117647059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1398</v>
      </c>
      <c r="G26" s="70"/>
      <c r="H26" s="70">
        <v>1396</v>
      </c>
      <c r="I26" s="70"/>
      <c r="J26" s="70">
        <v>1394</v>
      </c>
      <c r="K26" s="70"/>
      <c r="L26" s="70">
        <v>1392</v>
      </c>
      <c r="M26" s="70"/>
      <c r="N26" s="70">
        <v>1388</v>
      </c>
      <c r="O26" s="61"/>
      <c r="P26" s="61">
        <v>1384</v>
      </c>
      <c r="Q26" s="61"/>
      <c r="R26" s="61">
        <v>1378</v>
      </c>
      <c r="S26" s="61"/>
      <c r="T26" s="61">
        <v>1404</v>
      </c>
      <c r="U26" s="61"/>
      <c r="V26" s="61">
        <v>1418</v>
      </c>
      <c r="W26" s="61"/>
      <c r="X26" s="61">
        <v>1439</v>
      </c>
      <c r="Y26" s="61"/>
      <c r="Z26" s="61">
        <v>1445</v>
      </c>
      <c r="AA26" s="61"/>
      <c r="AB26" s="62">
        <v>1431</v>
      </c>
      <c r="AC26" s="45">
        <f t="shared" si="0"/>
        <v>1445</v>
      </c>
      <c r="AD26" s="46">
        <f t="shared" si="1"/>
        <v>1378</v>
      </c>
      <c r="AE26" s="47">
        <f t="shared" si="2"/>
        <v>1405.5833333333333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997</v>
      </c>
      <c r="G27" s="70"/>
      <c r="H27" s="70">
        <v>1001</v>
      </c>
      <c r="I27" s="70"/>
      <c r="J27" s="70">
        <v>1005</v>
      </c>
      <c r="K27" s="70"/>
      <c r="L27" s="70">
        <v>1010</v>
      </c>
      <c r="M27" s="70"/>
      <c r="N27" s="70">
        <v>1015</v>
      </c>
      <c r="O27" s="61"/>
      <c r="P27" s="61">
        <v>1021</v>
      </c>
      <c r="Q27" s="61"/>
      <c r="R27" s="61">
        <v>1027</v>
      </c>
      <c r="S27" s="61"/>
      <c r="T27" s="61">
        <v>1028</v>
      </c>
      <c r="U27" s="61"/>
      <c r="V27" s="61">
        <v>1030</v>
      </c>
      <c r="W27" s="61"/>
      <c r="X27" s="61">
        <v>1030</v>
      </c>
      <c r="Y27" s="61"/>
      <c r="Z27" s="61">
        <v>1032</v>
      </c>
      <c r="AA27" s="61"/>
      <c r="AB27" s="62">
        <v>1035</v>
      </c>
      <c r="AC27" s="45">
        <f t="shared" si="0"/>
        <v>1035</v>
      </c>
      <c r="AD27" s="46">
        <f t="shared" si="1"/>
        <v>997</v>
      </c>
      <c r="AE27" s="47">
        <f t="shared" si="2"/>
        <v>1019.25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118</v>
      </c>
      <c r="G28" s="70"/>
      <c r="H28" s="70">
        <v>87</v>
      </c>
      <c r="I28" s="70"/>
      <c r="J28" s="70">
        <v>46</v>
      </c>
      <c r="K28" s="70"/>
      <c r="L28" s="70">
        <v>26</v>
      </c>
      <c r="M28" s="70"/>
      <c r="N28" s="70">
        <v>18</v>
      </c>
      <c r="O28" s="61"/>
      <c r="P28" s="61">
        <v>12</v>
      </c>
      <c r="Q28" s="61"/>
      <c r="R28" s="61">
        <v>20</v>
      </c>
      <c r="S28" s="61"/>
      <c r="T28" s="61">
        <v>96</v>
      </c>
      <c r="U28" s="61"/>
      <c r="V28" s="61">
        <v>139</v>
      </c>
      <c r="W28" s="61"/>
      <c r="X28" s="61">
        <v>155</v>
      </c>
      <c r="Y28" s="61"/>
      <c r="Z28" s="61">
        <v>172</v>
      </c>
      <c r="AA28" s="61"/>
      <c r="AB28" s="62">
        <v>158</v>
      </c>
      <c r="AC28" s="45">
        <f t="shared" si="0"/>
        <v>172</v>
      </c>
      <c r="AD28" s="46">
        <f t="shared" si="1"/>
        <v>12</v>
      </c>
      <c r="AE28" s="47">
        <f t="shared" si="2"/>
        <v>87.25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80</v>
      </c>
      <c r="G29" s="70"/>
      <c r="H29" s="70">
        <v>45</v>
      </c>
      <c r="I29" s="70"/>
      <c r="J29" s="70">
        <v>10</v>
      </c>
      <c r="K29" s="70"/>
      <c r="L29" s="70">
        <v>-20</v>
      </c>
      <c r="M29" s="70"/>
      <c r="N29" s="70">
        <v>-40</v>
      </c>
      <c r="O29" s="61"/>
      <c r="P29" s="61">
        <v>-45</v>
      </c>
      <c r="Q29" s="61"/>
      <c r="R29" s="61">
        <v>-35</v>
      </c>
      <c r="S29" s="61"/>
      <c r="T29" s="61">
        <v>40</v>
      </c>
      <c r="U29" s="61"/>
      <c r="V29" s="61">
        <v>80</v>
      </c>
      <c r="W29" s="61"/>
      <c r="X29" s="61">
        <v>117</v>
      </c>
      <c r="Y29" s="61"/>
      <c r="Z29" s="61">
        <v>137</v>
      </c>
      <c r="AA29" s="61"/>
      <c r="AB29" s="62">
        <v>117</v>
      </c>
      <c r="AC29" s="45">
        <f t="shared" si="0"/>
        <v>137</v>
      </c>
      <c r="AD29" s="46">
        <f t="shared" si="1"/>
        <v>-45</v>
      </c>
      <c r="AE29" s="47">
        <f t="shared" si="2"/>
        <v>40.5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70</v>
      </c>
      <c r="F30" s="70">
        <v>52</v>
      </c>
      <c r="G30" s="70">
        <v>32</v>
      </c>
      <c r="H30" s="70">
        <v>10</v>
      </c>
      <c r="I30" s="70">
        <v>-13</v>
      </c>
      <c r="J30" s="70">
        <v>-35</v>
      </c>
      <c r="K30" s="70">
        <v>-55</v>
      </c>
      <c r="L30" s="70">
        <v>-71</v>
      </c>
      <c r="M30" s="70">
        <v>-86</v>
      </c>
      <c r="N30" s="70">
        <v>-101</v>
      </c>
      <c r="O30" s="61">
        <v>-108</v>
      </c>
      <c r="P30" s="61">
        <v>-103</v>
      </c>
      <c r="Q30" s="61">
        <v>-78</v>
      </c>
      <c r="R30" s="61">
        <v>-47</v>
      </c>
      <c r="S30" s="61">
        <v>-14</v>
      </c>
      <c r="T30" s="61">
        <v>22</v>
      </c>
      <c r="U30" s="61">
        <v>53</v>
      </c>
      <c r="V30" s="61">
        <v>83</v>
      </c>
      <c r="W30" s="61">
        <v>111</v>
      </c>
      <c r="X30" s="61">
        <v>128</v>
      </c>
      <c r="Y30" s="61">
        <v>133</v>
      </c>
      <c r="Z30" s="61">
        <v>130</v>
      </c>
      <c r="AA30" s="61">
        <v>118</v>
      </c>
      <c r="AB30" s="62">
        <v>102</v>
      </c>
      <c r="AC30" s="45">
        <f t="shared" si="0"/>
        <v>133</v>
      </c>
      <c r="AD30" s="46">
        <f t="shared" si="1"/>
        <v>-108</v>
      </c>
      <c r="AE30" s="47">
        <f t="shared" si="2"/>
        <v>13.875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25</v>
      </c>
      <c r="F31" s="72">
        <v>6</v>
      </c>
      <c r="G31" s="72">
        <v>-16</v>
      </c>
      <c r="H31" s="72">
        <v>-42</v>
      </c>
      <c r="I31" s="72">
        <v>-66</v>
      </c>
      <c r="J31" s="72">
        <v>-89</v>
      </c>
      <c r="K31" s="72">
        <v>-107</v>
      </c>
      <c r="L31" s="72">
        <v>-123</v>
      </c>
      <c r="M31" s="72">
        <v>-137</v>
      </c>
      <c r="N31" s="72">
        <v>-140</v>
      </c>
      <c r="O31" s="73">
        <v>-119</v>
      </c>
      <c r="P31" s="73">
        <v>-96</v>
      </c>
      <c r="Q31" s="73">
        <v>-45</v>
      </c>
      <c r="R31" s="73">
        <v>0</v>
      </c>
      <c r="S31" s="73">
        <v>46</v>
      </c>
      <c r="T31" s="73">
        <v>80</v>
      </c>
      <c r="U31" s="73">
        <v>104</v>
      </c>
      <c r="V31" s="73">
        <v>124</v>
      </c>
      <c r="W31" s="73">
        <v>134</v>
      </c>
      <c r="X31" s="73">
        <v>129</v>
      </c>
      <c r="Y31" s="73">
        <v>116</v>
      </c>
      <c r="Z31" s="73">
        <v>106</v>
      </c>
      <c r="AA31" s="73">
        <v>92</v>
      </c>
      <c r="AB31" s="74">
        <v>74</v>
      </c>
      <c r="AC31" s="48">
        <f t="shared" si="0"/>
        <v>134</v>
      </c>
      <c r="AD31" s="49">
        <f t="shared" si="1"/>
        <v>-140</v>
      </c>
      <c r="AE31" s="50">
        <f t="shared" si="2"/>
        <v>2.3333333333333335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219</v>
      </c>
      <c r="G32" s="68"/>
      <c r="H32" s="68"/>
      <c r="I32" s="68">
        <v>236</v>
      </c>
      <c r="J32" s="68"/>
      <c r="K32" s="68"/>
      <c r="L32" s="68">
        <v>247</v>
      </c>
      <c r="M32" s="68"/>
      <c r="N32" s="68"/>
      <c r="O32" s="57">
        <v>251</v>
      </c>
      <c r="P32" s="57"/>
      <c r="Q32" s="57"/>
      <c r="R32" s="57">
        <v>247</v>
      </c>
      <c r="S32" s="57"/>
      <c r="T32" s="57"/>
      <c r="U32" s="57">
        <v>239</v>
      </c>
      <c r="V32" s="57"/>
      <c r="W32" s="57"/>
      <c r="X32" s="57">
        <v>233</v>
      </c>
      <c r="Y32" s="57"/>
      <c r="Z32" s="57"/>
      <c r="AA32" s="57">
        <v>225</v>
      </c>
      <c r="AB32" s="58"/>
      <c r="AC32" s="42">
        <f t="shared" si="0"/>
        <v>251</v>
      </c>
      <c r="AD32" s="43">
        <f t="shared" si="1"/>
        <v>219</v>
      </c>
      <c r="AE32" s="44">
        <f t="shared" si="2"/>
        <v>237.125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133</v>
      </c>
      <c r="G33" s="70"/>
      <c r="H33" s="70"/>
      <c r="I33" s="70">
        <v>136</v>
      </c>
      <c r="J33" s="70"/>
      <c r="K33" s="70"/>
      <c r="L33" s="70">
        <v>142</v>
      </c>
      <c r="M33" s="70"/>
      <c r="N33" s="70"/>
      <c r="O33" s="61">
        <v>143</v>
      </c>
      <c r="P33" s="61"/>
      <c r="Q33" s="61"/>
      <c r="R33" s="61">
        <v>144</v>
      </c>
      <c r="S33" s="61"/>
      <c r="T33" s="61"/>
      <c r="U33" s="61">
        <v>145</v>
      </c>
      <c r="V33" s="61"/>
      <c r="W33" s="61"/>
      <c r="X33" s="61">
        <v>148</v>
      </c>
      <c r="Y33" s="61"/>
      <c r="Z33" s="61"/>
      <c r="AA33" s="61">
        <v>169</v>
      </c>
      <c r="AB33" s="62"/>
      <c r="AC33" s="45">
        <f t="shared" si="0"/>
        <v>169</v>
      </c>
      <c r="AD33" s="46">
        <f t="shared" si="1"/>
        <v>133</v>
      </c>
      <c r="AE33" s="47">
        <f t="shared" si="2"/>
        <v>145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413</v>
      </c>
      <c r="G34" s="70"/>
      <c r="H34" s="70">
        <v>418</v>
      </c>
      <c r="I34" s="70"/>
      <c r="J34" s="70">
        <v>425</v>
      </c>
      <c r="K34" s="70"/>
      <c r="L34" s="70">
        <v>430</v>
      </c>
      <c r="M34" s="70"/>
      <c r="N34" s="70">
        <v>428</v>
      </c>
      <c r="O34" s="61"/>
      <c r="P34" s="61">
        <v>425</v>
      </c>
      <c r="Q34" s="61"/>
      <c r="R34" s="61">
        <v>423</v>
      </c>
      <c r="S34" s="61"/>
      <c r="T34" s="61">
        <v>419</v>
      </c>
      <c r="U34" s="61"/>
      <c r="V34" s="61">
        <v>415</v>
      </c>
      <c r="W34" s="61"/>
      <c r="X34" s="61">
        <v>411</v>
      </c>
      <c r="Y34" s="61"/>
      <c r="Z34" s="61">
        <v>409</v>
      </c>
      <c r="AA34" s="61"/>
      <c r="AB34" s="62">
        <v>408</v>
      </c>
      <c r="AC34" s="45">
        <f t="shared" si="0"/>
        <v>430</v>
      </c>
      <c r="AD34" s="46">
        <f t="shared" si="1"/>
        <v>408</v>
      </c>
      <c r="AE34" s="47">
        <f t="shared" si="2"/>
        <v>418.66666666666669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79</v>
      </c>
      <c r="F35" s="70">
        <v>58</v>
      </c>
      <c r="G35" s="70">
        <v>39</v>
      </c>
      <c r="H35" s="70">
        <v>20</v>
      </c>
      <c r="I35" s="70">
        <v>-2</v>
      </c>
      <c r="J35" s="70">
        <v>-24</v>
      </c>
      <c r="K35" s="70">
        <v>-44</v>
      </c>
      <c r="L35" s="70">
        <v>-64</v>
      </c>
      <c r="M35" s="70">
        <v>-87</v>
      </c>
      <c r="N35" s="70">
        <v>-105</v>
      </c>
      <c r="O35" s="61">
        <v>-119</v>
      </c>
      <c r="P35" s="61">
        <v>-124</v>
      </c>
      <c r="Q35" s="61">
        <v>-95</v>
      </c>
      <c r="R35" s="61">
        <v>-61</v>
      </c>
      <c r="S35" s="61">
        <v>-22</v>
      </c>
      <c r="T35" s="61">
        <v>17</v>
      </c>
      <c r="U35" s="61">
        <v>53</v>
      </c>
      <c r="V35" s="61">
        <v>83</v>
      </c>
      <c r="W35" s="61">
        <v>108</v>
      </c>
      <c r="X35" s="61">
        <v>127</v>
      </c>
      <c r="Y35" s="61">
        <v>140</v>
      </c>
      <c r="Z35" s="61">
        <v>138</v>
      </c>
      <c r="AA35" s="61">
        <v>127</v>
      </c>
      <c r="AB35" s="62">
        <v>112</v>
      </c>
      <c r="AC35" s="45">
        <f t="shared" si="0"/>
        <v>140</v>
      </c>
      <c r="AD35" s="46">
        <f t="shared" si="1"/>
        <v>-124</v>
      </c>
      <c r="AE35" s="47">
        <f t="shared" si="2"/>
        <v>14.75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30</v>
      </c>
      <c r="G36" s="70"/>
      <c r="H36" s="70">
        <v>-5</v>
      </c>
      <c r="I36" s="70"/>
      <c r="J36" s="70">
        <v>-44</v>
      </c>
      <c r="K36" s="70"/>
      <c r="L36" s="70">
        <v>-81</v>
      </c>
      <c r="M36" s="70"/>
      <c r="N36" s="70">
        <v>-97</v>
      </c>
      <c r="O36" s="61">
        <v>-105</v>
      </c>
      <c r="P36" s="61">
        <v>-93</v>
      </c>
      <c r="Q36" s="61"/>
      <c r="R36" s="61">
        <v>-32</v>
      </c>
      <c r="S36" s="61"/>
      <c r="T36" s="61">
        <v>60</v>
      </c>
      <c r="U36" s="61"/>
      <c r="V36" s="61">
        <v>113</v>
      </c>
      <c r="W36" s="61">
        <v>127</v>
      </c>
      <c r="X36" s="61">
        <v>123</v>
      </c>
      <c r="Y36" s="61"/>
      <c r="Z36" s="61">
        <v>94</v>
      </c>
      <c r="AA36" s="61"/>
      <c r="AB36" s="62">
        <v>69</v>
      </c>
      <c r="AC36" s="45">
        <f t="shared" si="0"/>
        <v>127</v>
      </c>
      <c r="AD36" s="46">
        <f t="shared" si="1"/>
        <v>-105</v>
      </c>
      <c r="AE36" s="47">
        <f t="shared" si="2"/>
        <v>11.357142857142858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16</v>
      </c>
      <c r="F37" s="72">
        <v>3</v>
      </c>
      <c r="G37" s="72">
        <v>-12</v>
      </c>
      <c r="H37" s="72">
        <v>-31</v>
      </c>
      <c r="I37" s="72">
        <v>-50</v>
      </c>
      <c r="J37" s="72">
        <v>-67</v>
      </c>
      <c r="K37" s="72">
        <v>-82</v>
      </c>
      <c r="L37" s="72">
        <v>-94</v>
      </c>
      <c r="M37" s="72">
        <v>-103</v>
      </c>
      <c r="N37" s="72">
        <v>-106</v>
      </c>
      <c r="O37" s="73">
        <v>-98</v>
      </c>
      <c r="P37" s="73">
        <v>-76</v>
      </c>
      <c r="Q37" s="73">
        <v>-43</v>
      </c>
      <c r="R37" s="73">
        <v>-4</v>
      </c>
      <c r="S37" s="73">
        <v>33</v>
      </c>
      <c r="T37" s="73">
        <v>63</v>
      </c>
      <c r="U37" s="73">
        <v>86</v>
      </c>
      <c r="V37" s="73">
        <v>96</v>
      </c>
      <c r="W37" s="73">
        <v>96</v>
      </c>
      <c r="X37" s="73">
        <v>86</v>
      </c>
      <c r="Y37" s="73">
        <v>74</v>
      </c>
      <c r="Z37" s="73">
        <v>64</v>
      </c>
      <c r="AA37" s="73">
        <v>54</v>
      </c>
      <c r="AB37" s="74">
        <v>42</v>
      </c>
      <c r="AC37" s="48">
        <f t="shared" si="0"/>
        <v>96</v>
      </c>
      <c r="AD37" s="49">
        <f t="shared" si="1"/>
        <v>-106</v>
      </c>
      <c r="AE37" s="50">
        <f t="shared" si="2"/>
        <v>-2.2083333333333335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42"/>
  <sheetViews>
    <sheetView topLeftCell="D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16380</v>
      </c>
      <c r="G4" s="68"/>
      <c r="H4" s="68">
        <v>16383</v>
      </c>
      <c r="I4" s="68"/>
      <c r="J4" s="68">
        <v>16389</v>
      </c>
      <c r="K4" s="68"/>
      <c r="L4" s="68">
        <v>16396</v>
      </c>
      <c r="M4" s="68"/>
      <c r="N4" s="68">
        <v>16393</v>
      </c>
      <c r="O4" s="57"/>
      <c r="P4" s="57">
        <v>16392</v>
      </c>
      <c r="Q4" s="57"/>
      <c r="R4" s="57">
        <v>16391</v>
      </c>
      <c r="S4" s="57"/>
      <c r="T4" s="57">
        <v>16393</v>
      </c>
      <c r="U4" s="57"/>
      <c r="V4" s="57">
        <v>16395</v>
      </c>
      <c r="W4" s="57"/>
      <c r="X4" s="57">
        <v>16398</v>
      </c>
      <c r="Y4" s="57"/>
      <c r="Z4" s="57">
        <v>16397</v>
      </c>
      <c r="AA4" s="57"/>
      <c r="AB4" s="58">
        <v>16395</v>
      </c>
      <c r="AC4" s="42">
        <f>MAX(E4:AB4)</f>
        <v>16398</v>
      </c>
      <c r="AD4" s="43">
        <f>MIN(E4:AB4)</f>
        <v>16380</v>
      </c>
      <c r="AE4" s="44">
        <f>AVERAGE(E4:AB4)</f>
        <v>16391.833333333332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5346</v>
      </c>
      <c r="G5" s="70"/>
      <c r="H5" s="70">
        <v>5356</v>
      </c>
      <c r="I5" s="70"/>
      <c r="J5" s="70">
        <v>5372</v>
      </c>
      <c r="K5" s="70"/>
      <c r="L5" s="70">
        <v>5386</v>
      </c>
      <c r="M5" s="70"/>
      <c r="N5" s="70">
        <v>5383</v>
      </c>
      <c r="O5" s="61"/>
      <c r="P5" s="61">
        <v>5377</v>
      </c>
      <c r="Q5" s="61"/>
      <c r="R5" s="61">
        <v>5373</v>
      </c>
      <c r="S5" s="61"/>
      <c r="T5" s="61">
        <v>5372</v>
      </c>
      <c r="U5" s="61"/>
      <c r="V5" s="61">
        <v>5371</v>
      </c>
      <c r="W5" s="61"/>
      <c r="X5" s="61">
        <v>5370</v>
      </c>
      <c r="Y5" s="61"/>
      <c r="Z5" s="61">
        <v>5371</v>
      </c>
      <c r="AA5" s="61"/>
      <c r="AB5" s="62">
        <v>5372</v>
      </c>
      <c r="AC5" s="45">
        <f t="shared" ref="AC5:AC37" si="0">MAX(E5:AB5)</f>
        <v>5386</v>
      </c>
      <c r="AD5" s="46">
        <f t="shared" ref="AD5:AD37" si="1">MIN(E5:AB5)</f>
        <v>5346</v>
      </c>
      <c r="AE5" s="47">
        <f>AVERAGE(E5:AB5)</f>
        <v>5370.75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1165</v>
      </c>
      <c r="G6" s="70"/>
      <c r="H6" s="70">
        <v>1201</v>
      </c>
      <c r="I6" s="70"/>
      <c r="J6" s="70">
        <v>1175</v>
      </c>
      <c r="K6" s="70"/>
      <c r="L6" s="70">
        <v>1143</v>
      </c>
      <c r="M6" s="70"/>
      <c r="N6" s="70">
        <v>1126</v>
      </c>
      <c r="O6" s="61"/>
      <c r="P6" s="61">
        <v>1124</v>
      </c>
      <c r="Q6" s="61"/>
      <c r="R6" s="61">
        <v>1124</v>
      </c>
      <c r="S6" s="61"/>
      <c r="T6" s="61">
        <v>1157</v>
      </c>
      <c r="U6" s="61"/>
      <c r="V6" s="61">
        <v>1194</v>
      </c>
      <c r="W6" s="61"/>
      <c r="X6" s="61">
        <v>1178</v>
      </c>
      <c r="Y6" s="61"/>
      <c r="Z6" s="61">
        <v>1144</v>
      </c>
      <c r="AA6" s="61"/>
      <c r="AB6" s="62">
        <v>1167</v>
      </c>
      <c r="AC6" s="45">
        <f t="shared" si="0"/>
        <v>1201</v>
      </c>
      <c r="AD6" s="46">
        <f t="shared" si="1"/>
        <v>1124</v>
      </c>
      <c r="AE6" s="47">
        <f t="shared" ref="AE6:AE37" si="2">AVERAGE(E6:AB6)</f>
        <v>1158.1666666666667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655</v>
      </c>
      <c r="G7" s="70"/>
      <c r="H7" s="70">
        <v>656</v>
      </c>
      <c r="I7" s="70"/>
      <c r="J7" s="70">
        <v>657</v>
      </c>
      <c r="K7" s="70"/>
      <c r="L7" s="70">
        <v>657</v>
      </c>
      <c r="M7" s="70"/>
      <c r="N7" s="70">
        <v>658</v>
      </c>
      <c r="O7" s="61"/>
      <c r="P7" s="61">
        <v>658</v>
      </c>
      <c r="Q7" s="61"/>
      <c r="R7" s="61">
        <v>658</v>
      </c>
      <c r="S7" s="61"/>
      <c r="T7" s="61">
        <v>656</v>
      </c>
      <c r="U7" s="61"/>
      <c r="V7" s="61">
        <v>655</v>
      </c>
      <c r="W7" s="61"/>
      <c r="X7" s="61">
        <v>654</v>
      </c>
      <c r="Y7" s="61"/>
      <c r="Z7" s="61">
        <v>653</v>
      </c>
      <c r="AA7" s="61"/>
      <c r="AB7" s="62">
        <v>652</v>
      </c>
      <c r="AC7" s="45">
        <f t="shared" si="0"/>
        <v>658</v>
      </c>
      <c r="AD7" s="46">
        <f t="shared" si="1"/>
        <v>652</v>
      </c>
      <c r="AE7" s="47">
        <f t="shared" si="2"/>
        <v>655.75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233</v>
      </c>
      <c r="G8" s="70"/>
      <c r="H8" s="70">
        <v>231</v>
      </c>
      <c r="I8" s="70"/>
      <c r="J8" s="70">
        <v>228</v>
      </c>
      <c r="K8" s="70"/>
      <c r="L8" s="70">
        <v>226</v>
      </c>
      <c r="M8" s="70"/>
      <c r="N8" s="70">
        <v>224</v>
      </c>
      <c r="O8" s="61"/>
      <c r="P8" s="61">
        <v>223</v>
      </c>
      <c r="Q8" s="61"/>
      <c r="R8" s="61">
        <v>222</v>
      </c>
      <c r="S8" s="61"/>
      <c r="T8" s="61">
        <v>221</v>
      </c>
      <c r="U8" s="61"/>
      <c r="V8" s="61">
        <v>220</v>
      </c>
      <c r="W8" s="61"/>
      <c r="X8" s="61">
        <v>219</v>
      </c>
      <c r="Y8" s="61"/>
      <c r="Z8" s="61">
        <v>218</v>
      </c>
      <c r="AA8" s="61"/>
      <c r="AB8" s="62">
        <v>218</v>
      </c>
      <c r="AC8" s="45">
        <f t="shared" si="0"/>
        <v>233</v>
      </c>
      <c r="AD8" s="46">
        <f t="shared" si="1"/>
        <v>218</v>
      </c>
      <c r="AE8" s="47">
        <f t="shared" si="2"/>
        <v>223.58333333333334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165</v>
      </c>
      <c r="G9" s="70"/>
      <c r="H9" s="70">
        <v>160</v>
      </c>
      <c r="I9" s="70"/>
      <c r="J9" s="70">
        <v>157</v>
      </c>
      <c r="K9" s="70"/>
      <c r="L9" s="70">
        <v>154</v>
      </c>
      <c r="M9" s="70"/>
      <c r="N9" s="70">
        <v>162</v>
      </c>
      <c r="O9" s="61"/>
      <c r="P9" s="61">
        <v>165</v>
      </c>
      <c r="Q9" s="61"/>
      <c r="R9" s="61">
        <v>161</v>
      </c>
      <c r="S9" s="61"/>
      <c r="T9" s="61">
        <v>156</v>
      </c>
      <c r="U9" s="61"/>
      <c r="V9" s="61">
        <v>148</v>
      </c>
      <c r="W9" s="61"/>
      <c r="X9" s="61">
        <v>148</v>
      </c>
      <c r="Y9" s="61"/>
      <c r="Z9" s="61">
        <v>178</v>
      </c>
      <c r="AA9" s="61"/>
      <c r="AB9" s="62">
        <v>174</v>
      </c>
      <c r="AC9" s="45">
        <f t="shared" si="0"/>
        <v>178</v>
      </c>
      <c r="AD9" s="46">
        <f t="shared" si="1"/>
        <v>148</v>
      </c>
      <c r="AE9" s="47">
        <f t="shared" si="2"/>
        <v>160.66666666666666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109</v>
      </c>
      <c r="F10" s="70">
        <v>86</v>
      </c>
      <c r="G10" s="70">
        <v>60</v>
      </c>
      <c r="H10" s="70">
        <v>35</v>
      </c>
      <c r="I10" s="70">
        <v>9</v>
      </c>
      <c r="J10" s="70">
        <v>-16</v>
      </c>
      <c r="K10" s="70">
        <v>-39</v>
      </c>
      <c r="L10" s="70">
        <v>-59</v>
      </c>
      <c r="M10" s="70">
        <v>-74</v>
      </c>
      <c r="N10" s="70">
        <v>-91</v>
      </c>
      <c r="O10" s="61">
        <v>-103</v>
      </c>
      <c r="P10" s="61">
        <v>-103</v>
      </c>
      <c r="Q10" s="61">
        <v>-78</v>
      </c>
      <c r="R10" s="61">
        <v>-49</v>
      </c>
      <c r="S10" s="61">
        <v>-8</v>
      </c>
      <c r="T10" s="61">
        <v>36</v>
      </c>
      <c r="U10" s="61">
        <v>82</v>
      </c>
      <c r="V10" s="61">
        <v>123</v>
      </c>
      <c r="W10" s="61">
        <v>155</v>
      </c>
      <c r="X10" s="61">
        <v>176</v>
      </c>
      <c r="Y10" s="61">
        <v>189</v>
      </c>
      <c r="Z10" s="61">
        <v>187</v>
      </c>
      <c r="AA10" s="61">
        <v>176</v>
      </c>
      <c r="AB10" s="62">
        <v>156</v>
      </c>
      <c r="AC10" s="45">
        <f t="shared" si="0"/>
        <v>189</v>
      </c>
      <c r="AD10" s="46">
        <f t="shared" si="1"/>
        <v>-103</v>
      </c>
      <c r="AE10" s="47">
        <f t="shared" si="2"/>
        <v>39.958333333333336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4682</v>
      </c>
      <c r="G11" s="70"/>
      <c r="H11" s="70"/>
      <c r="I11" s="70">
        <v>4682</v>
      </c>
      <c r="J11" s="70"/>
      <c r="K11" s="70"/>
      <c r="L11" s="70">
        <v>4682</v>
      </c>
      <c r="M11" s="70"/>
      <c r="N11" s="70"/>
      <c r="O11" s="61">
        <v>4682</v>
      </c>
      <c r="P11" s="61"/>
      <c r="Q11" s="61"/>
      <c r="R11" s="61">
        <v>4682</v>
      </c>
      <c r="S11" s="61"/>
      <c r="T11" s="61"/>
      <c r="U11" s="61">
        <v>4682</v>
      </c>
      <c r="V11" s="61"/>
      <c r="W11" s="61"/>
      <c r="X11" s="61">
        <v>4682</v>
      </c>
      <c r="Y11" s="61"/>
      <c r="Z11" s="61"/>
      <c r="AA11" s="61">
        <v>4682</v>
      </c>
      <c r="AB11" s="62"/>
      <c r="AC11" s="45">
        <f t="shared" si="0"/>
        <v>4682</v>
      </c>
      <c r="AD11" s="46">
        <f t="shared" si="1"/>
        <v>4682</v>
      </c>
      <c r="AE11" s="47">
        <f t="shared" si="2"/>
        <v>4682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2662</v>
      </c>
      <c r="G12" s="70"/>
      <c r="H12" s="70">
        <v>2657</v>
      </c>
      <c r="I12" s="70"/>
      <c r="J12" s="70">
        <v>2653</v>
      </c>
      <c r="K12" s="70"/>
      <c r="L12" s="70">
        <v>2641</v>
      </c>
      <c r="M12" s="70"/>
      <c r="N12" s="70">
        <v>2648</v>
      </c>
      <c r="O12" s="61"/>
      <c r="P12" s="61">
        <v>2657</v>
      </c>
      <c r="Q12" s="61"/>
      <c r="R12" s="61">
        <v>2695</v>
      </c>
      <c r="S12" s="61"/>
      <c r="T12" s="61">
        <v>2700</v>
      </c>
      <c r="U12" s="61"/>
      <c r="V12" s="61">
        <v>2697</v>
      </c>
      <c r="W12" s="61"/>
      <c r="X12" s="61">
        <v>2692</v>
      </c>
      <c r="Y12" s="61"/>
      <c r="Z12" s="61">
        <v>2717</v>
      </c>
      <c r="AA12" s="61"/>
      <c r="AB12" s="62">
        <v>2699</v>
      </c>
      <c r="AC12" s="45">
        <f t="shared" si="0"/>
        <v>2717</v>
      </c>
      <c r="AD12" s="46">
        <f t="shared" si="1"/>
        <v>2641</v>
      </c>
      <c r="AE12" s="47">
        <f t="shared" si="2"/>
        <v>2676.5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1120</v>
      </c>
      <c r="G13" s="70"/>
      <c r="H13" s="70"/>
      <c r="I13" s="70">
        <v>1029</v>
      </c>
      <c r="J13" s="70"/>
      <c r="K13" s="70"/>
      <c r="L13" s="70">
        <v>1017</v>
      </c>
      <c r="M13" s="70"/>
      <c r="N13" s="70"/>
      <c r="O13" s="61">
        <v>1015</v>
      </c>
      <c r="P13" s="61"/>
      <c r="Q13" s="61"/>
      <c r="R13" s="61">
        <v>1012</v>
      </c>
      <c r="S13" s="61"/>
      <c r="T13" s="61"/>
      <c r="U13" s="61">
        <v>1060</v>
      </c>
      <c r="V13" s="61"/>
      <c r="W13" s="61"/>
      <c r="X13" s="61">
        <v>1032</v>
      </c>
      <c r="Y13" s="61"/>
      <c r="Z13" s="61"/>
      <c r="AA13" s="61">
        <v>1015</v>
      </c>
      <c r="AB13" s="62"/>
      <c r="AC13" s="45">
        <f t="shared" si="0"/>
        <v>1120</v>
      </c>
      <c r="AD13" s="46">
        <f t="shared" si="1"/>
        <v>1012</v>
      </c>
      <c r="AE13" s="47">
        <f t="shared" si="2"/>
        <v>1037.5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140</v>
      </c>
      <c r="G14" s="70"/>
      <c r="H14" s="70"/>
      <c r="I14" s="70">
        <v>125</v>
      </c>
      <c r="J14" s="70"/>
      <c r="K14" s="70"/>
      <c r="L14" s="70">
        <v>113</v>
      </c>
      <c r="M14" s="70"/>
      <c r="N14" s="70"/>
      <c r="O14" s="61">
        <v>99</v>
      </c>
      <c r="P14" s="61"/>
      <c r="Q14" s="61"/>
      <c r="R14" s="61">
        <v>84</v>
      </c>
      <c r="S14" s="61"/>
      <c r="T14" s="61"/>
      <c r="U14" s="61">
        <v>100</v>
      </c>
      <c r="V14" s="61"/>
      <c r="W14" s="61"/>
      <c r="X14" s="61">
        <v>120</v>
      </c>
      <c r="Y14" s="61"/>
      <c r="Z14" s="61"/>
      <c r="AA14" s="61">
        <v>161</v>
      </c>
      <c r="AB14" s="62"/>
      <c r="AC14" s="45">
        <f t="shared" si="0"/>
        <v>161</v>
      </c>
      <c r="AD14" s="46">
        <f t="shared" si="1"/>
        <v>84</v>
      </c>
      <c r="AE14" s="47">
        <f t="shared" si="2"/>
        <v>117.75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66</v>
      </c>
      <c r="F15" s="70">
        <v>35</v>
      </c>
      <c r="G15" s="70">
        <v>10</v>
      </c>
      <c r="H15" s="70">
        <v>-21</v>
      </c>
      <c r="I15" s="70">
        <v>-52</v>
      </c>
      <c r="J15" s="70">
        <v>-81</v>
      </c>
      <c r="K15" s="70">
        <v>-91</v>
      </c>
      <c r="L15" s="70">
        <v>-97</v>
      </c>
      <c r="M15" s="70">
        <v>-109</v>
      </c>
      <c r="N15" s="70">
        <v>-120</v>
      </c>
      <c r="O15" s="61">
        <v>-125</v>
      </c>
      <c r="P15" s="61">
        <v>-85</v>
      </c>
      <c r="Q15" s="61">
        <v>-30</v>
      </c>
      <c r="R15" s="61">
        <v>55</v>
      </c>
      <c r="S15" s="61">
        <v>68</v>
      </c>
      <c r="T15" s="61">
        <v>96</v>
      </c>
      <c r="U15" s="61">
        <v>112</v>
      </c>
      <c r="V15" s="61">
        <v>130</v>
      </c>
      <c r="W15" s="61">
        <v>143</v>
      </c>
      <c r="X15" s="61">
        <v>155</v>
      </c>
      <c r="Y15" s="61">
        <v>158</v>
      </c>
      <c r="Z15" s="61">
        <v>141</v>
      </c>
      <c r="AA15" s="61">
        <v>128</v>
      </c>
      <c r="AB15" s="62">
        <v>110</v>
      </c>
      <c r="AC15" s="45">
        <f t="shared" si="0"/>
        <v>158</v>
      </c>
      <c r="AD15" s="46">
        <f t="shared" si="1"/>
        <v>-125</v>
      </c>
      <c r="AE15" s="47">
        <f t="shared" si="2"/>
        <v>24.833333333333332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159</v>
      </c>
      <c r="F16" s="70">
        <v>138</v>
      </c>
      <c r="G16" s="70">
        <v>114</v>
      </c>
      <c r="H16" s="70">
        <v>89</v>
      </c>
      <c r="I16" s="70">
        <v>66</v>
      </c>
      <c r="J16" s="70">
        <v>44</v>
      </c>
      <c r="K16" s="70">
        <v>24</v>
      </c>
      <c r="L16" s="70">
        <v>5</v>
      </c>
      <c r="M16" s="70">
        <v>-10</v>
      </c>
      <c r="N16" s="70">
        <v>-23</v>
      </c>
      <c r="O16" s="61">
        <v>-34</v>
      </c>
      <c r="P16" s="61">
        <v>-43</v>
      </c>
      <c r="Q16" s="61">
        <v>-51</v>
      </c>
      <c r="R16" s="61">
        <v>-53</v>
      </c>
      <c r="S16" s="61">
        <v>-36</v>
      </c>
      <c r="T16" s="61">
        <v>-5</v>
      </c>
      <c r="U16" s="61">
        <v>45</v>
      </c>
      <c r="V16" s="61">
        <v>110</v>
      </c>
      <c r="W16" s="61">
        <v>169</v>
      </c>
      <c r="X16" s="61">
        <v>201</v>
      </c>
      <c r="Y16" s="61">
        <v>220</v>
      </c>
      <c r="Z16" s="61">
        <v>232</v>
      </c>
      <c r="AA16" s="61">
        <v>221</v>
      </c>
      <c r="AB16" s="62">
        <v>195</v>
      </c>
      <c r="AC16" s="45">
        <f t="shared" si="0"/>
        <v>232</v>
      </c>
      <c r="AD16" s="46">
        <f t="shared" si="1"/>
        <v>-53</v>
      </c>
      <c r="AE16" s="47">
        <f t="shared" si="2"/>
        <v>74.041666666666671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143</v>
      </c>
      <c r="F17" s="70">
        <v>119</v>
      </c>
      <c r="G17" s="70">
        <v>92</v>
      </c>
      <c r="H17" s="70">
        <v>67</v>
      </c>
      <c r="I17" s="70">
        <v>45</v>
      </c>
      <c r="J17" s="70">
        <v>23</v>
      </c>
      <c r="K17" s="70">
        <v>3</v>
      </c>
      <c r="L17" s="70">
        <v>-17</v>
      </c>
      <c r="M17" s="70">
        <v>-31</v>
      </c>
      <c r="N17" s="70">
        <v>-44</v>
      </c>
      <c r="O17" s="61">
        <v>-55</v>
      </c>
      <c r="P17" s="61">
        <v>-64</v>
      </c>
      <c r="Q17" s="61">
        <v>-70</v>
      </c>
      <c r="R17" s="61">
        <v>-43</v>
      </c>
      <c r="S17" s="61">
        <v>-20</v>
      </c>
      <c r="T17" s="61">
        <v>15</v>
      </c>
      <c r="U17" s="61">
        <v>62</v>
      </c>
      <c r="V17" s="61">
        <v>109</v>
      </c>
      <c r="W17" s="61">
        <v>158</v>
      </c>
      <c r="X17" s="61">
        <v>193</v>
      </c>
      <c r="Y17" s="61">
        <v>213</v>
      </c>
      <c r="Z17" s="61">
        <v>223</v>
      </c>
      <c r="AA17" s="61">
        <v>202</v>
      </c>
      <c r="AB17" s="62">
        <v>183</v>
      </c>
      <c r="AC17" s="45">
        <f t="shared" si="0"/>
        <v>223</v>
      </c>
      <c r="AD17" s="46">
        <f t="shared" si="1"/>
        <v>-70</v>
      </c>
      <c r="AE17" s="47">
        <f t="shared" si="2"/>
        <v>62.75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110</v>
      </c>
      <c r="F18" s="70">
        <v>104</v>
      </c>
      <c r="G18" s="70">
        <v>94</v>
      </c>
      <c r="H18" s="70">
        <v>85</v>
      </c>
      <c r="I18" s="70">
        <v>76</v>
      </c>
      <c r="J18" s="70">
        <v>65</v>
      </c>
      <c r="K18" s="70">
        <v>53</v>
      </c>
      <c r="L18" s="70">
        <v>41</v>
      </c>
      <c r="M18" s="70">
        <v>28</v>
      </c>
      <c r="N18" s="70">
        <v>16</v>
      </c>
      <c r="O18" s="61">
        <v>3</v>
      </c>
      <c r="P18" s="61">
        <v>-8</v>
      </c>
      <c r="Q18" s="61">
        <v>-16</v>
      </c>
      <c r="R18" s="61">
        <v>-24</v>
      </c>
      <c r="S18" s="61">
        <v>-33</v>
      </c>
      <c r="T18" s="61">
        <v>-25</v>
      </c>
      <c r="U18" s="61">
        <v>-9</v>
      </c>
      <c r="V18" s="61">
        <v>15</v>
      </c>
      <c r="W18" s="61">
        <v>33</v>
      </c>
      <c r="X18" s="61">
        <v>51</v>
      </c>
      <c r="Y18" s="61">
        <v>66</v>
      </c>
      <c r="Z18" s="61">
        <v>81</v>
      </c>
      <c r="AA18" s="61">
        <v>95</v>
      </c>
      <c r="AB18" s="62">
        <v>104</v>
      </c>
      <c r="AC18" s="45">
        <f t="shared" si="0"/>
        <v>110</v>
      </c>
      <c r="AD18" s="46">
        <f t="shared" si="1"/>
        <v>-33</v>
      </c>
      <c r="AE18" s="47">
        <f t="shared" si="2"/>
        <v>41.875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80</v>
      </c>
      <c r="F20" s="91">
        <v>63</v>
      </c>
      <c r="G20" s="91">
        <v>46</v>
      </c>
      <c r="H20" s="91">
        <v>28</v>
      </c>
      <c r="I20" s="91">
        <v>7</v>
      </c>
      <c r="J20" s="91">
        <v>-13</v>
      </c>
      <c r="K20" s="91">
        <v>-30</v>
      </c>
      <c r="L20" s="91">
        <v>-47</v>
      </c>
      <c r="M20" s="91">
        <v>-62</v>
      </c>
      <c r="N20" s="91">
        <v>-75</v>
      </c>
      <c r="O20" s="92">
        <v>-86</v>
      </c>
      <c r="P20" s="92">
        <v>-94</v>
      </c>
      <c r="Q20" s="92">
        <v>-90</v>
      </c>
      <c r="R20" s="92">
        <v>-58</v>
      </c>
      <c r="S20" s="92">
        <v>-20</v>
      </c>
      <c r="T20" s="92">
        <v>15</v>
      </c>
      <c r="U20" s="92">
        <v>52</v>
      </c>
      <c r="V20" s="92">
        <v>86</v>
      </c>
      <c r="W20" s="92">
        <v>104</v>
      </c>
      <c r="X20" s="92">
        <v>115</v>
      </c>
      <c r="Y20" s="92">
        <v>123</v>
      </c>
      <c r="Z20" s="92">
        <v>125</v>
      </c>
      <c r="AA20" s="92">
        <v>118</v>
      </c>
      <c r="AB20" s="93">
        <v>108</v>
      </c>
      <c r="AC20" s="94">
        <f t="shared" si="0"/>
        <v>125</v>
      </c>
      <c r="AD20" s="95">
        <f t="shared" si="1"/>
        <v>-94</v>
      </c>
      <c r="AE20" s="96">
        <f t="shared" si="2"/>
        <v>20.625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8810</v>
      </c>
      <c r="G21" s="68"/>
      <c r="H21" s="68">
        <v>8805</v>
      </c>
      <c r="I21" s="68"/>
      <c r="J21" s="68">
        <v>8793</v>
      </c>
      <c r="K21" s="68"/>
      <c r="L21" s="68">
        <v>8783</v>
      </c>
      <c r="M21" s="68"/>
      <c r="N21" s="68">
        <v>8781</v>
      </c>
      <c r="O21" s="57"/>
      <c r="P21" s="57">
        <v>8780</v>
      </c>
      <c r="Q21" s="57"/>
      <c r="R21" s="57">
        <v>8779</v>
      </c>
      <c r="S21" s="57"/>
      <c r="T21" s="57">
        <v>8781</v>
      </c>
      <c r="U21" s="57"/>
      <c r="V21" s="57">
        <v>8784</v>
      </c>
      <c r="W21" s="57"/>
      <c r="X21" s="57">
        <v>8789</v>
      </c>
      <c r="Y21" s="57"/>
      <c r="Z21" s="57">
        <v>8792</v>
      </c>
      <c r="AA21" s="57"/>
      <c r="AB21" s="58">
        <v>8794</v>
      </c>
      <c r="AC21" s="42">
        <f t="shared" si="0"/>
        <v>8810</v>
      </c>
      <c r="AD21" s="43">
        <f t="shared" si="1"/>
        <v>8779</v>
      </c>
      <c r="AE21" s="44">
        <f t="shared" si="2"/>
        <v>8789.25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3027</v>
      </c>
      <c r="G22" s="70"/>
      <c r="H22" s="70">
        <v>3023</v>
      </c>
      <c r="I22" s="70"/>
      <c r="J22" s="70">
        <v>3018</v>
      </c>
      <c r="K22" s="70"/>
      <c r="L22" s="70">
        <v>3014</v>
      </c>
      <c r="M22" s="70"/>
      <c r="N22" s="70">
        <v>3012</v>
      </c>
      <c r="O22" s="61"/>
      <c r="P22" s="61">
        <v>3010</v>
      </c>
      <c r="Q22" s="61"/>
      <c r="R22" s="61">
        <v>3007</v>
      </c>
      <c r="S22" s="61"/>
      <c r="T22" s="61">
        <v>3008</v>
      </c>
      <c r="U22" s="61"/>
      <c r="V22" s="61">
        <v>3009</v>
      </c>
      <c r="W22" s="61"/>
      <c r="X22" s="61">
        <v>3011</v>
      </c>
      <c r="Y22" s="61"/>
      <c r="Z22" s="61">
        <v>3012</v>
      </c>
      <c r="AA22" s="61"/>
      <c r="AB22" s="62">
        <v>3013</v>
      </c>
      <c r="AC22" s="45">
        <f t="shared" si="0"/>
        <v>3027</v>
      </c>
      <c r="AD22" s="46">
        <f t="shared" si="1"/>
        <v>3007</v>
      </c>
      <c r="AE22" s="47">
        <f t="shared" si="2"/>
        <v>3013.6666666666665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13474</v>
      </c>
      <c r="F23" s="70">
        <v>13465</v>
      </c>
      <c r="G23" s="70"/>
      <c r="H23" s="70"/>
      <c r="I23" s="70"/>
      <c r="J23" s="70">
        <v>13471</v>
      </c>
      <c r="K23" s="70">
        <v>13552</v>
      </c>
      <c r="L23" s="70">
        <v>13597</v>
      </c>
      <c r="M23" s="70">
        <v>13527</v>
      </c>
      <c r="N23" s="70">
        <v>13493</v>
      </c>
      <c r="O23" s="61">
        <v>13594</v>
      </c>
      <c r="P23" s="61">
        <v>13672</v>
      </c>
      <c r="Q23" s="61">
        <v>13614</v>
      </c>
      <c r="R23" s="61">
        <v>13525</v>
      </c>
      <c r="S23" s="61"/>
      <c r="T23" s="61">
        <v>13476</v>
      </c>
      <c r="U23" s="61"/>
      <c r="V23" s="61">
        <v>13468</v>
      </c>
      <c r="W23" s="61">
        <v>13670</v>
      </c>
      <c r="X23" s="61">
        <v>13676</v>
      </c>
      <c r="Y23" s="61">
        <v>13609</v>
      </c>
      <c r="Z23" s="61"/>
      <c r="AA23" s="61">
        <v>13495</v>
      </c>
      <c r="AB23" s="62">
        <v>13481</v>
      </c>
      <c r="AC23" s="45">
        <f t="shared" si="0"/>
        <v>13676</v>
      </c>
      <c r="AD23" s="46">
        <f t="shared" si="1"/>
        <v>13465</v>
      </c>
      <c r="AE23" s="47">
        <f t="shared" si="2"/>
        <v>13547.722222222223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6459</v>
      </c>
      <c r="F24" s="70">
        <v>6451</v>
      </c>
      <c r="G24" s="70"/>
      <c r="H24" s="70">
        <v>6460</v>
      </c>
      <c r="I24" s="70"/>
      <c r="J24" s="70">
        <v>6466</v>
      </c>
      <c r="K24" s="70"/>
      <c r="L24" s="70">
        <v>6452</v>
      </c>
      <c r="M24" s="70">
        <v>6469</v>
      </c>
      <c r="N24" s="70"/>
      <c r="O24" s="61">
        <v>6458</v>
      </c>
      <c r="P24" s="61"/>
      <c r="Q24" s="61">
        <v>6486</v>
      </c>
      <c r="R24" s="61">
        <v>6471</v>
      </c>
      <c r="S24" s="61"/>
      <c r="T24" s="61">
        <v>6487</v>
      </c>
      <c r="U24" s="61">
        <v>6471</v>
      </c>
      <c r="V24" s="61">
        <v>6483</v>
      </c>
      <c r="W24" s="61">
        <v>6477</v>
      </c>
      <c r="X24" s="61">
        <v>6487</v>
      </c>
      <c r="Y24" s="61"/>
      <c r="Z24" s="61"/>
      <c r="AA24" s="61">
        <v>6495</v>
      </c>
      <c r="AB24" s="62"/>
      <c r="AC24" s="45">
        <f t="shared" si="0"/>
        <v>6495</v>
      </c>
      <c r="AD24" s="46">
        <f t="shared" si="1"/>
        <v>6451</v>
      </c>
      <c r="AE24" s="47">
        <f t="shared" si="2"/>
        <v>6471.4666666666662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2324</v>
      </c>
      <c r="G25" s="70"/>
      <c r="H25" s="70">
        <v>2324</v>
      </c>
      <c r="I25" s="70"/>
      <c r="J25" s="70">
        <v>2322</v>
      </c>
      <c r="K25" s="70"/>
      <c r="L25" s="70">
        <v>2320</v>
      </c>
      <c r="M25" s="70"/>
      <c r="N25" s="70">
        <v>2324</v>
      </c>
      <c r="O25" s="61"/>
      <c r="P25" s="61">
        <v>2325</v>
      </c>
      <c r="Q25" s="61"/>
      <c r="R25" s="61">
        <v>2327</v>
      </c>
      <c r="S25" s="61"/>
      <c r="T25" s="61">
        <v>2334</v>
      </c>
      <c r="U25" s="61"/>
      <c r="V25" s="61">
        <v>2340</v>
      </c>
      <c r="W25" s="61"/>
      <c r="X25" s="61">
        <v>2350</v>
      </c>
      <c r="Y25" s="61"/>
      <c r="Z25" s="61">
        <v>2365</v>
      </c>
      <c r="AA25" s="61"/>
      <c r="AB25" s="62">
        <v>2389</v>
      </c>
      <c r="AC25" s="45">
        <f t="shared" si="0"/>
        <v>2389</v>
      </c>
      <c r="AD25" s="46">
        <f t="shared" si="1"/>
        <v>2320</v>
      </c>
      <c r="AE25" s="47">
        <f t="shared" si="2"/>
        <v>2337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1423</v>
      </c>
      <c r="G26" s="70"/>
      <c r="H26" s="70">
        <v>1400</v>
      </c>
      <c r="I26" s="70"/>
      <c r="J26" s="70">
        <v>1388</v>
      </c>
      <c r="K26" s="70"/>
      <c r="L26" s="70">
        <v>1378</v>
      </c>
      <c r="M26" s="70"/>
      <c r="N26" s="70">
        <v>1378</v>
      </c>
      <c r="O26" s="61"/>
      <c r="P26" s="61">
        <v>1378</v>
      </c>
      <c r="Q26" s="61"/>
      <c r="R26" s="61">
        <v>1377</v>
      </c>
      <c r="S26" s="61"/>
      <c r="T26" s="61">
        <v>1376</v>
      </c>
      <c r="U26" s="61"/>
      <c r="V26" s="61">
        <v>1382</v>
      </c>
      <c r="W26" s="61"/>
      <c r="X26" s="61">
        <v>1388</v>
      </c>
      <c r="Y26" s="61"/>
      <c r="Z26" s="61">
        <v>1390</v>
      </c>
      <c r="AA26" s="61"/>
      <c r="AB26" s="62">
        <v>1392</v>
      </c>
      <c r="AC26" s="45">
        <f t="shared" si="0"/>
        <v>1423</v>
      </c>
      <c r="AD26" s="46">
        <f t="shared" si="1"/>
        <v>1376</v>
      </c>
      <c r="AE26" s="47">
        <f t="shared" si="2"/>
        <v>1387.5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1037</v>
      </c>
      <c r="G27" s="70"/>
      <c r="H27" s="70">
        <v>1041</v>
      </c>
      <c r="I27" s="70"/>
      <c r="J27" s="70">
        <v>1046</v>
      </c>
      <c r="K27" s="70"/>
      <c r="L27" s="70">
        <v>1050</v>
      </c>
      <c r="M27" s="70"/>
      <c r="N27" s="70">
        <v>1055</v>
      </c>
      <c r="O27" s="61"/>
      <c r="P27" s="61">
        <v>1060</v>
      </c>
      <c r="Q27" s="61"/>
      <c r="R27" s="61">
        <v>1065</v>
      </c>
      <c r="S27" s="61"/>
      <c r="T27" s="61">
        <v>1068</v>
      </c>
      <c r="U27" s="61"/>
      <c r="V27" s="61">
        <v>1070</v>
      </c>
      <c r="W27" s="61"/>
      <c r="X27" s="61">
        <v>1072</v>
      </c>
      <c r="Y27" s="61"/>
      <c r="Z27" s="61">
        <v>1068</v>
      </c>
      <c r="AA27" s="61"/>
      <c r="AB27" s="62">
        <v>1065</v>
      </c>
      <c r="AC27" s="45">
        <f t="shared" si="0"/>
        <v>1072</v>
      </c>
      <c r="AD27" s="46">
        <f t="shared" si="1"/>
        <v>1037</v>
      </c>
      <c r="AE27" s="47">
        <f t="shared" si="2"/>
        <v>1058.0833333333333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124</v>
      </c>
      <c r="G28" s="70"/>
      <c r="H28" s="70">
        <v>95</v>
      </c>
      <c r="I28" s="70"/>
      <c r="J28" s="70">
        <v>63</v>
      </c>
      <c r="K28" s="70"/>
      <c r="L28" s="70">
        <v>40</v>
      </c>
      <c r="M28" s="70"/>
      <c r="N28" s="70">
        <v>28</v>
      </c>
      <c r="O28" s="61"/>
      <c r="P28" s="61">
        <v>19</v>
      </c>
      <c r="Q28" s="61"/>
      <c r="R28" s="61">
        <v>15</v>
      </c>
      <c r="S28" s="61"/>
      <c r="T28" s="61">
        <v>34</v>
      </c>
      <c r="U28" s="61"/>
      <c r="V28" s="61">
        <v>92</v>
      </c>
      <c r="W28" s="61"/>
      <c r="X28" s="61">
        <v>144</v>
      </c>
      <c r="Y28" s="61"/>
      <c r="Z28" s="61">
        <v>162</v>
      </c>
      <c r="AA28" s="61"/>
      <c r="AB28" s="62">
        <v>154</v>
      </c>
      <c r="AC28" s="45">
        <f t="shared" si="0"/>
        <v>162</v>
      </c>
      <c r="AD28" s="46">
        <f t="shared" si="1"/>
        <v>15</v>
      </c>
      <c r="AE28" s="47">
        <f t="shared" si="2"/>
        <v>80.833333333333329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92</v>
      </c>
      <c r="G29" s="70"/>
      <c r="H29" s="70">
        <v>62</v>
      </c>
      <c r="I29" s="70"/>
      <c r="J29" s="70">
        <v>30</v>
      </c>
      <c r="K29" s="70"/>
      <c r="L29" s="70">
        <v>5</v>
      </c>
      <c r="M29" s="70"/>
      <c r="N29" s="70">
        <v>-20</v>
      </c>
      <c r="O29" s="61"/>
      <c r="P29" s="61">
        <v>-35</v>
      </c>
      <c r="Q29" s="61"/>
      <c r="R29" s="61">
        <v>-40</v>
      </c>
      <c r="S29" s="61"/>
      <c r="T29" s="61">
        <v>-20</v>
      </c>
      <c r="U29" s="61"/>
      <c r="V29" s="61">
        <v>41</v>
      </c>
      <c r="W29" s="61"/>
      <c r="X29" s="61">
        <v>101</v>
      </c>
      <c r="Y29" s="61"/>
      <c r="Z29" s="61">
        <v>132</v>
      </c>
      <c r="AA29" s="61"/>
      <c r="AB29" s="62">
        <v>113</v>
      </c>
      <c r="AC29" s="45">
        <f t="shared" si="0"/>
        <v>132</v>
      </c>
      <c r="AD29" s="46">
        <f t="shared" si="1"/>
        <v>-40</v>
      </c>
      <c r="AE29" s="47">
        <f t="shared" si="2"/>
        <v>38.416666666666664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85</v>
      </c>
      <c r="F30" s="70">
        <v>68</v>
      </c>
      <c r="G30" s="70">
        <v>49</v>
      </c>
      <c r="H30" s="70">
        <v>26</v>
      </c>
      <c r="I30" s="70">
        <v>3</v>
      </c>
      <c r="J30" s="70">
        <v>-17</v>
      </c>
      <c r="K30" s="70">
        <v>-37</v>
      </c>
      <c r="L30" s="70">
        <v>-53</v>
      </c>
      <c r="M30" s="70">
        <v>-72</v>
      </c>
      <c r="N30" s="70">
        <v>-88</v>
      </c>
      <c r="O30" s="61">
        <v>-102</v>
      </c>
      <c r="P30" s="61">
        <v>-107</v>
      </c>
      <c r="Q30" s="61">
        <v>-95</v>
      </c>
      <c r="R30" s="61">
        <v>-74</v>
      </c>
      <c r="S30" s="61">
        <v>-48</v>
      </c>
      <c r="T30" s="61">
        <v>-21</v>
      </c>
      <c r="U30" s="61">
        <v>9</v>
      </c>
      <c r="V30" s="61">
        <v>45</v>
      </c>
      <c r="W30" s="61">
        <v>78</v>
      </c>
      <c r="X30" s="61">
        <v>110</v>
      </c>
      <c r="Y30" s="61">
        <v>125</v>
      </c>
      <c r="Z30" s="61">
        <v>133</v>
      </c>
      <c r="AA30" s="61">
        <v>131</v>
      </c>
      <c r="AB30" s="62">
        <v>119</v>
      </c>
      <c r="AC30" s="45">
        <f t="shared" si="0"/>
        <v>133</v>
      </c>
      <c r="AD30" s="46">
        <f t="shared" si="1"/>
        <v>-107</v>
      </c>
      <c r="AE30" s="47">
        <f t="shared" si="2"/>
        <v>11.125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56</v>
      </c>
      <c r="F31" s="72">
        <v>36</v>
      </c>
      <c r="G31" s="72">
        <v>16</v>
      </c>
      <c r="H31" s="72">
        <v>-8</v>
      </c>
      <c r="I31" s="72">
        <v>-34</v>
      </c>
      <c r="J31" s="72">
        <v>-58</v>
      </c>
      <c r="K31" s="72">
        <v>-80</v>
      </c>
      <c r="L31" s="72">
        <v>-99</v>
      </c>
      <c r="M31" s="72">
        <v>-120</v>
      </c>
      <c r="N31" s="72">
        <v>-130</v>
      </c>
      <c r="O31" s="73">
        <v>-127</v>
      </c>
      <c r="P31" s="73">
        <v>-116</v>
      </c>
      <c r="Q31" s="73">
        <v>-90</v>
      </c>
      <c r="R31" s="73">
        <v>-49</v>
      </c>
      <c r="S31" s="73">
        <v>-5</v>
      </c>
      <c r="T31" s="73">
        <v>35</v>
      </c>
      <c r="U31" s="73">
        <v>70</v>
      </c>
      <c r="V31" s="73">
        <v>85</v>
      </c>
      <c r="W31" s="73">
        <v>100</v>
      </c>
      <c r="X31" s="73"/>
      <c r="Y31" s="73">
        <v>107</v>
      </c>
      <c r="Z31" s="73">
        <v>102</v>
      </c>
      <c r="AA31" s="73">
        <v>96</v>
      </c>
      <c r="AB31" s="74">
        <v>84</v>
      </c>
      <c r="AC31" s="48">
        <f t="shared" si="0"/>
        <v>107</v>
      </c>
      <c r="AD31" s="49">
        <f t="shared" si="1"/>
        <v>-130</v>
      </c>
      <c r="AE31" s="50">
        <f t="shared" si="2"/>
        <v>-5.6086956521739131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223</v>
      </c>
      <c r="G32" s="68"/>
      <c r="H32" s="68"/>
      <c r="I32" s="68">
        <v>244</v>
      </c>
      <c r="J32" s="68"/>
      <c r="K32" s="68"/>
      <c r="L32" s="68">
        <v>247</v>
      </c>
      <c r="M32" s="68"/>
      <c r="N32" s="68"/>
      <c r="O32" s="57">
        <v>253</v>
      </c>
      <c r="P32" s="57"/>
      <c r="Q32" s="57"/>
      <c r="R32" s="57">
        <v>244</v>
      </c>
      <c r="S32" s="57"/>
      <c r="T32" s="57"/>
      <c r="U32" s="57">
        <v>238</v>
      </c>
      <c r="V32" s="57"/>
      <c r="W32" s="57"/>
      <c r="X32" s="57">
        <v>230</v>
      </c>
      <c r="Y32" s="57"/>
      <c r="Z32" s="57"/>
      <c r="AA32" s="57">
        <v>225</v>
      </c>
      <c r="AB32" s="58"/>
      <c r="AC32" s="42">
        <f t="shared" si="0"/>
        <v>253</v>
      </c>
      <c r="AD32" s="43">
        <f t="shared" si="1"/>
        <v>223</v>
      </c>
      <c r="AE32" s="44">
        <f t="shared" si="2"/>
        <v>238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163</v>
      </c>
      <c r="G33" s="70"/>
      <c r="H33" s="70"/>
      <c r="I33" s="70">
        <v>160</v>
      </c>
      <c r="J33" s="70"/>
      <c r="K33" s="70"/>
      <c r="L33" s="70">
        <v>158</v>
      </c>
      <c r="M33" s="70"/>
      <c r="N33" s="70"/>
      <c r="O33" s="61">
        <v>154</v>
      </c>
      <c r="P33" s="61"/>
      <c r="Q33" s="61"/>
      <c r="R33" s="61">
        <v>150</v>
      </c>
      <c r="S33" s="61"/>
      <c r="T33" s="61"/>
      <c r="U33" s="61">
        <v>148</v>
      </c>
      <c r="V33" s="61"/>
      <c r="W33" s="61"/>
      <c r="X33" s="61">
        <v>149</v>
      </c>
      <c r="Y33" s="61"/>
      <c r="Z33" s="61"/>
      <c r="AA33" s="61">
        <v>157</v>
      </c>
      <c r="AB33" s="62"/>
      <c r="AC33" s="45">
        <f t="shared" si="0"/>
        <v>163</v>
      </c>
      <c r="AD33" s="46">
        <f t="shared" si="1"/>
        <v>148</v>
      </c>
      <c r="AE33" s="47">
        <f t="shared" si="2"/>
        <v>154.875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407</v>
      </c>
      <c r="G34" s="70"/>
      <c r="H34" s="70">
        <v>408</v>
      </c>
      <c r="I34" s="70"/>
      <c r="J34" s="70">
        <v>410</v>
      </c>
      <c r="K34" s="70"/>
      <c r="L34" s="70">
        <v>413</v>
      </c>
      <c r="M34" s="70"/>
      <c r="N34" s="70">
        <v>411</v>
      </c>
      <c r="O34" s="61"/>
      <c r="P34" s="61">
        <v>409</v>
      </c>
      <c r="Q34" s="61"/>
      <c r="R34" s="61">
        <v>407</v>
      </c>
      <c r="S34" s="61"/>
      <c r="T34" s="61">
        <v>405</v>
      </c>
      <c r="U34" s="61"/>
      <c r="V34" s="61">
        <v>404</v>
      </c>
      <c r="W34" s="61"/>
      <c r="X34" s="61">
        <v>403</v>
      </c>
      <c r="Y34" s="61"/>
      <c r="Z34" s="61">
        <v>402</v>
      </c>
      <c r="AA34" s="61"/>
      <c r="AB34" s="62">
        <v>401</v>
      </c>
      <c r="AC34" s="45">
        <f t="shared" si="0"/>
        <v>413</v>
      </c>
      <c r="AD34" s="46">
        <f t="shared" si="1"/>
        <v>401</v>
      </c>
      <c r="AE34" s="47">
        <f t="shared" si="2"/>
        <v>406.66666666666669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93</v>
      </c>
      <c r="F35" s="70">
        <v>75</v>
      </c>
      <c r="G35" s="70">
        <v>53</v>
      </c>
      <c r="H35" s="70">
        <v>34</v>
      </c>
      <c r="I35" s="70">
        <v>14</v>
      </c>
      <c r="J35" s="70">
        <v>-9</v>
      </c>
      <c r="K35" s="70">
        <v>-30</v>
      </c>
      <c r="L35" s="70">
        <v>-50</v>
      </c>
      <c r="M35" s="70">
        <v>-70</v>
      </c>
      <c r="N35" s="70">
        <v>-89</v>
      </c>
      <c r="O35" s="61">
        <v>-105</v>
      </c>
      <c r="P35" s="61">
        <v>-116</v>
      </c>
      <c r="Q35" s="61">
        <v>-119</v>
      </c>
      <c r="R35" s="61">
        <v>-97</v>
      </c>
      <c r="S35" s="61">
        <v>-55</v>
      </c>
      <c r="T35" s="61">
        <v>-17</v>
      </c>
      <c r="U35" s="61">
        <v>22</v>
      </c>
      <c r="V35" s="61">
        <v>57</v>
      </c>
      <c r="W35" s="61">
        <v>85</v>
      </c>
      <c r="X35" s="61">
        <v>111</v>
      </c>
      <c r="Y35" s="61">
        <v>129</v>
      </c>
      <c r="Z35" s="61">
        <v>138</v>
      </c>
      <c r="AA35" s="61">
        <v>135</v>
      </c>
      <c r="AB35" s="62">
        <v>127</v>
      </c>
      <c r="AC35" s="45">
        <f t="shared" si="0"/>
        <v>138</v>
      </c>
      <c r="AD35" s="46">
        <f t="shared" si="1"/>
        <v>-119</v>
      </c>
      <c r="AE35" s="47">
        <f t="shared" si="2"/>
        <v>13.166666666666666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39</v>
      </c>
      <c r="G36" s="70"/>
      <c r="H36" s="70">
        <v>6</v>
      </c>
      <c r="I36" s="70"/>
      <c r="J36" s="70">
        <v>-35</v>
      </c>
      <c r="K36" s="70"/>
      <c r="L36" s="70">
        <v>-75</v>
      </c>
      <c r="M36" s="70"/>
      <c r="N36" s="70">
        <v>-111</v>
      </c>
      <c r="O36" s="61">
        <v>-118</v>
      </c>
      <c r="P36" s="61">
        <v>-111</v>
      </c>
      <c r="Q36" s="61"/>
      <c r="R36" s="61">
        <v>-67</v>
      </c>
      <c r="S36" s="61"/>
      <c r="T36" s="61">
        <v>17</v>
      </c>
      <c r="U36" s="61"/>
      <c r="V36" s="61">
        <v>89</v>
      </c>
      <c r="W36" s="61"/>
      <c r="X36" s="61">
        <v>124</v>
      </c>
      <c r="Y36" s="61">
        <v>125</v>
      </c>
      <c r="Z36" s="61">
        <v>102</v>
      </c>
      <c r="AA36" s="61"/>
      <c r="AB36" s="62">
        <v>90</v>
      </c>
      <c r="AC36" s="45">
        <f t="shared" si="0"/>
        <v>125</v>
      </c>
      <c r="AD36" s="46">
        <f t="shared" si="1"/>
        <v>-118</v>
      </c>
      <c r="AE36" s="47">
        <f t="shared" si="2"/>
        <v>5.3571428571428568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28</v>
      </c>
      <c r="F37" s="72">
        <v>12</v>
      </c>
      <c r="G37" s="72">
        <v>-6</v>
      </c>
      <c r="H37" s="72">
        <v>-26</v>
      </c>
      <c r="I37" s="72">
        <v>-46</v>
      </c>
      <c r="J37" s="72">
        <v>-64</v>
      </c>
      <c r="K37" s="72">
        <v>-80</v>
      </c>
      <c r="L37" s="72">
        <v>-92</v>
      </c>
      <c r="M37" s="72">
        <v>-100</v>
      </c>
      <c r="N37" s="72">
        <v>-106</v>
      </c>
      <c r="O37" s="73">
        <v>-111</v>
      </c>
      <c r="P37" s="73">
        <v>-101</v>
      </c>
      <c r="Q37" s="73">
        <v>-90</v>
      </c>
      <c r="R37" s="73">
        <v>-53</v>
      </c>
      <c r="S37" s="73">
        <v>-10</v>
      </c>
      <c r="T37" s="73">
        <v>28</v>
      </c>
      <c r="U37" s="73">
        <v>58</v>
      </c>
      <c r="V37" s="73">
        <v>82</v>
      </c>
      <c r="W37" s="73">
        <v>95</v>
      </c>
      <c r="X37" s="73">
        <v>84</v>
      </c>
      <c r="Y37" s="73">
        <v>79</v>
      </c>
      <c r="Z37" s="73">
        <v>74</v>
      </c>
      <c r="AA37" s="73">
        <v>68</v>
      </c>
      <c r="AB37" s="74">
        <v>58</v>
      </c>
      <c r="AC37" s="48">
        <f t="shared" si="0"/>
        <v>95</v>
      </c>
      <c r="AD37" s="49">
        <f t="shared" si="1"/>
        <v>-111</v>
      </c>
      <c r="AE37" s="50">
        <f t="shared" si="2"/>
        <v>-9.125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42"/>
  <sheetViews>
    <sheetView topLeftCell="E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16393</v>
      </c>
      <c r="G4" s="68"/>
      <c r="H4" s="68">
        <v>16395</v>
      </c>
      <c r="I4" s="68"/>
      <c r="J4" s="68">
        <v>16398</v>
      </c>
      <c r="K4" s="68"/>
      <c r="L4" s="68">
        <v>16402</v>
      </c>
      <c r="M4" s="68"/>
      <c r="N4" s="68">
        <v>16406</v>
      </c>
      <c r="O4" s="57"/>
      <c r="P4" s="57">
        <v>16409</v>
      </c>
      <c r="Q4" s="57"/>
      <c r="R4" s="57">
        <v>16412</v>
      </c>
      <c r="S4" s="57"/>
      <c r="T4" s="57">
        <v>16418</v>
      </c>
      <c r="U4" s="57"/>
      <c r="V4" s="57">
        <v>16423</v>
      </c>
      <c r="W4" s="57"/>
      <c r="X4" s="57">
        <v>16428</v>
      </c>
      <c r="Y4" s="57"/>
      <c r="Z4" s="57">
        <v>16433</v>
      </c>
      <c r="AA4" s="57"/>
      <c r="AB4" s="58">
        <v>16438</v>
      </c>
      <c r="AC4" s="42">
        <f>MAX(E4:AB4)</f>
        <v>16438</v>
      </c>
      <c r="AD4" s="43">
        <f>MIN(E4:AB4)</f>
        <v>16393</v>
      </c>
      <c r="AE4" s="44">
        <f>AVERAGE(E4:AB4)</f>
        <v>16412.916666666668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5374</v>
      </c>
      <c r="G5" s="70"/>
      <c r="H5" s="70">
        <v>5371</v>
      </c>
      <c r="I5" s="70"/>
      <c r="J5" s="70">
        <v>5367</v>
      </c>
      <c r="K5" s="70"/>
      <c r="L5" s="70">
        <v>5365</v>
      </c>
      <c r="M5" s="70"/>
      <c r="N5" s="70">
        <v>5368</v>
      </c>
      <c r="O5" s="61"/>
      <c r="P5" s="61">
        <v>5373</v>
      </c>
      <c r="Q5" s="61"/>
      <c r="R5" s="61">
        <v>5377</v>
      </c>
      <c r="S5" s="61"/>
      <c r="T5" s="61">
        <v>5383</v>
      </c>
      <c r="U5" s="61"/>
      <c r="V5" s="61">
        <v>5390</v>
      </c>
      <c r="W5" s="61"/>
      <c r="X5" s="61">
        <v>5396</v>
      </c>
      <c r="Y5" s="61"/>
      <c r="Z5" s="61">
        <v>5393</v>
      </c>
      <c r="AA5" s="61"/>
      <c r="AB5" s="62">
        <v>5390</v>
      </c>
      <c r="AC5" s="45">
        <f t="shared" ref="AC5:AC37" si="0">MAX(E5:AB5)</f>
        <v>5396</v>
      </c>
      <c r="AD5" s="46">
        <f t="shared" ref="AD5:AD37" si="1">MIN(E5:AB5)</f>
        <v>5365</v>
      </c>
      <c r="AE5" s="47">
        <f>AVERAGE(E5:AB5)</f>
        <v>5378.916666666667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1204</v>
      </c>
      <c r="G6" s="70"/>
      <c r="H6" s="70">
        <v>1186</v>
      </c>
      <c r="I6" s="70"/>
      <c r="J6" s="70">
        <v>1160</v>
      </c>
      <c r="K6" s="70"/>
      <c r="L6" s="70">
        <v>1142</v>
      </c>
      <c r="M6" s="70"/>
      <c r="N6" s="70">
        <v>1178</v>
      </c>
      <c r="O6" s="61"/>
      <c r="P6" s="61">
        <v>1220</v>
      </c>
      <c r="Q6" s="61"/>
      <c r="R6" s="61">
        <v>1258</v>
      </c>
      <c r="S6" s="61"/>
      <c r="T6" s="61">
        <v>1267</v>
      </c>
      <c r="U6" s="61"/>
      <c r="V6" s="61">
        <v>1255</v>
      </c>
      <c r="W6" s="61"/>
      <c r="X6" s="61">
        <v>1232</v>
      </c>
      <c r="Y6" s="61"/>
      <c r="Z6" s="61">
        <v>1232</v>
      </c>
      <c r="AA6" s="61"/>
      <c r="AB6" s="62">
        <v>1232</v>
      </c>
      <c r="AC6" s="45">
        <f t="shared" si="0"/>
        <v>1267</v>
      </c>
      <c r="AD6" s="46">
        <f t="shared" si="1"/>
        <v>1142</v>
      </c>
      <c r="AE6" s="47">
        <f t="shared" ref="AE6:AE37" si="2">AVERAGE(E6:AB6)</f>
        <v>1213.8333333333333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651</v>
      </c>
      <c r="G7" s="70"/>
      <c r="H7" s="70">
        <v>653</v>
      </c>
      <c r="I7" s="70"/>
      <c r="J7" s="70">
        <v>657</v>
      </c>
      <c r="K7" s="70"/>
      <c r="L7" s="70">
        <v>661</v>
      </c>
      <c r="M7" s="70"/>
      <c r="N7" s="70">
        <v>692</v>
      </c>
      <c r="O7" s="61"/>
      <c r="P7" s="61">
        <v>707</v>
      </c>
      <c r="Q7" s="61"/>
      <c r="R7" s="61">
        <v>718</v>
      </c>
      <c r="S7" s="61"/>
      <c r="T7" s="61">
        <v>753</v>
      </c>
      <c r="U7" s="61"/>
      <c r="V7" s="61">
        <v>791</v>
      </c>
      <c r="W7" s="61"/>
      <c r="X7" s="61">
        <v>815</v>
      </c>
      <c r="Y7" s="61"/>
      <c r="Z7" s="61">
        <v>820</v>
      </c>
      <c r="AA7" s="61"/>
      <c r="AB7" s="62">
        <v>822</v>
      </c>
      <c r="AC7" s="45">
        <f t="shared" si="0"/>
        <v>822</v>
      </c>
      <c r="AD7" s="46">
        <f t="shared" si="1"/>
        <v>651</v>
      </c>
      <c r="AE7" s="47">
        <f t="shared" si="2"/>
        <v>728.33333333333337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218</v>
      </c>
      <c r="G8" s="70"/>
      <c r="H8" s="70">
        <v>218</v>
      </c>
      <c r="I8" s="70"/>
      <c r="J8" s="70">
        <v>218</v>
      </c>
      <c r="K8" s="70"/>
      <c r="L8" s="70">
        <v>218</v>
      </c>
      <c r="M8" s="70"/>
      <c r="N8" s="70">
        <v>221</v>
      </c>
      <c r="O8" s="61"/>
      <c r="P8" s="61">
        <v>226</v>
      </c>
      <c r="Q8" s="61"/>
      <c r="R8" s="61">
        <v>230</v>
      </c>
      <c r="S8" s="61"/>
      <c r="T8" s="61">
        <v>237</v>
      </c>
      <c r="U8" s="61"/>
      <c r="V8" s="61">
        <v>249</v>
      </c>
      <c r="W8" s="61"/>
      <c r="X8" s="61">
        <v>264</v>
      </c>
      <c r="Y8" s="61"/>
      <c r="Z8" s="61">
        <v>295</v>
      </c>
      <c r="AA8" s="61"/>
      <c r="AB8" s="62">
        <v>322</v>
      </c>
      <c r="AC8" s="45">
        <f t="shared" si="0"/>
        <v>322</v>
      </c>
      <c r="AD8" s="46">
        <f t="shared" si="1"/>
        <v>218</v>
      </c>
      <c r="AE8" s="47">
        <f t="shared" si="2"/>
        <v>243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162</v>
      </c>
      <c r="G9" s="70"/>
      <c r="H9" s="70">
        <v>156</v>
      </c>
      <c r="I9" s="70"/>
      <c r="J9" s="70">
        <v>159</v>
      </c>
      <c r="K9" s="70"/>
      <c r="L9" s="70">
        <v>162</v>
      </c>
      <c r="M9" s="70"/>
      <c r="N9" s="70">
        <v>173</v>
      </c>
      <c r="O9" s="61"/>
      <c r="P9" s="61">
        <v>176</v>
      </c>
      <c r="Q9" s="61"/>
      <c r="R9" s="61">
        <v>176</v>
      </c>
      <c r="S9" s="61"/>
      <c r="T9" s="61">
        <v>184</v>
      </c>
      <c r="U9" s="61"/>
      <c r="V9" s="61">
        <v>214</v>
      </c>
      <c r="W9" s="61"/>
      <c r="X9" s="61">
        <v>229</v>
      </c>
      <c r="Y9" s="61"/>
      <c r="Z9" s="61">
        <v>242</v>
      </c>
      <c r="AA9" s="61"/>
      <c r="AB9" s="62">
        <v>248</v>
      </c>
      <c r="AC9" s="45">
        <f t="shared" si="0"/>
        <v>248</v>
      </c>
      <c r="AD9" s="46">
        <f t="shared" si="1"/>
        <v>156</v>
      </c>
      <c r="AE9" s="47">
        <f t="shared" si="2"/>
        <v>190.08333333333334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134</v>
      </c>
      <c r="F10" s="70">
        <v>113</v>
      </c>
      <c r="G10" s="70">
        <v>87</v>
      </c>
      <c r="H10" s="70">
        <v>63</v>
      </c>
      <c r="I10" s="70">
        <v>41</v>
      </c>
      <c r="J10" s="70">
        <v>15</v>
      </c>
      <c r="K10" s="70">
        <v>-11</v>
      </c>
      <c r="L10" s="70">
        <v>-36</v>
      </c>
      <c r="M10" s="70">
        <v>-55</v>
      </c>
      <c r="N10" s="70">
        <v>-72</v>
      </c>
      <c r="O10" s="61">
        <v>-87</v>
      </c>
      <c r="P10" s="61">
        <v>-101</v>
      </c>
      <c r="Q10" s="61">
        <v>-104</v>
      </c>
      <c r="R10" s="61">
        <v>-86</v>
      </c>
      <c r="S10" s="61">
        <v>-55</v>
      </c>
      <c r="T10" s="61">
        <v>-18</v>
      </c>
      <c r="U10" s="61">
        <v>27</v>
      </c>
      <c r="V10" s="61">
        <v>73</v>
      </c>
      <c r="W10" s="61">
        <v>114</v>
      </c>
      <c r="X10" s="61">
        <v>139</v>
      </c>
      <c r="Y10" s="61">
        <v>161</v>
      </c>
      <c r="Z10" s="61">
        <v>175</v>
      </c>
      <c r="AA10" s="61">
        <v>169</v>
      </c>
      <c r="AB10" s="62">
        <v>156</v>
      </c>
      <c r="AC10" s="45">
        <f t="shared" si="0"/>
        <v>175</v>
      </c>
      <c r="AD10" s="46">
        <f t="shared" si="1"/>
        <v>-104</v>
      </c>
      <c r="AE10" s="47">
        <f t="shared" si="2"/>
        <v>35.083333333333336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4682</v>
      </c>
      <c r="G11" s="70"/>
      <c r="H11" s="70">
        <v>4690</v>
      </c>
      <c r="I11" s="70"/>
      <c r="J11" s="70">
        <v>4702</v>
      </c>
      <c r="K11" s="70"/>
      <c r="L11" s="70">
        <v>4714</v>
      </c>
      <c r="M11" s="70"/>
      <c r="N11" s="70">
        <v>4710</v>
      </c>
      <c r="O11" s="61"/>
      <c r="P11" s="61">
        <v>4706</v>
      </c>
      <c r="Q11" s="61"/>
      <c r="R11" s="61">
        <v>4704</v>
      </c>
      <c r="S11" s="61"/>
      <c r="T11" s="61">
        <v>4702</v>
      </c>
      <c r="U11" s="61"/>
      <c r="V11" s="61">
        <v>4700</v>
      </c>
      <c r="W11" s="61"/>
      <c r="X11" s="61">
        <v>4698</v>
      </c>
      <c r="Y11" s="61"/>
      <c r="Z11" s="61">
        <v>4696</v>
      </c>
      <c r="AA11" s="61"/>
      <c r="AB11" s="62">
        <v>4694</v>
      </c>
      <c r="AC11" s="45">
        <f t="shared" si="0"/>
        <v>4714</v>
      </c>
      <c r="AD11" s="46">
        <f t="shared" si="1"/>
        <v>4682</v>
      </c>
      <c r="AE11" s="47">
        <f t="shared" si="2"/>
        <v>4699.833333333333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2682</v>
      </c>
      <c r="G12" s="70"/>
      <c r="H12" s="70">
        <v>2677</v>
      </c>
      <c r="I12" s="70"/>
      <c r="J12" s="70">
        <v>2688</v>
      </c>
      <c r="K12" s="70"/>
      <c r="L12" s="70">
        <v>2718</v>
      </c>
      <c r="M12" s="70"/>
      <c r="N12" s="70">
        <v>2740</v>
      </c>
      <c r="O12" s="61"/>
      <c r="P12" s="61">
        <v>2747</v>
      </c>
      <c r="Q12" s="61"/>
      <c r="R12" s="61">
        <v>2744</v>
      </c>
      <c r="S12" s="61"/>
      <c r="T12" s="61">
        <v>2726</v>
      </c>
      <c r="U12" s="61"/>
      <c r="V12" s="61">
        <v>2703</v>
      </c>
      <c r="W12" s="61"/>
      <c r="X12" s="61">
        <v>2716</v>
      </c>
      <c r="Y12" s="61"/>
      <c r="Z12" s="61">
        <v>2720</v>
      </c>
      <c r="AA12" s="61"/>
      <c r="AB12" s="62">
        <v>2674</v>
      </c>
      <c r="AC12" s="45">
        <f t="shared" si="0"/>
        <v>2747</v>
      </c>
      <c r="AD12" s="46">
        <f t="shared" si="1"/>
        <v>2674</v>
      </c>
      <c r="AE12" s="47">
        <f t="shared" si="2"/>
        <v>2711.25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1093</v>
      </c>
      <c r="G13" s="70"/>
      <c r="H13" s="70">
        <v>1029</v>
      </c>
      <c r="I13" s="70"/>
      <c r="J13" s="70">
        <v>1020</v>
      </c>
      <c r="K13" s="70"/>
      <c r="L13" s="70">
        <v>1017</v>
      </c>
      <c r="M13" s="70"/>
      <c r="N13" s="70">
        <v>1048</v>
      </c>
      <c r="O13" s="61"/>
      <c r="P13" s="61">
        <v>1121</v>
      </c>
      <c r="Q13" s="61"/>
      <c r="R13" s="61">
        <v>1089</v>
      </c>
      <c r="S13" s="61"/>
      <c r="T13" s="61">
        <v>1123</v>
      </c>
      <c r="U13" s="61"/>
      <c r="V13" s="61">
        <v>1126</v>
      </c>
      <c r="W13" s="61"/>
      <c r="X13" s="61">
        <v>1058</v>
      </c>
      <c r="Y13" s="61"/>
      <c r="Z13" s="61">
        <v>1057</v>
      </c>
      <c r="AA13" s="61"/>
      <c r="AB13" s="62">
        <v>1107</v>
      </c>
      <c r="AC13" s="45">
        <f t="shared" si="0"/>
        <v>1126</v>
      </c>
      <c r="AD13" s="46">
        <f t="shared" si="1"/>
        <v>1017</v>
      </c>
      <c r="AE13" s="47">
        <f t="shared" si="2"/>
        <v>1074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136</v>
      </c>
      <c r="G14" s="70"/>
      <c r="H14" s="70"/>
      <c r="I14" s="70">
        <v>124</v>
      </c>
      <c r="J14" s="70"/>
      <c r="K14" s="70"/>
      <c r="L14" s="70">
        <v>110</v>
      </c>
      <c r="M14" s="70"/>
      <c r="N14" s="70"/>
      <c r="O14" s="61">
        <v>96</v>
      </c>
      <c r="P14" s="61"/>
      <c r="Q14" s="61"/>
      <c r="R14" s="61">
        <v>77</v>
      </c>
      <c r="S14" s="61"/>
      <c r="T14" s="61"/>
      <c r="U14" s="61">
        <v>89</v>
      </c>
      <c r="V14" s="61"/>
      <c r="W14" s="61"/>
      <c r="X14" s="61">
        <v>110</v>
      </c>
      <c r="Y14" s="61"/>
      <c r="Z14" s="61"/>
      <c r="AA14" s="61">
        <v>178</v>
      </c>
      <c r="AB14" s="62"/>
      <c r="AC14" s="45">
        <f t="shared" si="0"/>
        <v>178</v>
      </c>
      <c r="AD14" s="46">
        <f t="shared" si="1"/>
        <v>77</v>
      </c>
      <c r="AE14" s="47">
        <f t="shared" si="2"/>
        <v>115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82</v>
      </c>
      <c r="F15" s="70">
        <v>59</v>
      </c>
      <c r="G15" s="70">
        <v>31</v>
      </c>
      <c r="H15" s="70">
        <v>-3</v>
      </c>
      <c r="I15" s="70">
        <v>-32</v>
      </c>
      <c r="J15" s="70">
        <v>-60</v>
      </c>
      <c r="K15" s="70">
        <v>-85</v>
      </c>
      <c r="L15" s="70">
        <v>-96</v>
      </c>
      <c r="M15" s="70">
        <v>-112</v>
      </c>
      <c r="N15" s="70">
        <v>-126</v>
      </c>
      <c r="O15" s="61">
        <v>-130</v>
      </c>
      <c r="P15" s="61">
        <v>-128</v>
      </c>
      <c r="Q15" s="61">
        <v>-109</v>
      </c>
      <c r="R15" s="61">
        <v>-70</v>
      </c>
      <c r="S15" s="61">
        <v>-41</v>
      </c>
      <c r="T15" s="61">
        <v>-15</v>
      </c>
      <c r="U15" s="61">
        <v>61</v>
      </c>
      <c r="V15" s="61">
        <v>92</v>
      </c>
      <c r="W15" s="61">
        <v>108</v>
      </c>
      <c r="X15" s="61">
        <v>125</v>
      </c>
      <c r="Y15" s="61">
        <v>134</v>
      </c>
      <c r="Z15" s="61">
        <v>139</v>
      </c>
      <c r="AA15" s="61">
        <v>127</v>
      </c>
      <c r="AB15" s="62">
        <v>112</v>
      </c>
      <c r="AC15" s="45">
        <f t="shared" si="0"/>
        <v>139</v>
      </c>
      <c r="AD15" s="46">
        <f t="shared" si="1"/>
        <v>-130</v>
      </c>
      <c r="AE15" s="47">
        <f t="shared" si="2"/>
        <v>2.625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180</v>
      </c>
      <c r="F16" s="70">
        <v>161</v>
      </c>
      <c r="G16" s="70">
        <v>139</v>
      </c>
      <c r="H16" s="70">
        <v>114</v>
      </c>
      <c r="I16" s="70">
        <v>96</v>
      </c>
      <c r="J16" s="70">
        <v>73</v>
      </c>
      <c r="K16" s="70">
        <v>51</v>
      </c>
      <c r="L16" s="70">
        <v>31</v>
      </c>
      <c r="M16" s="70">
        <v>12</v>
      </c>
      <c r="N16" s="70">
        <v>-4</v>
      </c>
      <c r="O16" s="61">
        <v>-17</v>
      </c>
      <c r="P16" s="61">
        <v>-28</v>
      </c>
      <c r="Q16" s="61">
        <v>-37</v>
      </c>
      <c r="R16" s="61">
        <v>-45</v>
      </c>
      <c r="S16" s="61">
        <v>-49</v>
      </c>
      <c r="T16" s="61">
        <v>-31</v>
      </c>
      <c r="U16" s="61">
        <v>0</v>
      </c>
      <c r="V16" s="61">
        <v>50</v>
      </c>
      <c r="W16" s="61">
        <v>120</v>
      </c>
      <c r="X16" s="61">
        <v>175</v>
      </c>
      <c r="Y16" s="61">
        <v>198</v>
      </c>
      <c r="Z16" s="61">
        <v>215</v>
      </c>
      <c r="AA16" s="61">
        <v>220</v>
      </c>
      <c r="AB16" s="62">
        <v>205</v>
      </c>
      <c r="AC16" s="45">
        <f t="shared" si="0"/>
        <v>220</v>
      </c>
      <c r="AD16" s="46">
        <f t="shared" si="1"/>
        <v>-49</v>
      </c>
      <c r="AE16" s="47">
        <f t="shared" si="2"/>
        <v>76.208333333333329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165</v>
      </c>
      <c r="F17" s="70">
        <v>146</v>
      </c>
      <c r="G17" s="70">
        <v>121</v>
      </c>
      <c r="H17" s="70">
        <v>95</v>
      </c>
      <c r="I17" s="70">
        <v>77</v>
      </c>
      <c r="J17" s="70">
        <v>52</v>
      </c>
      <c r="K17" s="70">
        <v>30</v>
      </c>
      <c r="L17" s="70">
        <v>10</v>
      </c>
      <c r="M17" s="70">
        <v>-8</v>
      </c>
      <c r="N17" s="70">
        <v>-25</v>
      </c>
      <c r="O17" s="61">
        <v>-38</v>
      </c>
      <c r="P17" s="61">
        <v>-47</v>
      </c>
      <c r="Q17" s="61">
        <v>-55</v>
      </c>
      <c r="R17" s="61">
        <v>-60</v>
      </c>
      <c r="S17" s="61">
        <v>-39</v>
      </c>
      <c r="T17" s="61">
        <v>-12</v>
      </c>
      <c r="U17" s="61">
        <v>18</v>
      </c>
      <c r="V17" s="61">
        <v>65</v>
      </c>
      <c r="W17" s="61">
        <v>112</v>
      </c>
      <c r="X17" s="61">
        <v>158</v>
      </c>
      <c r="Y17" s="61">
        <v>184</v>
      </c>
      <c r="Z17" s="61">
        <v>206</v>
      </c>
      <c r="AA17" s="61">
        <v>205</v>
      </c>
      <c r="AB17" s="62">
        <v>189</v>
      </c>
      <c r="AC17" s="45">
        <f t="shared" si="0"/>
        <v>206</v>
      </c>
      <c r="AD17" s="46">
        <f t="shared" si="1"/>
        <v>-60</v>
      </c>
      <c r="AE17" s="47">
        <f t="shared" si="2"/>
        <v>64.541666666666671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109</v>
      </c>
      <c r="F18" s="70">
        <v>110</v>
      </c>
      <c r="G18" s="70">
        <v>104</v>
      </c>
      <c r="H18" s="70">
        <v>96</v>
      </c>
      <c r="I18" s="70">
        <v>88</v>
      </c>
      <c r="J18" s="70">
        <v>79</v>
      </c>
      <c r="K18" s="70">
        <v>69</v>
      </c>
      <c r="L18" s="70">
        <v>58</v>
      </c>
      <c r="M18" s="70">
        <v>45</v>
      </c>
      <c r="N18" s="70">
        <v>33</v>
      </c>
      <c r="O18" s="61">
        <v>21</v>
      </c>
      <c r="P18" s="61">
        <v>10</v>
      </c>
      <c r="Q18" s="61">
        <v>-1</v>
      </c>
      <c r="R18" s="61">
        <v>-11</v>
      </c>
      <c r="S18" s="61">
        <v>-20</v>
      </c>
      <c r="T18" s="61">
        <v>-28</v>
      </c>
      <c r="U18" s="61">
        <v>-25</v>
      </c>
      <c r="V18" s="61">
        <v>-7</v>
      </c>
      <c r="W18" s="61">
        <v>13</v>
      </c>
      <c r="X18" s="61">
        <v>31</v>
      </c>
      <c r="Y18" s="61">
        <v>50</v>
      </c>
      <c r="Z18" s="61">
        <v>65</v>
      </c>
      <c r="AA18" s="61">
        <v>79</v>
      </c>
      <c r="AB18" s="62">
        <v>90</v>
      </c>
      <c r="AC18" s="45">
        <f t="shared" si="0"/>
        <v>110</v>
      </c>
      <c r="AD18" s="46">
        <f t="shared" si="1"/>
        <v>-28</v>
      </c>
      <c r="AE18" s="47">
        <f t="shared" si="2"/>
        <v>44.083333333333336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98</v>
      </c>
      <c r="F20" s="91">
        <v>84</v>
      </c>
      <c r="G20" s="91">
        <v>68</v>
      </c>
      <c r="H20" s="91">
        <v>52</v>
      </c>
      <c r="I20" s="91">
        <v>34</v>
      </c>
      <c r="J20" s="91">
        <v>14</v>
      </c>
      <c r="K20" s="91">
        <v>-8</v>
      </c>
      <c r="L20" s="91">
        <v>-28</v>
      </c>
      <c r="M20" s="91">
        <v>-46</v>
      </c>
      <c r="N20" s="91">
        <v>-60</v>
      </c>
      <c r="O20" s="92">
        <v>-73</v>
      </c>
      <c r="P20" s="92">
        <v>-84</v>
      </c>
      <c r="Q20" s="92">
        <v>-92</v>
      </c>
      <c r="R20" s="92">
        <v>-88</v>
      </c>
      <c r="S20" s="92">
        <v>-60</v>
      </c>
      <c r="T20" s="92">
        <v>-29</v>
      </c>
      <c r="U20" s="92">
        <v>16</v>
      </c>
      <c r="V20" s="92">
        <v>49</v>
      </c>
      <c r="W20" s="92">
        <v>73</v>
      </c>
      <c r="X20" s="92">
        <v>88</v>
      </c>
      <c r="Y20" s="92">
        <v>100</v>
      </c>
      <c r="Z20" s="92">
        <v>110</v>
      </c>
      <c r="AA20" s="92">
        <v>112</v>
      </c>
      <c r="AB20" s="93">
        <v>109</v>
      </c>
      <c r="AC20" s="94">
        <f t="shared" si="0"/>
        <v>112</v>
      </c>
      <c r="AD20" s="95">
        <f t="shared" si="1"/>
        <v>-92</v>
      </c>
      <c r="AE20" s="96">
        <f t="shared" si="2"/>
        <v>18.291666666666668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8795</v>
      </c>
      <c r="G21" s="68"/>
      <c r="H21" s="68">
        <v>8793</v>
      </c>
      <c r="I21" s="68"/>
      <c r="J21" s="68">
        <v>8790</v>
      </c>
      <c r="K21" s="68"/>
      <c r="L21" s="68">
        <v>8788</v>
      </c>
      <c r="M21" s="68"/>
      <c r="N21" s="68">
        <v>8797</v>
      </c>
      <c r="O21" s="57"/>
      <c r="P21" s="57">
        <v>8825</v>
      </c>
      <c r="Q21" s="57"/>
      <c r="R21" s="57">
        <v>8856</v>
      </c>
      <c r="S21" s="57"/>
      <c r="T21" s="57">
        <v>8886</v>
      </c>
      <c r="U21" s="57"/>
      <c r="V21" s="57">
        <v>8917</v>
      </c>
      <c r="W21" s="57"/>
      <c r="X21" s="57">
        <v>8891</v>
      </c>
      <c r="Y21" s="57"/>
      <c r="Z21" s="57">
        <v>8879</v>
      </c>
      <c r="AA21" s="57"/>
      <c r="AB21" s="58">
        <v>8867</v>
      </c>
      <c r="AC21" s="42">
        <f t="shared" si="0"/>
        <v>8917</v>
      </c>
      <c r="AD21" s="43">
        <f t="shared" si="1"/>
        <v>8788</v>
      </c>
      <c r="AE21" s="44">
        <f t="shared" si="2"/>
        <v>8840.3333333333339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3014</v>
      </c>
      <c r="G22" s="70"/>
      <c r="H22" s="70">
        <v>3013</v>
      </c>
      <c r="I22" s="70"/>
      <c r="J22" s="70">
        <v>3011</v>
      </c>
      <c r="K22" s="70"/>
      <c r="L22" s="70">
        <v>3009</v>
      </c>
      <c r="M22" s="70"/>
      <c r="N22" s="70">
        <v>3008</v>
      </c>
      <c r="O22" s="61"/>
      <c r="P22" s="61">
        <v>3007</v>
      </c>
      <c r="Q22" s="61"/>
      <c r="R22" s="61">
        <v>3005</v>
      </c>
      <c r="S22" s="61"/>
      <c r="T22" s="61">
        <v>3004</v>
      </c>
      <c r="U22" s="61"/>
      <c r="V22" s="61">
        <v>3003</v>
      </c>
      <c r="W22" s="61"/>
      <c r="X22" s="61">
        <v>3002</v>
      </c>
      <c r="Y22" s="61"/>
      <c r="Z22" s="61">
        <v>3001</v>
      </c>
      <c r="AA22" s="61"/>
      <c r="AB22" s="62">
        <v>3000</v>
      </c>
      <c r="AC22" s="45">
        <f t="shared" si="0"/>
        <v>3014</v>
      </c>
      <c r="AD22" s="46">
        <f t="shared" si="1"/>
        <v>3000</v>
      </c>
      <c r="AE22" s="47">
        <f t="shared" si="2"/>
        <v>3006.4166666666665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13476</v>
      </c>
      <c r="F23" s="70">
        <v>13467</v>
      </c>
      <c r="G23" s="70"/>
      <c r="H23" s="70"/>
      <c r="I23" s="70">
        <v>13475</v>
      </c>
      <c r="J23" s="70"/>
      <c r="K23" s="70">
        <v>13500</v>
      </c>
      <c r="L23" s="70">
        <v>13587</v>
      </c>
      <c r="M23" s="70">
        <v>13541</v>
      </c>
      <c r="N23" s="70">
        <v>13497</v>
      </c>
      <c r="O23" s="61">
        <v>13612</v>
      </c>
      <c r="P23" s="61">
        <v>13677</v>
      </c>
      <c r="Q23" s="61">
        <v>13587</v>
      </c>
      <c r="R23" s="61">
        <v>13520</v>
      </c>
      <c r="S23" s="61"/>
      <c r="T23" s="61">
        <v>13475</v>
      </c>
      <c r="U23" s="61"/>
      <c r="V23" s="61">
        <v>13467</v>
      </c>
      <c r="W23" s="61">
        <v>13662</v>
      </c>
      <c r="X23" s="61">
        <v>13665</v>
      </c>
      <c r="Y23" s="61">
        <v>13617</v>
      </c>
      <c r="Z23" s="61"/>
      <c r="AA23" s="61">
        <v>13495</v>
      </c>
      <c r="AB23" s="62">
        <v>13484</v>
      </c>
      <c r="AC23" s="45">
        <f t="shared" si="0"/>
        <v>13677</v>
      </c>
      <c r="AD23" s="46">
        <f t="shared" si="1"/>
        <v>13467</v>
      </c>
      <c r="AE23" s="47">
        <f t="shared" si="2"/>
        <v>13544.666666666666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6482</v>
      </c>
      <c r="F24" s="70">
        <v>6479</v>
      </c>
      <c r="G24" s="70"/>
      <c r="H24" s="70">
        <v>6462</v>
      </c>
      <c r="I24" s="70">
        <v>6476</v>
      </c>
      <c r="J24" s="70"/>
      <c r="K24" s="70"/>
      <c r="L24" s="70">
        <v>6457</v>
      </c>
      <c r="M24" s="70">
        <v>6462</v>
      </c>
      <c r="N24" s="70"/>
      <c r="O24" s="61"/>
      <c r="P24" s="61">
        <v>6443</v>
      </c>
      <c r="Q24" s="61">
        <v>6458</v>
      </c>
      <c r="R24" s="61">
        <v>6447</v>
      </c>
      <c r="S24" s="61">
        <v>6464</v>
      </c>
      <c r="T24" s="61"/>
      <c r="U24" s="61">
        <v>6450</v>
      </c>
      <c r="V24" s="61">
        <v>6458</v>
      </c>
      <c r="W24" s="61">
        <v>6432</v>
      </c>
      <c r="X24" s="61">
        <v>6445</v>
      </c>
      <c r="Y24" s="61">
        <v>6457</v>
      </c>
      <c r="Z24" s="61">
        <v>6445</v>
      </c>
      <c r="AA24" s="61"/>
      <c r="AB24" s="62">
        <v>6462</v>
      </c>
      <c r="AC24" s="45">
        <f t="shared" si="0"/>
        <v>6482</v>
      </c>
      <c r="AD24" s="46">
        <f t="shared" si="1"/>
        <v>6432</v>
      </c>
      <c r="AE24" s="47">
        <f t="shared" si="2"/>
        <v>6457.588235294118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2402</v>
      </c>
      <c r="G25" s="70">
        <v>2400</v>
      </c>
      <c r="H25" s="70">
        <v>2397</v>
      </c>
      <c r="I25" s="70">
        <v>2390</v>
      </c>
      <c r="J25" s="70">
        <v>2368</v>
      </c>
      <c r="K25" s="70">
        <v>2343</v>
      </c>
      <c r="L25" s="70">
        <v>2326</v>
      </c>
      <c r="M25" s="70">
        <v>2326</v>
      </c>
      <c r="N25" s="70">
        <v>2326</v>
      </c>
      <c r="O25" s="61">
        <v>2330</v>
      </c>
      <c r="P25" s="61">
        <v>2335</v>
      </c>
      <c r="Q25" s="61">
        <v>2340</v>
      </c>
      <c r="R25" s="61">
        <v>2345</v>
      </c>
      <c r="S25" s="61">
        <v>2330</v>
      </c>
      <c r="T25" s="61">
        <v>2305</v>
      </c>
      <c r="U25" s="61">
        <v>2300</v>
      </c>
      <c r="V25" s="61">
        <v>2310</v>
      </c>
      <c r="W25" s="61">
        <v>2334</v>
      </c>
      <c r="X25" s="61">
        <v>2376</v>
      </c>
      <c r="Y25" s="61">
        <v>2375</v>
      </c>
      <c r="Z25" s="61">
        <v>2367</v>
      </c>
      <c r="AA25" s="61">
        <v>2350</v>
      </c>
      <c r="AB25" s="62">
        <v>2321</v>
      </c>
      <c r="AC25" s="45">
        <f t="shared" si="0"/>
        <v>2402</v>
      </c>
      <c r="AD25" s="46">
        <f t="shared" si="1"/>
        <v>2300</v>
      </c>
      <c r="AE25" s="47">
        <f t="shared" si="2"/>
        <v>2347.6521739130435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1393</v>
      </c>
      <c r="G26" s="70"/>
      <c r="H26" s="70">
        <v>1400</v>
      </c>
      <c r="I26" s="70"/>
      <c r="J26" s="70">
        <v>1408</v>
      </c>
      <c r="K26" s="70"/>
      <c r="L26" s="70">
        <v>1416</v>
      </c>
      <c r="M26" s="70"/>
      <c r="N26" s="70">
        <v>1403</v>
      </c>
      <c r="O26" s="61"/>
      <c r="P26" s="61">
        <v>1389</v>
      </c>
      <c r="Q26" s="61"/>
      <c r="R26" s="61">
        <v>1376</v>
      </c>
      <c r="S26" s="61"/>
      <c r="T26" s="61">
        <v>1372</v>
      </c>
      <c r="U26" s="61"/>
      <c r="V26" s="61">
        <v>1368</v>
      </c>
      <c r="W26" s="61"/>
      <c r="X26" s="61">
        <v>1364</v>
      </c>
      <c r="Y26" s="61"/>
      <c r="Z26" s="61">
        <v>1366</v>
      </c>
      <c r="AA26" s="61"/>
      <c r="AB26" s="62">
        <v>1378</v>
      </c>
      <c r="AC26" s="45">
        <f t="shared" si="0"/>
        <v>1416</v>
      </c>
      <c r="AD26" s="46">
        <f t="shared" si="1"/>
        <v>1364</v>
      </c>
      <c r="AE26" s="47">
        <f t="shared" si="2"/>
        <v>1386.0833333333333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1062</v>
      </c>
      <c r="G27" s="70"/>
      <c r="H27" s="70">
        <v>1060</v>
      </c>
      <c r="I27" s="70"/>
      <c r="J27" s="70">
        <v>1058</v>
      </c>
      <c r="K27" s="70"/>
      <c r="L27" s="70">
        <v>1056</v>
      </c>
      <c r="M27" s="70"/>
      <c r="N27" s="70">
        <v>1054</v>
      </c>
      <c r="O27" s="61"/>
      <c r="P27" s="61">
        <v>1052</v>
      </c>
      <c r="Q27" s="61"/>
      <c r="R27" s="61">
        <v>1050</v>
      </c>
      <c r="S27" s="61"/>
      <c r="T27" s="61">
        <v>1050</v>
      </c>
      <c r="U27" s="61"/>
      <c r="V27" s="61">
        <v>1048</v>
      </c>
      <c r="W27" s="61"/>
      <c r="X27" s="61">
        <v>1047</v>
      </c>
      <c r="Y27" s="61"/>
      <c r="Z27" s="61">
        <v>1048</v>
      </c>
      <c r="AA27" s="61"/>
      <c r="AB27" s="62">
        <v>1049</v>
      </c>
      <c r="AC27" s="45">
        <f t="shared" si="0"/>
        <v>1062</v>
      </c>
      <c r="AD27" s="46">
        <f t="shared" si="1"/>
        <v>1047</v>
      </c>
      <c r="AE27" s="47">
        <f t="shared" si="2"/>
        <v>1052.8333333333333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120</v>
      </c>
      <c r="G28" s="70"/>
      <c r="H28" s="70">
        <v>96</v>
      </c>
      <c r="I28" s="70"/>
      <c r="J28" s="70">
        <v>68</v>
      </c>
      <c r="K28" s="70"/>
      <c r="L28" s="70">
        <v>42</v>
      </c>
      <c r="M28" s="70"/>
      <c r="N28" s="70">
        <v>34</v>
      </c>
      <c r="O28" s="61"/>
      <c r="P28" s="61">
        <v>23</v>
      </c>
      <c r="Q28" s="61"/>
      <c r="R28" s="61">
        <v>18</v>
      </c>
      <c r="S28" s="61"/>
      <c r="T28" s="61">
        <v>12</v>
      </c>
      <c r="U28" s="61"/>
      <c r="V28" s="61">
        <v>38</v>
      </c>
      <c r="W28" s="61"/>
      <c r="X28" s="61">
        <v>74</v>
      </c>
      <c r="Y28" s="61"/>
      <c r="Z28" s="61">
        <v>144</v>
      </c>
      <c r="AA28" s="61"/>
      <c r="AB28" s="62">
        <v>151</v>
      </c>
      <c r="AC28" s="45">
        <f t="shared" si="0"/>
        <v>151</v>
      </c>
      <c r="AD28" s="46">
        <f t="shared" si="1"/>
        <v>12</v>
      </c>
      <c r="AE28" s="47">
        <f t="shared" si="2"/>
        <v>68.333333333333329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94</v>
      </c>
      <c r="G29" s="70"/>
      <c r="H29" s="70">
        <v>71</v>
      </c>
      <c r="I29" s="70"/>
      <c r="J29" s="70">
        <v>42</v>
      </c>
      <c r="K29" s="70"/>
      <c r="L29" s="70">
        <v>20</v>
      </c>
      <c r="M29" s="70"/>
      <c r="N29" s="70">
        <v>-3</v>
      </c>
      <c r="O29" s="61"/>
      <c r="P29" s="61">
        <v>-25</v>
      </c>
      <c r="Q29" s="61"/>
      <c r="R29" s="61">
        <v>-41</v>
      </c>
      <c r="S29" s="61"/>
      <c r="T29" s="61">
        <v>-46</v>
      </c>
      <c r="U29" s="61"/>
      <c r="V29" s="61">
        <v>6</v>
      </c>
      <c r="W29" s="61"/>
      <c r="X29" s="61">
        <v>65</v>
      </c>
      <c r="Y29" s="61"/>
      <c r="Z29" s="61">
        <v>116</v>
      </c>
      <c r="AA29" s="61"/>
      <c r="AB29" s="62">
        <v>121</v>
      </c>
      <c r="AC29" s="45">
        <f t="shared" si="0"/>
        <v>121</v>
      </c>
      <c r="AD29" s="46">
        <f t="shared" si="1"/>
        <v>-46</v>
      </c>
      <c r="AE29" s="47">
        <f t="shared" si="2"/>
        <v>35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103</v>
      </c>
      <c r="F30" s="70">
        <v>85</v>
      </c>
      <c r="G30" s="70">
        <v>65</v>
      </c>
      <c r="H30" s="70">
        <v>44</v>
      </c>
      <c r="I30" s="70">
        <v>21</v>
      </c>
      <c r="J30" s="70">
        <v>3</v>
      </c>
      <c r="K30" s="70">
        <v>-14</v>
      </c>
      <c r="L30" s="70">
        <v>-30</v>
      </c>
      <c r="M30" s="70">
        <v>-46</v>
      </c>
      <c r="N30" s="70">
        <v>-64</v>
      </c>
      <c r="O30" s="61">
        <v>-83</v>
      </c>
      <c r="P30" s="61">
        <v>-99</v>
      </c>
      <c r="Q30" s="61">
        <v>-104</v>
      </c>
      <c r="R30" s="61">
        <v>-95</v>
      </c>
      <c r="S30" s="61">
        <v>-73</v>
      </c>
      <c r="T30" s="61">
        <v>-44</v>
      </c>
      <c r="U30" s="61">
        <v>-12</v>
      </c>
      <c r="V30" s="61">
        <v>24</v>
      </c>
      <c r="W30" s="61">
        <v>55</v>
      </c>
      <c r="X30" s="61">
        <v>83</v>
      </c>
      <c r="Y30" s="61">
        <v>102</v>
      </c>
      <c r="Z30" s="61">
        <v>114</v>
      </c>
      <c r="AA30" s="61">
        <v>117</v>
      </c>
      <c r="AB30" s="62">
        <v>115</v>
      </c>
      <c r="AC30" s="45">
        <f t="shared" si="0"/>
        <v>117</v>
      </c>
      <c r="AD30" s="46">
        <f t="shared" si="1"/>
        <v>-104</v>
      </c>
      <c r="AE30" s="47">
        <f t="shared" si="2"/>
        <v>11.125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65</v>
      </c>
      <c r="F31" s="72">
        <v>47</v>
      </c>
      <c r="G31" s="72">
        <v>33</v>
      </c>
      <c r="H31" s="72">
        <v>12</v>
      </c>
      <c r="I31" s="72">
        <v>-15</v>
      </c>
      <c r="J31" s="72">
        <v>-40</v>
      </c>
      <c r="K31" s="72">
        <v>-62</v>
      </c>
      <c r="L31" s="72">
        <v>-93</v>
      </c>
      <c r="M31" s="72">
        <v>-110</v>
      </c>
      <c r="N31" s="72">
        <v>-118</v>
      </c>
      <c r="O31" s="73">
        <v>-120</v>
      </c>
      <c r="P31" s="73">
        <v>-116</v>
      </c>
      <c r="Q31" s="73">
        <v>-104</v>
      </c>
      <c r="R31" s="73">
        <v>-85</v>
      </c>
      <c r="S31" s="73">
        <v>-58</v>
      </c>
      <c r="T31" s="73">
        <v>-10</v>
      </c>
      <c r="U31" s="73">
        <v>27</v>
      </c>
      <c r="V31" s="73">
        <v>60</v>
      </c>
      <c r="W31" s="73">
        <v>85</v>
      </c>
      <c r="X31" s="73">
        <v>104</v>
      </c>
      <c r="Y31" s="73">
        <v>110</v>
      </c>
      <c r="Z31" s="73">
        <v>103</v>
      </c>
      <c r="AA31" s="73">
        <v>99</v>
      </c>
      <c r="AB31" s="74">
        <v>95</v>
      </c>
      <c r="AC31" s="48">
        <f t="shared" si="0"/>
        <v>110</v>
      </c>
      <c r="AD31" s="49">
        <f t="shared" si="1"/>
        <v>-120</v>
      </c>
      <c r="AE31" s="50">
        <f t="shared" si="2"/>
        <v>-3.7916666666666665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228</v>
      </c>
      <c r="G32" s="68"/>
      <c r="H32" s="68"/>
      <c r="I32" s="68">
        <v>235</v>
      </c>
      <c r="J32" s="68"/>
      <c r="K32" s="68"/>
      <c r="L32" s="68">
        <v>237</v>
      </c>
      <c r="M32" s="68"/>
      <c r="N32" s="68"/>
      <c r="O32" s="57">
        <v>240</v>
      </c>
      <c r="P32" s="57"/>
      <c r="Q32" s="57"/>
      <c r="R32" s="57">
        <v>239</v>
      </c>
      <c r="S32" s="57"/>
      <c r="T32" s="57"/>
      <c r="U32" s="57">
        <v>231</v>
      </c>
      <c r="V32" s="57"/>
      <c r="W32" s="57"/>
      <c r="X32" s="57">
        <v>226</v>
      </c>
      <c r="Y32" s="57"/>
      <c r="Z32" s="57"/>
      <c r="AA32" s="57">
        <v>225</v>
      </c>
      <c r="AB32" s="58"/>
      <c r="AC32" s="42">
        <f t="shared" si="0"/>
        <v>240</v>
      </c>
      <c r="AD32" s="43">
        <f t="shared" si="1"/>
        <v>225</v>
      </c>
      <c r="AE32" s="44">
        <f t="shared" si="2"/>
        <v>232.625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166</v>
      </c>
      <c r="G33" s="70"/>
      <c r="H33" s="70"/>
      <c r="I33" s="70">
        <v>162</v>
      </c>
      <c r="J33" s="70"/>
      <c r="K33" s="70"/>
      <c r="L33" s="70">
        <v>156</v>
      </c>
      <c r="M33" s="70"/>
      <c r="N33" s="70"/>
      <c r="O33" s="61">
        <v>152</v>
      </c>
      <c r="P33" s="61"/>
      <c r="Q33" s="61"/>
      <c r="R33" s="61">
        <v>148</v>
      </c>
      <c r="S33" s="61"/>
      <c r="T33" s="61"/>
      <c r="U33" s="61">
        <v>144</v>
      </c>
      <c r="V33" s="61"/>
      <c r="W33" s="61"/>
      <c r="X33" s="61">
        <v>148</v>
      </c>
      <c r="Y33" s="61"/>
      <c r="Z33" s="61"/>
      <c r="AA33" s="61">
        <v>155</v>
      </c>
      <c r="AB33" s="62"/>
      <c r="AC33" s="45">
        <f t="shared" si="0"/>
        <v>166</v>
      </c>
      <c r="AD33" s="46">
        <f t="shared" si="1"/>
        <v>144</v>
      </c>
      <c r="AE33" s="47">
        <f t="shared" si="2"/>
        <v>153.875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403</v>
      </c>
      <c r="G34" s="70"/>
      <c r="H34" s="70">
        <v>405</v>
      </c>
      <c r="I34" s="70"/>
      <c r="J34" s="70">
        <v>407</v>
      </c>
      <c r="K34" s="70"/>
      <c r="L34" s="70">
        <v>409</v>
      </c>
      <c r="M34" s="70"/>
      <c r="N34" s="70">
        <v>408</v>
      </c>
      <c r="O34" s="61"/>
      <c r="P34" s="61">
        <v>406</v>
      </c>
      <c r="Q34" s="61"/>
      <c r="R34" s="61">
        <v>404</v>
      </c>
      <c r="S34" s="61"/>
      <c r="T34" s="61">
        <v>402</v>
      </c>
      <c r="U34" s="61"/>
      <c r="V34" s="61">
        <v>400</v>
      </c>
      <c r="W34" s="61"/>
      <c r="X34" s="61">
        <v>399</v>
      </c>
      <c r="Y34" s="61"/>
      <c r="Z34" s="61">
        <v>398</v>
      </c>
      <c r="AA34" s="61"/>
      <c r="AB34" s="62">
        <v>400</v>
      </c>
      <c r="AC34" s="45">
        <f t="shared" si="0"/>
        <v>409</v>
      </c>
      <c r="AD34" s="46">
        <f t="shared" si="1"/>
        <v>398</v>
      </c>
      <c r="AE34" s="47">
        <f t="shared" si="2"/>
        <v>403.41666666666669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114</v>
      </c>
      <c r="F35" s="70">
        <v>97</v>
      </c>
      <c r="G35" s="70">
        <v>78</v>
      </c>
      <c r="H35" s="70">
        <v>60</v>
      </c>
      <c r="I35" s="70">
        <v>41</v>
      </c>
      <c r="J35" s="70">
        <v>20</v>
      </c>
      <c r="K35" s="70">
        <v>-3</v>
      </c>
      <c r="L35" s="70">
        <v>-25</v>
      </c>
      <c r="M35" s="70">
        <v>-42</v>
      </c>
      <c r="N35" s="70">
        <v>-64</v>
      </c>
      <c r="O35" s="61">
        <v>-84</v>
      </c>
      <c r="P35" s="61">
        <v>-100</v>
      </c>
      <c r="Q35" s="61">
        <v>-111</v>
      </c>
      <c r="R35" s="61">
        <v>-114</v>
      </c>
      <c r="S35" s="61">
        <v>-99</v>
      </c>
      <c r="T35" s="61">
        <v>-62</v>
      </c>
      <c r="U35" s="61">
        <v>-24</v>
      </c>
      <c r="V35" s="61">
        <v>14</v>
      </c>
      <c r="W35" s="61">
        <v>45</v>
      </c>
      <c r="X35" s="61">
        <v>72</v>
      </c>
      <c r="Y35" s="61">
        <v>101</v>
      </c>
      <c r="Z35" s="61">
        <v>117</v>
      </c>
      <c r="AA35" s="61">
        <v>123</v>
      </c>
      <c r="AB35" s="62">
        <v>121</v>
      </c>
      <c r="AC35" s="45">
        <f t="shared" si="0"/>
        <v>123</v>
      </c>
      <c r="AD35" s="46">
        <f t="shared" si="1"/>
        <v>-114</v>
      </c>
      <c r="AE35" s="47">
        <f t="shared" si="2"/>
        <v>11.458333333333334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61</v>
      </c>
      <c r="G36" s="70"/>
      <c r="H36" s="70">
        <v>33</v>
      </c>
      <c r="I36" s="70"/>
      <c r="J36" s="70">
        <v>-7</v>
      </c>
      <c r="K36" s="70"/>
      <c r="L36" s="70">
        <v>-53</v>
      </c>
      <c r="M36" s="70"/>
      <c r="N36" s="70">
        <v>-85</v>
      </c>
      <c r="O36" s="61"/>
      <c r="P36" s="61">
        <v>-94</v>
      </c>
      <c r="Q36" s="61">
        <v>-103</v>
      </c>
      <c r="R36" s="61">
        <v>-91</v>
      </c>
      <c r="S36" s="61"/>
      <c r="T36" s="61">
        <v>-31</v>
      </c>
      <c r="U36" s="61"/>
      <c r="V36" s="61">
        <v>38</v>
      </c>
      <c r="W36" s="61"/>
      <c r="X36" s="61">
        <v>95</v>
      </c>
      <c r="Y36" s="61">
        <v>113</v>
      </c>
      <c r="Z36" s="61">
        <v>110</v>
      </c>
      <c r="AA36" s="61"/>
      <c r="AB36" s="62">
        <v>90</v>
      </c>
      <c r="AC36" s="45">
        <f t="shared" si="0"/>
        <v>113</v>
      </c>
      <c r="AD36" s="46">
        <f t="shared" si="1"/>
        <v>-103</v>
      </c>
      <c r="AE36" s="47">
        <f t="shared" si="2"/>
        <v>5.4285714285714288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46</v>
      </c>
      <c r="F37" s="72">
        <v>32</v>
      </c>
      <c r="G37" s="72">
        <v>16</v>
      </c>
      <c r="H37" s="72">
        <v>-2</v>
      </c>
      <c r="I37" s="72">
        <v>-22</v>
      </c>
      <c r="J37" s="72">
        <v>-41</v>
      </c>
      <c r="K37" s="72">
        <v>-58</v>
      </c>
      <c r="L37" s="72">
        <v>-72</v>
      </c>
      <c r="M37" s="72">
        <v>-84</v>
      </c>
      <c r="N37" s="72">
        <v>-94</v>
      </c>
      <c r="O37" s="73">
        <v>-102</v>
      </c>
      <c r="P37" s="73">
        <v>-105</v>
      </c>
      <c r="Q37" s="73">
        <v>-95</v>
      </c>
      <c r="R37" s="73">
        <v>-77</v>
      </c>
      <c r="S37" s="73">
        <v>-46</v>
      </c>
      <c r="T37" s="73">
        <v>-10</v>
      </c>
      <c r="U37" s="73">
        <v>23</v>
      </c>
      <c r="V37" s="73">
        <v>50</v>
      </c>
      <c r="W37" s="73">
        <v>73</v>
      </c>
      <c r="X37" s="73">
        <v>83</v>
      </c>
      <c r="Y37" s="73">
        <v>78</v>
      </c>
      <c r="Z37" s="73">
        <v>73</v>
      </c>
      <c r="AA37" s="73">
        <v>66</v>
      </c>
      <c r="AB37" s="74">
        <v>57</v>
      </c>
      <c r="AC37" s="48">
        <f t="shared" si="0"/>
        <v>83</v>
      </c>
      <c r="AD37" s="49">
        <f t="shared" si="1"/>
        <v>-105</v>
      </c>
      <c r="AE37" s="50">
        <f t="shared" si="2"/>
        <v>-8.7916666666666661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42"/>
  <sheetViews>
    <sheetView zoomScaleNormal="100" workbookViewId="0">
      <selection activeCell="D27" sqref="D27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16441</v>
      </c>
      <c r="G4" s="68"/>
      <c r="H4" s="68">
        <v>16444</v>
      </c>
      <c r="I4" s="68"/>
      <c r="J4" s="68">
        <v>16442</v>
      </c>
      <c r="K4" s="68"/>
      <c r="L4" s="68">
        <v>16439</v>
      </c>
      <c r="M4" s="68"/>
      <c r="N4" s="68">
        <v>16441</v>
      </c>
      <c r="O4" s="57"/>
      <c r="P4" s="57">
        <v>16446</v>
      </c>
      <c r="Q4" s="57"/>
      <c r="R4" s="57">
        <v>16450</v>
      </c>
      <c r="S4" s="57"/>
      <c r="T4" s="57">
        <v>16455</v>
      </c>
      <c r="U4" s="57"/>
      <c r="V4" s="57">
        <v>16461</v>
      </c>
      <c r="W4" s="57"/>
      <c r="X4" s="57">
        <v>16465</v>
      </c>
      <c r="Y4" s="57"/>
      <c r="Z4" s="57">
        <v>16463</v>
      </c>
      <c r="AA4" s="57"/>
      <c r="AB4" s="58">
        <v>16461</v>
      </c>
      <c r="AC4" s="42">
        <f>MAX(E4:AB4)</f>
        <v>16465</v>
      </c>
      <c r="AD4" s="43">
        <f>MIN(E4:AB4)</f>
        <v>16439</v>
      </c>
      <c r="AE4" s="44">
        <f>AVERAGE(E4:AB4)</f>
        <v>16450.666666666668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5386</v>
      </c>
      <c r="G5" s="70"/>
      <c r="H5" s="70">
        <v>5391</v>
      </c>
      <c r="I5" s="70"/>
      <c r="J5" s="70">
        <v>5399</v>
      </c>
      <c r="K5" s="70"/>
      <c r="L5" s="70">
        <v>5405</v>
      </c>
      <c r="M5" s="70"/>
      <c r="N5" s="70">
        <v>5387</v>
      </c>
      <c r="O5" s="61"/>
      <c r="P5" s="61">
        <v>5366</v>
      </c>
      <c r="Q5" s="61"/>
      <c r="R5" s="61">
        <v>5348</v>
      </c>
      <c r="S5" s="61"/>
      <c r="T5" s="61">
        <v>5382</v>
      </c>
      <c r="U5" s="61"/>
      <c r="V5" s="61">
        <v>5417</v>
      </c>
      <c r="W5" s="61"/>
      <c r="X5" s="61">
        <v>5452</v>
      </c>
      <c r="Y5" s="61"/>
      <c r="Z5" s="61">
        <v>5443</v>
      </c>
      <c r="AA5" s="61"/>
      <c r="AB5" s="62">
        <v>5433</v>
      </c>
      <c r="AC5" s="45">
        <f t="shared" ref="AC5:AC37" si="0">MAX(E5:AB5)</f>
        <v>5452</v>
      </c>
      <c r="AD5" s="46">
        <f t="shared" ref="AD5:AD37" si="1">MIN(E5:AB5)</f>
        <v>5348</v>
      </c>
      <c r="AE5" s="47">
        <f>AVERAGE(E5:AB5)</f>
        <v>5400.75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1232</v>
      </c>
      <c r="G6" s="70"/>
      <c r="H6" s="70">
        <v>1232</v>
      </c>
      <c r="I6" s="70"/>
      <c r="J6" s="70">
        <v>1232</v>
      </c>
      <c r="K6" s="70"/>
      <c r="L6" s="70">
        <v>1234</v>
      </c>
      <c r="M6" s="70"/>
      <c r="N6" s="70">
        <v>1224</v>
      </c>
      <c r="O6" s="61"/>
      <c r="P6" s="61">
        <v>1208</v>
      </c>
      <c r="Q6" s="61"/>
      <c r="R6" s="61">
        <v>1192</v>
      </c>
      <c r="S6" s="61"/>
      <c r="T6" s="61">
        <v>1200</v>
      </c>
      <c r="U6" s="61"/>
      <c r="V6" s="61">
        <v>1236</v>
      </c>
      <c r="W6" s="61"/>
      <c r="X6" s="61">
        <v>1207</v>
      </c>
      <c r="Y6" s="61"/>
      <c r="Z6" s="61">
        <v>1198</v>
      </c>
      <c r="AA6" s="61"/>
      <c r="AB6" s="62">
        <v>1208</v>
      </c>
      <c r="AC6" s="45">
        <f t="shared" si="0"/>
        <v>1236</v>
      </c>
      <c r="AD6" s="46">
        <f t="shared" si="1"/>
        <v>1192</v>
      </c>
      <c r="AE6" s="47">
        <f t="shared" ref="AE6:AE37" si="2">AVERAGE(E6:AB6)</f>
        <v>1216.9166666666667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817</v>
      </c>
      <c r="G7" s="70"/>
      <c r="H7" s="70">
        <v>803</v>
      </c>
      <c r="I7" s="70"/>
      <c r="J7" s="70">
        <v>789</v>
      </c>
      <c r="K7" s="70"/>
      <c r="L7" s="70">
        <v>775</v>
      </c>
      <c r="M7" s="70"/>
      <c r="N7" s="70">
        <v>765</v>
      </c>
      <c r="O7" s="61"/>
      <c r="P7" s="61">
        <v>754</v>
      </c>
      <c r="Q7" s="61"/>
      <c r="R7" s="61">
        <v>744</v>
      </c>
      <c r="S7" s="61"/>
      <c r="T7" s="61">
        <v>736</v>
      </c>
      <c r="U7" s="61"/>
      <c r="V7" s="61">
        <v>730</v>
      </c>
      <c r="W7" s="61"/>
      <c r="X7" s="61">
        <v>724</v>
      </c>
      <c r="Y7" s="61"/>
      <c r="Z7" s="61">
        <v>719</v>
      </c>
      <c r="AA7" s="61"/>
      <c r="AB7" s="62">
        <v>715</v>
      </c>
      <c r="AC7" s="45">
        <f t="shared" si="0"/>
        <v>817</v>
      </c>
      <c r="AD7" s="46">
        <f t="shared" si="1"/>
        <v>715</v>
      </c>
      <c r="AE7" s="47">
        <f t="shared" si="2"/>
        <v>755.91666666666663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346</v>
      </c>
      <c r="G8" s="70"/>
      <c r="H8" s="70">
        <v>359</v>
      </c>
      <c r="I8" s="70"/>
      <c r="J8" s="70">
        <v>374</v>
      </c>
      <c r="K8" s="70"/>
      <c r="L8" s="70">
        <v>389</v>
      </c>
      <c r="M8" s="70"/>
      <c r="N8" s="70">
        <v>390</v>
      </c>
      <c r="O8" s="61"/>
      <c r="P8" s="61">
        <v>390</v>
      </c>
      <c r="Q8" s="61"/>
      <c r="R8" s="61">
        <v>390</v>
      </c>
      <c r="S8" s="61"/>
      <c r="T8" s="61">
        <v>388</v>
      </c>
      <c r="U8" s="61"/>
      <c r="V8" s="61">
        <v>386</v>
      </c>
      <c r="W8" s="61"/>
      <c r="X8" s="61">
        <v>383</v>
      </c>
      <c r="Y8" s="61"/>
      <c r="Z8" s="61">
        <v>376</v>
      </c>
      <c r="AA8" s="61"/>
      <c r="AB8" s="62">
        <v>368</v>
      </c>
      <c r="AC8" s="45">
        <f t="shared" si="0"/>
        <v>390</v>
      </c>
      <c r="AD8" s="46">
        <f t="shared" si="1"/>
        <v>346</v>
      </c>
      <c r="AE8" s="47">
        <f t="shared" si="2"/>
        <v>378.25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249</v>
      </c>
      <c r="G9" s="70"/>
      <c r="H9" s="70">
        <v>251</v>
      </c>
      <c r="I9" s="70"/>
      <c r="J9" s="70">
        <v>253</v>
      </c>
      <c r="K9" s="70"/>
      <c r="L9" s="70">
        <v>253</v>
      </c>
      <c r="M9" s="70"/>
      <c r="N9" s="70">
        <v>255</v>
      </c>
      <c r="O9" s="61"/>
      <c r="P9" s="61">
        <v>257</v>
      </c>
      <c r="Q9" s="61"/>
      <c r="R9" s="61">
        <v>254</v>
      </c>
      <c r="S9" s="61"/>
      <c r="T9" s="61">
        <v>248</v>
      </c>
      <c r="U9" s="61"/>
      <c r="V9" s="61">
        <v>241</v>
      </c>
      <c r="W9" s="61"/>
      <c r="X9" s="61">
        <v>232</v>
      </c>
      <c r="Y9" s="61"/>
      <c r="Z9" s="61">
        <v>230</v>
      </c>
      <c r="AA9" s="61"/>
      <c r="AB9" s="62">
        <v>230</v>
      </c>
      <c r="AC9" s="45">
        <f t="shared" si="0"/>
        <v>257</v>
      </c>
      <c r="AD9" s="46">
        <f t="shared" si="1"/>
        <v>230</v>
      </c>
      <c r="AE9" s="47">
        <f t="shared" si="2"/>
        <v>246.08333333333334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137</v>
      </c>
      <c r="F10" s="70">
        <v>120</v>
      </c>
      <c r="G10" s="70">
        <v>102</v>
      </c>
      <c r="H10" s="70">
        <v>82</v>
      </c>
      <c r="I10" s="70">
        <v>62</v>
      </c>
      <c r="J10" s="70">
        <v>42</v>
      </c>
      <c r="K10" s="70">
        <v>20</v>
      </c>
      <c r="L10" s="70">
        <v>0</v>
      </c>
      <c r="M10" s="70">
        <v>-18</v>
      </c>
      <c r="N10" s="70">
        <v>-34</v>
      </c>
      <c r="O10" s="61">
        <v>-47</v>
      </c>
      <c r="P10" s="61">
        <v>-58</v>
      </c>
      <c r="Q10" s="61">
        <v>-68</v>
      </c>
      <c r="R10" s="61">
        <v>-71</v>
      </c>
      <c r="S10" s="61">
        <v>-60</v>
      </c>
      <c r="T10" s="61">
        <v>-32</v>
      </c>
      <c r="U10" s="61">
        <v>7</v>
      </c>
      <c r="V10" s="61">
        <v>48</v>
      </c>
      <c r="W10" s="61">
        <v>89</v>
      </c>
      <c r="X10" s="61">
        <v>120</v>
      </c>
      <c r="Y10" s="61">
        <v>140</v>
      </c>
      <c r="Z10" s="61">
        <v>150</v>
      </c>
      <c r="AA10" s="61">
        <v>152</v>
      </c>
      <c r="AB10" s="62">
        <v>144</v>
      </c>
      <c r="AC10" s="45">
        <f t="shared" si="0"/>
        <v>152</v>
      </c>
      <c r="AD10" s="46">
        <f t="shared" si="1"/>
        <v>-71</v>
      </c>
      <c r="AE10" s="47">
        <f t="shared" si="2"/>
        <v>42.791666666666664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4692</v>
      </c>
      <c r="G11" s="70"/>
      <c r="H11" s="70"/>
      <c r="I11" s="70">
        <v>4690</v>
      </c>
      <c r="J11" s="70"/>
      <c r="K11" s="70"/>
      <c r="L11" s="70">
        <v>4688</v>
      </c>
      <c r="M11" s="70"/>
      <c r="N11" s="70"/>
      <c r="O11" s="61">
        <v>4687</v>
      </c>
      <c r="P11" s="61"/>
      <c r="Q11" s="61"/>
      <c r="R11" s="61">
        <v>4686</v>
      </c>
      <c r="S11" s="61"/>
      <c r="T11" s="61"/>
      <c r="U11" s="61">
        <v>4685</v>
      </c>
      <c r="V11" s="61"/>
      <c r="W11" s="61"/>
      <c r="X11" s="61">
        <v>4684</v>
      </c>
      <c r="Y11" s="61"/>
      <c r="Z11" s="61"/>
      <c r="AA11" s="61">
        <v>4684</v>
      </c>
      <c r="AB11" s="62"/>
      <c r="AC11" s="45">
        <f t="shared" si="0"/>
        <v>4692</v>
      </c>
      <c r="AD11" s="46">
        <f t="shared" si="1"/>
        <v>4684</v>
      </c>
      <c r="AE11" s="47">
        <f t="shared" si="2"/>
        <v>4687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2651</v>
      </c>
      <c r="G12" s="70"/>
      <c r="H12" s="70">
        <v>2669</v>
      </c>
      <c r="I12" s="70"/>
      <c r="J12" s="70">
        <v>2675</v>
      </c>
      <c r="K12" s="70"/>
      <c r="L12" s="70">
        <v>2712</v>
      </c>
      <c r="M12" s="70"/>
      <c r="N12" s="70">
        <v>2746</v>
      </c>
      <c r="O12" s="61"/>
      <c r="P12" s="61">
        <v>2743</v>
      </c>
      <c r="Q12" s="61"/>
      <c r="R12" s="61">
        <v>2711</v>
      </c>
      <c r="S12" s="61"/>
      <c r="T12" s="61">
        <v>2689</v>
      </c>
      <c r="U12" s="61"/>
      <c r="V12" s="61">
        <v>2678</v>
      </c>
      <c r="W12" s="61"/>
      <c r="X12" s="61">
        <v>2710</v>
      </c>
      <c r="Y12" s="61"/>
      <c r="Z12" s="61">
        <v>2693</v>
      </c>
      <c r="AA12" s="61"/>
      <c r="AB12" s="62">
        <v>2671</v>
      </c>
      <c r="AC12" s="45">
        <f t="shared" si="0"/>
        <v>2746</v>
      </c>
      <c r="AD12" s="46">
        <f t="shared" si="1"/>
        <v>2651</v>
      </c>
      <c r="AE12" s="47">
        <f t="shared" si="2"/>
        <v>2695.6666666666665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1122</v>
      </c>
      <c r="G13" s="70"/>
      <c r="H13" s="70">
        <v>1037</v>
      </c>
      <c r="I13" s="70"/>
      <c r="J13" s="70">
        <v>1020</v>
      </c>
      <c r="K13" s="70"/>
      <c r="L13" s="70">
        <v>1017</v>
      </c>
      <c r="M13" s="70"/>
      <c r="N13" s="70">
        <v>1015</v>
      </c>
      <c r="O13" s="61"/>
      <c r="P13" s="61">
        <v>1088</v>
      </c>
      <c r="Q13" s="61"/>
      <c r="R13" s="61">
        <v>1068</v>
      </c>
      <c r="S13" s="61"/>
      <c r="T13" s="61">
        <v>1117</v>
      </c>
      <c r="U13" s="61"/>
      <c r="V13" s="61">
        <v>1123</v>
      </c>
      <c r="W13" s="61"/>
      <c r="X13" s="61">
        <v>1038</v>
      </c>
      <c r="Y13" s="61"/>
      <c r="Z13" s="61">
        <v>1030</v>
      </c>
      <c r="AA13" s="61"/>
      <c r="AB13" s="62"/>
      <c r="AC13" s="45">
        <f t="shared" si="0"/>
        <v>1123</v>
      </c>
      <c r="AD13" s="46">
        <f t="shared" si="1"/>
        <v>1015</v>
      </c>
      <c r="AE13" s="47">
        <f t="shared" si="2"/>
        <v>1061.3636363636363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170</v>
      </c>
      <c r="G14" s="70"/>
      <c r="H14" s="70"/>
      <c r="I14" s="70">
        <v>162</v>
      </c>
      <c r="J14" s="70"/>
      <c r="K14" s="70"/>
      <c r="L14" s="70">
        <v>156</v>
      </c>
      <c r="M14" s="70"/>
      <c r="N14" s="70"/>
      <c r="O14" s="61">
        <v>145</v>
      </c>
      <c r="P14" s="61"/>
      <c r="Q14" s="61"/>
      <c r="R14" s="61">
        <v>123</v>
      </c>
      <c r="S14" s="61"/>
      <c r="T14" s="61"/>
      <c r="U14" s="61">
        <v>110</v>
      </c>
      <c r="V14" s="61"/>
      <c r="W14" s="61"/>
      <c r="X14" s="61">
        <v>99</v>
      </c>
      <c r="Y14" s="61"/>
      <c r="Z14" s="61"/>
      <c r="AA14" s="61">
        <v>150</v>
      </c>
      <c r="AB14" s="62"/>
      <c r="AC14" s="45">
        <f t="shared" si="0"/>
        <v>170</v>
      </c>
      <c r="AD14" s="46">
        <f t="shared" si="1"/>
        <v>99</v>
      </c>
      <c r="AE14" s="47">
        <f t="shared" si="2"/>
        <v>139.375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97</v>
      </c>
      <c r="F15" s="70">
        <v>82</v>
      </c>
      <c r="G15" s="70">
        <v>59</v>
      </c>
      <c r="H15" s="70">
        <v>34</v>
      </c>
      <c r="I15" s="70">
        <v>7</v>
      </c>
      <c r="J15" s="70">
        <v>-19</v>
      </c>
      <c r="K15" s="70">
        <v>-46</v>
      </c>
      <c r="L15" s="70">
        <v>-63</v>
      </c>
      <c r="M15" s="70">
        <v>-85</v>
      </c>
      <c r="N15" s="70">
        <v>-98</v>
      </c>
      <c r="O15" s="61">
        <v>-112</v>
      </c>
      <c r="P15" s="61">
        <v>-124</v>
      </c>
      <c r="Q15" s="61">
        <v>-122</v>
      </c>
      <c r="R15" s="61">
        <v>-88</v>
      </c>
      <c r="S15" s="61">
        <v>-60</v>
      </c>
      <c r="T15" s="61">
        <v>-22</v>
      </c>
      <c r="U15" s="61">
        <v>20</v>
      </c>
      <c r="V15" s="61">
        <v>70</v>
      </c>
      <c r="W15" s="61">
        <v>92</v>
      </c>
      <c r="X15" s="61">
        <v>110</v>
      </c>
      <c r="Y15" s="61">
        <v>117</v>
      </c>
      <c r="Z15" s="61">
        <v>123</v>
      </c>
      <c r="AA15" s="61">
        <v>121</v>
      </c>
      <c r="AB15" s="62">
        <v>111</v>
      </c>
      <c r="AC15" s="45">
        <f t="shared" si="0"/>
        <v>123</v>
      </c>
      <c r="AD15" s="46">
        <f t="shared" si="1"/>
        <v>-124</v>
      </c>
      <c r="AE15" s="47">
        <f t="shared" si="2"/>
        <v>8.5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185</v>
      </c>
      <c r="F16" s="70">
        <v>169</v>
      </c>
      <c r="G16" s="70">
        <v>152</v>
      </c>
      <c r="H16" s="70">
        <v>135</v>
      </c>
      <c r="I16" s="70">
        <v>115</v>
      </c>
      <c r="J16" s="70">
        <v>97</v>
      </c>
      <c r="K16" s="70">
        <v>79</v>
      </c>
      <c r="L16" s="70">
        <v>61</v>
      </c>
      <c r="M16" s="70">
        <v>44</v>
      </c>
      <c r="N16" s="70">
        <v>30</v>
      </c>
      <c r="O16" s="61">
        <v>16</v>
      </c>
      <c r="P16" s="61">
        <v>7</v>
      </c>
      <c r="Q16" s="61">
        <v>-7</v>
      </c>
      <c r="R16" s="61">
        <v>-19</v>
      </c>
      <c r="S16" s="61">
        <v>-27</v>
      </c>
      <c r="T16" s="61">
        <v>-31</v>
      </c>
      <c r="U16" s="61">
        <v>-9</v>
      </c>
      <c r="V16" s="61">
        <v>32</v>
      </c>
      <c r="W16" s="61">
        <v>85</v>
      </c>
      <c r="X16" s="61">
        <v>137</v>
      </c>
      <c r="Y16" s="61">
        <v>175</v>
      </c>
      <c r="Z16" s="61">
        <v>195</v>
      </c>
      <c r="AA16" s="61">
        <v>195</v>
      </c>
      <c r="AB16" s="62">
        <v>196</v>
      </c>
      <c r="AC16" s="45">
        <f t="shared" si="0"/>
        <v>196</v>
      </c>
      <c r="AD16" s="46">
        <f t="shared" si="1"/>
        <v>-31</v>
      </c>
      <c r="AE16" s="47">
        <f t="shared" si="2"/>
        <v>83.833333333333329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172</v>
      </c>
      <c r="F17" s="70">
        <v>153</v>
      </c>
      <c r="G17" s="70">
        <v>137</v>
      </c>
      <c r="H17" s="70">
        <v>119</v>
      </c>
      <c r="I17" s="70">
        <v>97</v>
      </c>
      <c r="J17" s="70">
        <v>79</v>
      </c>
      <c r="K17" s="70">
        <v>57</v>
      </c>
      <c r="L17" s="70">
        <v>39</v>
      </c>
      <c r="M17" s="70">
        <v>21</v>
      </c>
      <c r="N17" s="70">
        <v>5</v>
      </c>
      <c r="O17" s="61">
        <v>-11</v>
      </c>
      <c r="P17" s="61">
        <v>-21</v>
      </c>
      <c r="Q17" s="61">
        <v>-32</v>
      </c>
      <c r="R17" s="61">
        <v>-41</v>
      </c>
      <c r="S17" s="61">
        <v>-47</v>
      </c>
      <c r="T17" s="61">
        <v>-27</v>
      </c>
      <c r="U17" s="61">
        <v>2</v>
      </c>
      <c r="V17" s="61">
        <v>33</v>
      </c>
      <c r="W17" s="61">
        <v>77</v>
      </c>
      <c r="X17" s="61">
        <v>127</v>
      </c>
      <c r="Y17" s="61">
        <v>164</v>
      </c>
      <c r="Z17" s="61">
        <v>182</v>
      </c>
      <c r="AA17" s="61">
        <v>188</v>
      </c>
      <c r="AB17" s="62">
        <v>182</v>
      </c>
      <c r="AC17" s="45">
        <f t="shared" si="0"/>
        <v>188</v>
      </c>
      <c r="AD17" s="46">
        <f t="shared" si="1"/>
        <v>-47</v>
      </c>
      <c r="AE17" s="47">
        <f t="shared" si="2"/>
        <v>68.958333333333329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99</v>
      </c>
      <c r="F18" s="70">
        <v>104</v>
      </c>
      <c r="G18" s="70">
        <v>103</v>
      </c>
      <c r="H18" s="70">
        <v>96</v>
      </c>
      <c r="I18" s="70">
        <v>89</v>
      </c>
      <c r="J18" s="70">
        <v>80</v>
      </c>
      <c r="K18" s="70">
        <v>71</v>
      </c>
      <c r="L18" s="70">
        <v>61</v>
      </c>
      <c r="M18" s="70">
        <v>49</v>
      </c>
      <c r="N18" s="70">
        <v>39</v>
      </c>
      <c r="O18" s="61">
        <v>28</v>
      </c>
      <c r="P18" s="61">
        <v>16</v>
      </c>
      <c r="Q18" s="61">
        <v>3</v>
      </c>
      <c r="R18" s="61">
        <v>-6</v>
      </c>
      <c r="S18" s="61">
        <v>-16</v>
      </c>
      <c r="T18" s="61">
        <v>-25</v>
      </c>
      <c r="U18" s="61">
        <v>-32</v>
      </c>
      <c r="V18" s="61">
        <v>-20</v>
      </c>
      <c r="W18" s="61">
        <v>-5</v>
      </c>
      <c r="X18" s="61">
        <v>12</v>
      </c>
      <c r="Y18" s="61">
        <v>31</v>
      </c>
      <c r="Z18" s="61">
        <v>48</v>
      </c>
      <c r="AA18" s="61">
        <v>62</v>
      </c>
      <c r="AB18" s="62">
        <v>75</v>
      </c>
      <c r="AC18" s="45">
        <f t="shared" si="0"/>
        <v>104</v>
      </c>
      <c r="AD18" s="46">
        <f t="shared" si="1"/>
        <v>-32</v>
      </c>
      <c r="AE18" s="47">
        <f t="shared" si="2"/>
        <v>40.083333333333336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101</v>
      </c>
      <c r="F20" s="91">
        <v>90</v>
      </c>
      <c r="G20" s="91">
        <v>77</v>
      </c>
      <c r="H20" s="91">
        <v>64</v>
      </c>
      <c r="I20" s="91">
        <v>47</v>
      </c>
      <c r="J20" s="91">
        <v>29</v>
      </c>
      <c r="K20" s="91">
        <v>10</v>
      </c>
      <c r="L20" s="91">
        <v>-10</v>
      </c>
      <c r="M20" s="91">
        <v>-33</v>
      </c>
      <c r="N20" s="91">
        <v>-49</v>
      </c>
      <c r="O20" s="92">
        <v>-62</v>
      </c>
      <c r="P20" s="92">
        <v>-75</v>
      </c>
      <c r="Q20" s="92">
        <v>-88</v>
      </c>
      <c r="R20" s="92">
        <v>-93</v>
      </c>
      <c r="S20" s="92">
        <v>-81</v>
      </c>
      <c r="T20" s="92">
        <v>-48</v>
      </c>
      <c r="U20" s="92">
        <v>-18</v>
      </c>
      <c r="V20" s="92">
        <v>17</v>
      </c>
      <c r="W20" s="92">
        <v>47</v>
      </c>
      <c r="X20" s="92">
        <v>69</v>
      </c>
      <c r="Y20" s="92">
        <v>86</v>
      </c>
      <c r="Z20" s="92">
        <v>93</v>
      </c>
      <c r="AA20" s="92">
        <v>99</v>
      </c>
      <c r="AB20" s="93">
        <v>98</v>
      </c>
      <c r="AC20" s="94">
        <f t="shared" si="0"/>
        <v>101</v>
      </c>
      <c r="AD20" s="95">
        <f t="shared" si="1"/>
        <v>-93</v>
      </c>
      <c r="AE20" s="96">
        <f t="shared" si="2"/>
        <v>15.416666666666666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8856</v>
      </c>
      <c r="G21" s="68"/>
      <c r="H21" s="68">
        <v>8835</v>
      </c>
      <c r="I21" s="68"/>
      <c r="J21" s="68">
        <v>8820</v>
      </c>
      <c r="K21" s="68"/>
      <c r="L21" s="68">
        <v>8811</v>
      </c>
      <c r="M21" s="68"/>
      <c r="N21" s="68">
        <v>8817</v>
      </c>
      <c r="O21" s="57"/>
      <c r="P21" s="57">
        <v>8834</v>
      </c>
      <c r="Q21" s="57"/>
      <c r="R21" s="57">
        <v>8856</v>
      </c>
      <c r="S21" s="57"/>
      <c r="T21" s="57">
        <v>8872</v>
      </c>
      <c r="U21" s="57"/>
      <c r="V21" s="57">
        <v>8887</v>
      </c>
      <c r="W21" s="57"/>
      <c r="X21" s="57">
        <v>8898</v>
      </c>
      <c r="Y21" s="57"/>
      <c r="Z21" s="57">
        <v>8872</v>
      </c>
      <c r="AA21" s="57"/>
      <c r="AB21" s="58">
        <v>8851</v>
      </c>
      <c r="AC21" s="42">
        <f t="shared" si="0"/>
        <v>8898</v>
      </c>
      <c r="AD21" s="43">
        <f t="shared" si="1"/>
        <v>8811</v>
      </c>
      <c r="AE21" s="44">
        <f t="shared" si="2"/>
        <v>8850.75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3000</v>
      </c>
      <c r="G22" s="70"/>
      <c r="H22" s="70">
        <v>3003</v>
      </c>
      <c r="I22" s="70"/>
      <c r="J22" s="70">
        <v>3007</v>
      </c>
      <c r="K22" s="70"/>
      <c r="L22" s="70">
        <v>3012</v>
      </c>
      <c r="M22" s="70"/>
      <c r="N22" s="70">
        <v>3015</v>
      </c>
      <c r="O22" s="61"/>
      <c r="P22" s="61">
        <v>3019</v>
      </c>
      <c r="Q22" s="61"/>
      <c r="R22" s="61">
        <v>3023</v>
      </c>
      <c r="S22" s="61"/>
      <c r="T22" s="61">
        <v>3028</v>
      </c>
      <c r="U22" s="61"/>
      <c r="V22" s="61">
        <v>3032</v>
      </c>
      <c r="W22" s="61"/>
      <c r="X22" s="61">
        <v>3037</v>
      </c>
      <c r="Y22" s="61"/>
      <c r="Z22" s="61">
        <v>3039</v>
      </c>
      <c r="AA22" s="61"/>
      <c r="AB22" s="62">
        <v>3041</v>
      </c>
      <c r="AC22" s="45">
        <f t="shared" si="0"/>
        <v>3041</v>
      </c>
      <c r="AD22" s="46">
        <f t="shared" si="1"/>
        <v>3000</v>
      </c>
      <c r="AE22" s="47">
        <f t="shared" si="2"/>
        <v>3021.3333333333335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13476</v>
      </c>
      <c r="F23" s="70">
        <v>13466</v>
      </c>
      <c r="G23" s="70"/>
      <c r="H23" s="70"/>
      <c r="I23" s="70">
        <v>13464</v>
      </c>
      <c r="J23" s="70"/>
      <c r="K23" s="70"/>
      <c r="L23" s="70">
        <v>13463</v>
      </c>
      <c r="M23" s="70"/>
      <c r="N23" s="70">
        <v>13463</v>
      </c>
      <c r="O23" s="61">
        <v>13597</v>
      </c>
      <c r="P23" s="61">
        <v>13669</v>
      </c>
      <c r="Q23" s="61">
        <v>13586</v>
      </c>
      <c r="R23" s="61">
        <v>13518</v>
      </c>
      <c r="S23" s="61"/>
      <c r="T23" s="61">
        <v>13476</v>
      </c>
      <c r="U23" s="61"/>
      <c r="V23" s="61">
        <v>13466</v>
      </c>
      <c r="W23" s="61">
        <v>13647</v>
      </c>
      <c r="X23" s="61">
        <v>13665</v>
      </c>
      <c r="Y23" s="61">
        <v>13615</v>
      </c>
      <c r="Z23" s="61"/>
      <c r="AA23" s="61">
        <v>13493</v>
      </c>
      <c r="AB23" s="62">
        <v>13485</v>
      </c>
      <c r="AC23" s="45">
        <f t="shared" si="0"/>
        <v>13669</v>
      </c>
      <c r="AD23" s="46">
        <f t="shared" si="1"/>
        <v>13463</v>
      </c>
      <c r="AE23" s="47">
        <f t="shared" si="2"/>
        <v>13534.3125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6468</v>
      </c>
      <c r="F24" s="70">
        <v>6467</v>
      </c>
      <c r="G24" s="70"/>
      <c r="H24" s="70"/>
      <c r="I24" s="70">
        <v>6483</v>
      </c>
      <c r="J24" s="70"/>
      <c r="K24" s="70"/>
      <c r="L24" s="70">
        <v>6497</v>
      </c>
      <c r="M24" s="70"/>
      <c r="N24" s="70"/>
      <c r="O24" s="61"/>
      <c r="P24" s="61">
        <v>6477</v>
      </c>
      <c r="Q24" s="61">
        <v>6487</v>
      </c>
      <c r="R24" s="61">
        <v>6474</v>
      </c>
      <c r="S24" s="61"/>
      <c r="T24" s="61"/>
      <c r="U24" s="61">
        <v>6459</v>
      </c>
      <c r="V24" s="61"/>
      <c r="W24" s="61"/>
      <c r="X24" s="61">
        <v>6445</v>
      </c>
      <c r="Y24" s="61"/>
      <c r="Z24" s="61">
        <v>6417</v>
      </c>
      <c r="AA24" s="61"/>
      <c r="AB24" s="62">
        <v>6400</v>
      </c>
      <c r="AC24" s="45">
        <f t="shared" si="0"/>
        <v>6497</v>
      </c>
      <c r="AD24" s="46">
        <f t="shared" si="1"/>
        <v>6400</v>
      </c>
      <c r="AE24" s="47">
        <f t="shared" si="2"/>
        <v>6461.272727272727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>
        <v>2292</v>
      </c>
      <c r="F25" s="70">
        <v>2287</v>
      </c>
      <c r="G25" s="70">
        <v>2280</v>
      </c>
      <c r="H25" s="70">
        <v>2270</v>
      </c>
      <c r="I25" s="70">
        <v>2262</v>
      </c>
      <c r="J25" s="70">
        <v>2252</v>
      </c>
      <c r="K25" s="70">
        <v>2245</v>
      </c>
      <c r="L25" s="70">
        <v>2237</v>
      </c>
      <c r="M25" s="70">
        <v>2235</v>
      </c>
      <c r="N25" s="70">
        <v>2245</v>
      </c>
      <c r="O25" s="61">
        <v>2262</v>
      </c>
      <c r="P25" s="61">
        <v>2284</v>
      </c>
      <c r="Q25" s="61">
        <v>2312</v>
      </c>
      <c r="R25" s="61">
        <v>2345</v>
      </c>
      <c r="S25" s="61">
        <v>2363</v>
      </c>
      <c r="T25" s="61">
        <v>2380</v>
      </c>
      <c r="U25" s="61">
        <v>2394</v>
      </c>
      <c r="V25" s="61">
        <v>2411</v>
      </c>
      <c r="W25" s="61">
        <v>2422</v>
      </c>
      <c r="X25" s="61">
        <v>2430</v>
      </c>
      <c r="Y25" s="61">
        <v>2435</v>
      </c>
      <c r="Z25" s="61">
        <v>2439</v>
      </c>
      <c r="AA25" s="61">
        <v>2439</v>
      </c>
      <c r="AB25" s="62">
        <v>2439</v>
      </c>
      <c r="AC25" s="45">
        <f t="shared" si="0"/>
        <v>2439</v>
      </c>
      <c r="AD25" s="46">
        <f t="shared" si="1"/>
        <v>2235</v>
      </c>
      <c r="AE25" s="47">
        <f t="shared" si="2"/>
        <v>2331.6666666666665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1390</v>
      </c>
      <c r="G26" s="70"/>
      <c r="H26" s="70">
        <v>1380</v>
      </c>
      <c r="I26" s="70"/>
      <c r="J26" s="70">
        <v>1369</v>
      </c>
      <c r="K26" s="70"/>
      <c r="L26" s="70">
        <v>1358</v>
      </c>
      <c r="M26" s="70"/>
      <c r="N26" s="70">
        <v>1353</v>
      </c>
      <c r="O26" s="61"/>
      <c r="P26" s="61">
        <v>1348</v>
      </c>
      <c r="Q26" s="61"/>
      <c r="R26" s="61">
        <v>1340</v>
      </c>
      <c r="S26" s="61"/>
      <c r="T26" s="61">
        <v>1356</v>
      </c>
      <c r="U26" s="61"/>
      <c r="V26" s="61">
        <v>1368</v>
      </c>
      <c r="W26" s="61"/>
      <c r="X26" s="61">
        <v>1388</v>
      </c>
      <c r="Y26" s="61"/>
      <c r="Z26" s="61">
        <v>1402</v>
      </c>
      <c r="AA26" s="61"/>
      <c r="AB26" s="62">
        <v>1414</v>
      </c>
      <c r="AC26" s="45">
        <f t="shared" si="0"/>
        <v>1414</v>
      </c>
      <c r="AD26" s="46">
        <f t="shared" si="1"/>
        <v>1340</v>
      </c>
      <c r="AE26" s="47">
        <f t="shared" si="2"/>
        <v>1372.1666666666667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1052</v>
      </c>
      <c r="G27" s="70"/>
      <c r="H27" s="70">
        <v>1050</v>
      </c>
      <c r="I27" s="70"/>
      <c r="J27" s="70">
        <v>1048</v>
      </c>
      <c r="K27" s="70"/>
      <c r="L27" s="70">
        <v>1045</v>
      </c>
      <c r="M27" s="70"/>
      <c r="N27" s="70">
        <v>1043</v>
      </c>
      <c r="O27" s="61"/>
      <c r="P27" s="61">
        <v>1042</v>
      </c>
      <c r="Q27" s="61"/>
      <c r="R27" s="61">
        <v>1040</v>
      </c>
      <c r="S27" s="61"/>
      <c r="T27" s="61">
        <v>1045</v>
      </c>
      <c r="U27" s="61"/>
      <c r="V27" s="61">
        <v>1047</v>
      </c>
      <c r="W27" s="61"/>
      <c r="X27" s="61">
        <v>1049</v>
      </c>
      <c r="Y27" s="61"/>
      <c r="Z27" s="61">
        <v>1049</v>
      </c>
      <c r="AA27" s="61"/>
      <c r="AB27" s="62">
        <v>1050</v>
      </c>
      <c r="AC27" s="45">
        <f t="shared" si="0"/>
        <v>1052</v>
      </c>
      <c r="AD27" s="46">
        <f t="shared" si="1"/>
        <v>1040</v>
      </c>
      <c r="AE27" s="47">
        <f t="shared" si="2"/>
        <v>1046.6666666666667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142</v>
      </c>
      <c r="G28" s="70"/>
      <c r="H28" s="70">
        <v>119</v>
      </c>
      <c r="I28" s="70"/>
      <c r="J28" s="70">
        <v>87</v>
      </c>
      <c r="K28" s="70"/>
      <c r="L28" s="70">
        <v>60</v>
      </c>
      <c r="M28" s="70"/>
      <c r="N28" s="70">
        <v>36</v>
      </c>
      <c r="O28" s="61"/>
      <c r="P28" s="61">
        <v>25</v>
      </c>
      <c r="Q28" s="61"/>
      <c r="R28" s="61">
        <v>14</v>
      </c>
      <c r="S28" s="61"/>
      <c r="T28" s="61">
        <v>6</v>
      </c>
      <c r="U28" s="61"/>
      <c r="V28" s="61">
        <v>25</v>
      </c>
      <c r="W28" s="61"/>
      <c r="X28" s="61">
        <v>64</v>
      </c>
      <c r="Y28" s="61"/>
      <c r="Z28" s="61">
        <v>116</v>
      </c>
      <c r="AA28" s="61"/>
      <c r="AB28" s="62">
        <v>144</v>
      </c>
      <c r="AC28" s="45">
        <f t="shared" si="0"/>
        <v>144</v>
      </c>
      <c r="AD28" s="46">
        <f t="shared" si="1"/>
        <v>6</v>
      </c>
      <c r="AE28" s="47">
        <f t="shared" si="2"/>
        <v>69.833333333333329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113</v>
      </c>
      <c r="G29" s="70"/>
      <c r="H29" s="70">
        <v>85</v>
      </c>
      <c r="I29" s="70"/>
      <c r="J29" s="70">
        <v>54</v>
      </c>
      <c r="K29" s="70"/>
      <c r="L29" s="70">
        <v>26</v>
      </c>
      <c r="M29" s="70"/>
      <c r="N29" s="70">
        <v>-5</v>
      </c>
      <c r="O29" s="61"/>
      <c r="P29" s="61">
        <v>-25</v>
      </c>
      <c r="Q29" s="61"/>
      <c r="R29" s="61">
        <v>-40</v>
      </c>
      <c r="S29" s="61"/>
      <c r="T29" s="61">
        <v>-47</v>
      </c>
      <c r="U29" s="61"/>
      <c r="V29" s="61">
        <v>-20</v>
      </c>
      <c r="W29" s="61"/>
      <c r="X29" s="61">
        <v>32</v>
      </c>
      <c r="Y29" s="61"/>
      <c r="Z29" s="61">
        <v>87</v>
      </c>
      <c r="AA29" s="61"/>
      <c r="AB29" s="62">
        <v>116</v>
      </c>
      <c r="AC29" s="45">
        <f t="shared" si="0"/>
        <v>116</v>
      </c>
      <c r="AD29" s="46">
        <f t="shared" si="1"/>
        <v>-47</v>
      </c>
      <c r="AE29" s="47">
        <f t="shared" si="2"/>
        <v>31.333333333333332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105</v>
      </c>
      <c r="F30" s="70">
        <v>93</v>
      </c>
      <c r="G30" s="70">
        <v>78</v>
      </c>
      <c r="H30" s="70">
        <v>60</v>
      </c>
      <c r="I30" s="70">
        <v>40</v>
      </c>
      <c r="J30" s="70">
        <v>20</v>
      </c>
      <c r="K30" s="70">
        <v>0</v>
      </c>
      <c r="L30" s="70">
        <v>-19</v>
      </c>
      <c r="M30" s="70">
        <v>-37</v>
      </c>
      <c r="N30" s="70">
        <v>-55</v>
      </c>
      <c r="O30" s="61">
        <v>-70</v>
      </c>
      <c r="P30" s="61">
        <v>-83</v>
      </c>
      <c r="Q30" s="61">
        <v>-94</v>
      </c>
      <c r="R30" s="61">
        <v>-99</v>
      </c>
      <c r="S30" s="61">
        <v>-90</v>
      </c>
      <c r="T30" s="61">
        <v>-69</v>
      </c>
      <c r="U30" s="61">
        <v>-39</v>
      </c>
      <c r="V30" s="61">
        <v>-7</v>
      </c>
      <c r="W30" s="61">
        <v>26</v>
      </c>
      <c r="X30" s="61">
        <v>55</v>
      </c>
      <c r="Y30" s="61">
        <v>75</v>
      </c>
      <c r="Z30" s="61">
        <v>93</v>
      </c>
      <c r="AA30" s="61">
        <v>106</v>
      </c>
      <c r="AB30" s="62">
        <v>108</v>
      </c>
      <c r="AC30" s="45">
        <f t="shared" si="0"/>
        <v>108</v>
      </c>
      <c r="AD30" s="46">
        <f t="shared" si="1"/>
        <v>-99</v>
      </c>
      <c r="AE30" s="47">
        <f t="shared" si="2"/>
        <v>8.2083333333333339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84</v>
      </c>
      <c r="F31" s="72">
        <v>68</v>
      </c>
      <c r="G31" s="72">
        <v>52</v>
      </c>
      <c r="H31" s="72">
        <v>38</v>
      </c>
      <c r="I31" s="72">
        <v>19</v>
      </c>
      <c r="J31" s="72">
        <v>-5</v>
      </c>
      <c r="K31" s="72">
        <v>-29</v>
      </c>
      <c r="L31" s="72">
        <v>-52</v>
      </c>
      <c r="M31" s="72">
        <v>-78</v>
      </c>
      <c r="N31" s="72">
        <v>-97</v>
      </c>
      <c r="O31" s="73">
        <v>-111</v>
      </c>
      <c r="P31" s="73">
        <v>-117</v>
      </c>
      <c r="Q31" s="73">
        <v>-114</v>
      </c>
      <c r="R31" s="73">
        <v>-100</v>
      </c>
      <c r="S31" s="73">
        <v>-82</v>
      </c>
      <c r="T31" s="73">
        <v>-48</v>
      </c>
      <c r="U31" s="73">
        <v>-12</v>
      </c>
      <c r="V31" s="73">
        <v>21</v>
      </c>
      <c r="W31" s="73">
        <v>50</v>
      </c>
      <c r="X31" s="73">
        <v>70</v>
      </c>
      <c r="Y31" s="73">
        <v>87</v>
      </c>
      <c r="Z31" s="73">
        <v>88</v>
      </c>
      <c r="AA31" s="73"/>
      <c r="AB31" s="74">
        <v>82</v>
      </c>
      <c r="AC31" s="48">
        <f t="shared" si="0"/>
        <v>88</v>
      </c>
      <c r="AD31" s="49">
        <f t="shared" si="1"/>
        <v>-117</v>
      </c>
      <c r="AE31" s="50">
        <f t="shared" si="2"/>
        <v>-8.0869565217391308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226</v>
      </c>
      <c r="G32" s="68"/>
      <c r="H32" s="68"/>
      <c r="I32" s="68">
        <v>232</v>
      </c>
      <c r="J32" s="68"/>
      <c r="K32" s="68"/>
      <c r="L32" s="68">
        <v>236</v>
      </c>
      <c r="M32" s="68"/>
      <c r="N32" s="68"/>
      <c r="O32" s="57">
        <v>238</v>
      </c>
      <c r="P32" s="57"/>
      <c r="Q32" s="57"/>
      <c r="R32" s="57">
        <v>236</v>
      </c>
      <c r="S32" s="57"/>
      <c r="T32" s="57"/>
      <c r="U32" s="57">
        <v>231</v>
      </c>
      <c r="V32" s="57"/>
      <c r="W32" s="57"/>
      <c r="X32" s="57">
        <v>229</v>
      </c>
      <c r="Y32" s="57"/>
      <c r="Z32" s="57"/>
      <c r="AA32" s="57">
        <v>223</v>
      </c>
      <c r="AB32" s="58"/>
      <c r="AC32" s="42">
        <f t="shared" si="0"/>
        <v>238</v>
      </c>
      <c r="AD32" s="43">
        <f t="shared" si="1"/>
        <v>223</v>
      </c>
      <c r="AE32" s="44">
        <f t="shared" si="2"/>
        <v>231.375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160</v>
      </c>
      <c r="G33" s="70"/>
      <c r="H33" s="70"/>
      <c r="I33" s="70">
        <v>157</v>
      </c>
      <c r="J33" s="70"/>
      <c r="K33" s="70"/>
      <c r="L33" s="70">
        <v>153</v>
      </c>
      <c r="M33" s="70"/>
      <c r="N33" s="70"/>
      <c r="O33" s="61">
        <v>149</v>
      </c>
      <c r="P33" s="61"/>
      <c r="Q33" s="61"/>
      <c r="R33" s="61">
        <v>146</v>
      </c>
      <c r="S33" s="61"/>
      <c r="T33" s="61"/>
      <c r="U33" s="61">
        <v>143</v>
      </c>
      <c r="V33" s="61"/>
      <c r="W33" s="61"/>
      <c r="X33" s="61">
        <v>147</v>
      </c>
      <c r="Y33" s="61"/>
      <c r="Z33" s="61"/>
      <c r="AA33" s="61">
        <v>154</v>
      </c>
      <c r="AB33" s="62"/>
      <c r="AC33" s="45">
        <f t="shared" si="0"/>
        <v>160</v>
      </c>
      <c r="AD33" s="46">
        <f t="shared" si="1"/>
        <v>143</v>
      </c>
      <c r="AE33" s="47">
        <f t="shared" si="2"/>
        <v>151.125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402</v>
      </c>
      <c r="G34" s="70"/>
      <c r="H34" s="70">
        <v>404</v>
      </c>
      <c r="I34" s="70"/>
      <c r="J34" s="70">
        <v>406</v>
      </c>
      <c r="K34" s="70"/>
      <c r="L34" s="70">
        <v>409</v>
      </c>
      <c r="M34" s="70"/>
      <c r="N34" s="70">
        <v>408</v>
      </c>
      <c r="O34" s="61"/>
      <c r="P34" s="61">
        <v>407</v>
      </c>
      <c r="Q34" s="61"/>
      <c r="R34" s="61">
        <v>406</v>
      </c>
      <c r="S34" s="61"/>
      <c r="T34" s="61">
        <v>404</v>
      </c>
      <c r="U34" s="61"/>
      <c r="V34" s="61">
        <v>401</v>
      </c>
      <c r="W34" s="61"/>
      <c r="X34" s="61">
        <v>398</v>
      </c>
      <c r="Y34" s="61"/>
      <c r="Z34" s="61">
        <v>396</v>
      </c>
      <c r="AA34" s="61"/>
      <c r="AB34" s="62">
        <v>396</v>
      </c>
      <c r="AC34" s="45">
        <f t="shared" si="0"/>
        <v>409</v>
      </c>
      <c r="AD34" s="46">
        <f t="shared" si="1"/>
        <v>396</v>
      </c>
      <c r="AE34" s="47">
        <f t="shared" si="2"/>
        <v>403.08333333333331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113</v>
      </c>
      <c r="F35" s="70">
        <v>101</v>
      </c>
      <c r="G35" s="70">
        <v>84</v>
      </c>
      <c r="H35" s="70">
        <v>65</v>
      </c>
      <c r="I35" s="70">
        <v>48</v>
      </c>
      <c r="J35" s="70">
        <v>31</v>
      </c>
      <c r="K35" s="70">
        <v>13</v>
      </c>
      <c r="L35" s="70">
        <v>-8</v>
      </c>
      <c r="M35" s="70">
        <v>-29</v>
      </c>
      <c r="N35" s="70">
        <v>-57</v>
      </c>
      <c r="O35" s="61">
        <v>-75</v>
      </c>
      <c r="P35" s="61">
        <v>-92</v>
      </c>
      <c r="Q35" s="61">
        <v>-99</v>
      </c>
      <c r="R35" s="61">
        <v>-107</v>
      </c>
      <c r="S35" s="61">
        <v>-108</v>
      </c>
      <c r="T35" s="61">
        <v>-88</v>
      </c>
      <c r="U35" s="61">
        <v>-49</v>
      </c>
      <c r="V35" s="61">
        <v>-18</v>
      </c>
      <c r="W35" s="61">
        <v>16</v>
      </c>
      <c r="X35" s="61">
        <v>45</v>
      </c>
      <c r="Y35" s="61">
        <v>70</v>
      </c>
      <c r="Z35" s="61">
        <v>91</v>
      </c>
      <c r="AA35" s="61">
        <v>106</v>
      </c>
      <c r="AB35" s="62">
        <v>110</v>
      </c>
      <c r="AC35" s="45">
        <f t="shared" si="0"/>
        <v>113</v>
      </c>
      <c r="AD35" s="46">
        <f t="shared" si="1"/>
        <v>-108</v>
      </c>
      <c r="AE35" s="47">
        <f t="shared" si="2"/>
        <v>6.791666666666667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72</v>
      </c>
      <c r="G36" s="70"/>
      <c r="H36" s="70">
        <v>44</v>
      </c>
      <c r="I36" s="70"/>
      <c r="J36" s="70">
        <v>13</v>
      </c>
      <c r="K36" s="70"/>
      <c r="L36" s="70">
        <v>-29</v>
      </c>
      <c r="M36" s="70"/>
      <c r="N36" s="70">
        <v>-68</v>
      </c>
      <c r="O36" s="61"/>
      <c r="P36" s="61">
        <v>-97</v>
      </c>
      <c r="Q36" s="61">
        <v>-105</v>
      </c>
      <c r="R36" s="61">
        <v>-99</v>
      </c>
      <c r="S36" s="61"/>
      <c r="T36" s="61">
        <v>-58</v>
      </c>
      <c r="U36" s="61"/>
      <c r="V36" s="61">
        <v>2</v>
      </c>
      <c r="W36" s="61"/>
      <c r="X36" s="61">
        <v>58</v>
      </c>
      <c r="Y36" s="61"/>
      <c r="Z36" s="61">
        <v>97</v>
      </c>
      <c r="AA36" s="61">
        <v>100</v>
      </c>
      <c r="AB36" s="62">
        <v>86</v>
      </c>
      <c r="AC36" s="45">
        <f t="shared" si="0"/>
        <v>100</v>
      </c>
      <c r="AD36" s="46">
        <f t="shared" si="1"/>
        <v>-105</v>
      </c>
      <c r="AE36" s="47">
        <f t="shared" si="2"/>
        <v>1.1428571428571428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49</v>
      </c>
      <c r="F37" s="72">
        <v>41</v>
      </c>
      <c r="G37" s="72">
        <v>29</v>
      </c>
      <c r="H37" s="72">
        <v>14</v>
      </c>
      <c r="I37" s="72">
        <v>-2</v>
      </c>
      <c r="J37" s="72">
        <v>-19</v>
      </c>
      <c r="K37" s="72">
        <v>-36</v>
      </c>
      <c r="L37" s="72">
        <v>-51</v>
      </c>
      <c r="M37" s="72">
        <v>-66</v>
      </c>
      <c r="N37" s="72">
        <v>-79</v>
      </c>
      <c r="O37" s="73">
        <v>-89</v>
      </c>
      <c r="P37" s="73">
        <v>-98</v>
      </c>
      <c r="Q37" s="73">
        <v>-98</v>
      </c>
      <c r="R37" s="73">
        <v>-88</v>
      </c>
      <c r="S37" s="73">
        <v>-66</v>
      </c>
      <c r="T37" s="73">
        <v>-37</v>
      </c>
      <c r="U37" s="73">
        <v>-7</v>
      </c>
      <c r="V37" s="73">
        <v>21</v>
      </c>
      <c r="W37" s="73">
        <v>46</v>
      </c>
      <c r="X37" s="73">
        <v>63</v>
      </c>
      <c r="Y37" s="73">
        <v>71</v>
      </c>
      <c r="Z37" s="73">
        <v>70</v>
      </c>
      <c r="AA37" s="73">
        <v>65</v>
      </c>
      <c r="AB37" s="74">
        <v>57</v>
      </c>
      <c r="AC37" s="48">
        <f t="shared" si="0"/>
        <v>71</v>
      </c>
      <c r="AD37" s="49">
        <f t="shared" si="1"/>
        <v>-98</v>
      </c>
      <c r="AE37" s="50">
        <f t="shared" si="2"/>
        <v>-8.75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42"/>
  <sheetViews>
    <sheetView topLeftCell="E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16458</v>
      </c>
      <c r="G4" s="68"/>
      <c r="H4" s="68">
        <v>16456</v>
      </c>
      <c r="I4" s="68"/>
      <c r="J4" s="68">
        <v>16455</v>
      </c>
      <c r="K4" s="68"/>
      <c r="L4" s="68">
        <v>16454</v>
      </c>
      <c r="M4" s="68"/>
      <c r="N4" s="68">
        <v>16453</v>
      </c>
      <c r="O4" s="57"/>
      <c r="P4" s="57">
        <v>16452</v>
      </c>
      <c r="Q4" s="57"/>
      <c r="R4" s="57">
        <v>16451</v>
      </c>
      <c r="S4" s="57"/>
      <c r="T4" s="57">
        <v>16450</v>
      </c>
      <c r="U4" s="57"/>
      <c r="V4" s="57">
        <v>16449</v>
      </c>
      <c r="W4" s="57"/>
      <c r="X4" s="57">
        <v>16448</v>
      </c>
      <c r="Y4" s="57"/>
      <c r="Z4" s="57">
        <v>16447</v>
      </c>
      <c r="AA4" s="57"/>
      <c r="AB4" s="58">
        <v>16445</v>
      </c>
      <c r="AC4" s="42">
        <f>MAX(E4:AB4)</f>
        <v>16458</v>
      </c>
      <c r="AD4" s="43">
        <f>MIN(E4:AB4)</f>
        <v>16445</v>
      </c>
      <c r="AE4" s="44">
        <f>AVERAGE(E4:AB4)</f>
        <v>16451.5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5424</v>
      </c>
      <c r="G5" s="70"/>
      <c r="H5" s="70">
        <v>5420</v>
      </c>
      <c r="I5" s="70"/>
      <c r="J5" s="70">
        <v>5413</v>
      </c>
      <c r="K5" s="70"/>
      <c r="L5" s="70">
        <v>5408</v>
      </c>
      <c r="M5" s="70"/>
      <c r="N5" s="70">
        <v>5372</v>
      </c>
      <c r="O5" s="61"/>
      <c r="P5" s="61">
        <v>5339</v>
      </c>
      <c r="Q5" s="61"/>
      <c r="R5" s="61">
        <v>5316</v>
      </c>
      <c r="S5" s="61"/>
      <c r="T5" s="61">
        <v>5365</v>
      </c>
      <c r="U5" s="61"/>
      <c r="V5" s="61">
        <v>5415</v>
      </c>
      <c r="W5" s="61"/>
      <c r="X5" s="61">
        <v>5464</v>
      </c>
      <c r="Y5" s="61"/>
      <c r="Z5" s="61">
        <v>5460</v>
      </c>
      <c r="AA5" s="61"/>
      <c r="AB5" s="62">
        <v>5456</v>
      </c>
      <c r="AC5" s="45">
        <f t="shared" ref="AC5:AC37" si="0">MAX(E5:AB5)</f>
        <v>5464</v>
      </c>
      <c r="AD5" s="46">
        <f t="shared" ref="AD5:AD37" si="1">MIN(E5:AB5)</f>
        <v>5316</v>
      </c>
      <c r="AE5" s="47">
        <f>AVERAGE(E5:AB5)</f>
        <v>5404.333333333333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1231</v>
      </c>
      <c r="G6" s="70"/>
      <c r="H6" s="70">
        <v>1226</v>
      </c>
      <c r="I6" s="70"/>
      <c r="J6" s="70">
        <v>1226</v>
      </c>
      <c r="K6" s="70"/>
      <c r="L6" s="70">
        <v>1226</v>
      </c>
      <c r="M6" s="70"/>
      <c r="N6" s="70">
        <v>1226</v>
      </c>
      <c r="O6" s="61"/>
      <c r="P6" s="61">
        <v>1231</v>
      </c>
      <c r="Q6" s="61"/>
      <c r="R6" s="61">
        <v>1231</v>
      </c>
      <c r="S6" s="61"/>
      <c r="T6" s="61">
        <v>1231</v>
      </c>
      <c r="U6" s="61"/>
      <c r="V6" s="61">
        <v>1226</v>
      </c>
      <c r="W6" s="61"/>
      <c r="X6" s="61">
        <v>1226</v>
      </c>
      <c r="Y6" s="61"/>
      <c r="Z6" s="61">
        <v>1226</v>
      </c>
      <c r="AA6" s="61"/>
      <c r="AB6" s="62">
        <v>1241</v>
      </c>
      <c r="AC6" s="45">
        <f t="shared" si="0"/>
        <v>1241</v>
      </c>
      <c r="AD6" s="46">
        <f t="shared" si="1"/>
        <v>1226</v>
      </c>
      <c r="AE6" s="47">
        <f t="shared" ref="AE6:AE37" si="2">AVERAGE(E6:AB6)</f>
        <v>1228.9166666666667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712</v>
      </c>
      <c r="G7" s="70"/>
      <c r="H7" s="70">
        <v>709</v>
      </c>
      <c r="I7" s="70"/>
      <c r="J7" s="70">
        <v>706</v>
      </c>
      <c r="K7" s="70"/>
      <c r="L7" s="70">
        <v>704</v>
      </c>
      <c r="M7" s="70"/>
      <c r="N7" s="70">
        <v>702</v>
      </c>
      <c r="O7" s="61"/>
      <c r="P7" s="61">
        <v>700</v>
      </c>
      <c r="Q7" s="61"/>
      <c r="R7" s="61">
        <v>698</v>
      </c>
      <c r="S7" s="61"/>
      <c r="T7" s="61">
        <v>696</v>
      </c>
      <c r="U7" s="61"/>
      <c r="V7" s="61">
        <v>693</v>
      </c>
      <c r="W7" s="61"/>
      <c r="X7" s="61">
        <v>690</v>
      </c>
      <c r="Y7" s="61"/>
      <c r="Z7" s="61">
        <v>688</v>
      </c>
      <c r="AA7" s="61"/>
      <c r="AB7" s="62">
        <v>686</v>
      </c>
      <c r="AC7" s="45">
        <f t="shared" si="0"/>
        <v>712</v>
      </c>
      <c r="AD7" s="46">
        <f t="shared" si="1"/>
        <v>686</v>
      </c>
      <c r="AE7" s="47">
        <f t="shared" si="2"/>
        <v>698.66666666666663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360</v>
      </c>
      <c r="G8" s="70"/>
      <c r="H8" s="70">
        <v>349</v>
      </c>
      <c r="I8" s="70"/>
      <c r="J8" s="70">
        <v>337</v>
      </c>
      <c r="K8" s="70"/>
      <c r="L8" s="70">
        <v>325</v>
      </c>
      <c r="M8" s="70"/>
      <c r="N8" s="70">
        <v>319</v>
      </c>
      <c r="O8" s="61"/>
      <c r="P8" s="61">
        <v>312</v>
      </c>
      <c r="Q8" s="61"/>
      <c r="R8" s="61">
        <v>304</v>
      </c>
      <c r="S8" s="61"/>
      <c r="T8" s="61">
        <v>298</v>
      </c>
      <c r="U8" s="61"/>
      <c r="V8" s="61">
        <v>293</v>
      </c>
      <c r="W8" s="61"/>
      <c r="X8" s="61">
        <v>289</v>
      </c>
      <c r="Y8" s="61"/>
      <c r="Z8" s="61">
        <v>286</v>
      </c>
      <c r="AA8" s="61"/>
      <c r="AB8" s="62">
        <v>283</v>
      </c>
      <c r="AC8" s="45">
        <f t="shared" si="0"/>
        <v>360</v>
      </c>
      <c r="AD8" s="46">
        <f t="shared" si="1"/>
        <v>283</v>
      </c>
      <c r="AE8" s="47">
        <f t="shared" si="2"/>
        <v>312.91666666666669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230</v>
      </c>
      <c r="G9" s="70"/>
      <c r="H9" s="70">
        <v>224</v>
      </c>
      <c r="I9" s="70"/>
      <c r="J9" s="70">
        <v>217</v>
      </c>
      <c r="K9" s="70"/>
      <c r="L9" s="70">
        <v>220</v>
      </c>
      <c r="M9" s="70"/>
      <c r="N9" s="70">
        <v>228</v>
      </c>
      <c r="O9" s="61"/>
      <c r="P9" s="61">
        <v>231</v>
      </c>
      <c r="Q9" s="61"/>
      <c r="R9" s="61">
        <v>232</v>
      </c>
      <c r="S9" s="61"/>
      <c r="T9" s="61">
        <v>232</v>
      </c>
      <c r="U9" s="61"/>
      <c r="V9" s="61">
        <v>231</v>
      </c>
      <c r="W9" s="61"/>
      <c r="X9" s="61">
        <v>230</v>
      </c>
      <c r="Y9" s="61"/>
      <c r="Z9" s="61">
        <v>230</v>
      </c>
      <c r="AA9" s="61"/>
      <c r="AB9" s="62">
        <v>231</v>
      </c>
      <c r="AC9" s="45">
        <f t="shared" si="0"/>
        <v>232</v>
      </c>
      <c r="AD9" s="46">
        <f t="shared" si="1"/>
        <v>217</v>
      </c>
      <c r="AE9" s="47">
        <f t="shared" si="2"/>
        <v>228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131</v>
      </c>
      <c r="F10" s="70">
        <v>119</v>
      </c>
      <c r="G10" s="70">
        <v>106</v>
      </c>
      <c r="H10" s="70">
        <v>91</v>
      </c>
      <c r="I10" s="70">
        <v>73</v>
      </c>
      <c r="J10" s="70">
        <v>52</v>
      </c>
      <c r="K10" s="70">
        <v>31</v>
      </c>
      <c r="L10" s="70">
        <v>12</v>
      </c>
      <c r="M10" s="70">
        <v>-8</v>
      </c>
      <c r="N10" s="70">
        <v>-23</v>
      </c>
      <c r="O10" s="61">
        <v>-39</v>
      </c>
      <c r="P10" s="61">
        <v>-51</v>
      </c>
      <c r="Q10" s="61">
        <v>-63</v>
      </c>
      <c r="R10" s="61">
        <v>-71</v>
      </c>
      <c r="S10" s="61">
        <v>-74</v>
      </c>
      <c r="T10" s="61">
        <v>-55</v>
      </c>
      <c r="U10" s="61">
        <v>-25</v>
      </c>
      <c r="V10" s="61">
        <v>11</v>
      </c>
      <c r="W10" s="61">
        <v>47</v>
      </c>
      <c r="X10" s="61">
        <v>80</v>
      </c>
      <c r="Y10" s="61">
        <v>104</v>
      </c>
      <c r="Z10" s="61">
        <v>118</v>
      </c>
      <c r="AA10" s="61">
        <v>124</v>
      </c>
      <c r="AB10" s="62">
        <v>123</v>
      </c>
      <c r="AC10" s="45">
        <f t="shared" si="0"/>
        <v>131</v>
      </c>
      <c r="AD10" s="46">
        <f t="shared" si="1"/>
        <v>-74</v>
      </c>
      <c r="AE10" s="47">
        <f t="shared" si="2"/>
        <v>33.875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4684</v>
      </c>
      <c r="G11" s="70"/>
      <c r="H11" s="70"/>
      <c r="I11" s="70">
        <v>4684</v>
      </c>
      <c r="J11" s="70"/>
      <c r="K11" s="70"/>
      <c r="L11" s="70">
        <v>4684</v>
      </c>
      <c r="M11" s="70"/>
      <c r="N11" s="70"/>
      <c r="O11" s="61">
        <v>4684</v>
      </c>
      <c r="P11" s="61"/>
      <c r="Q11" s="61"/>
      <c r="R11" s="61">
        <v>4683</v>
      </c>
      <c r="S11" s="61"/>
      <c r="T11" s="61"/>
      <c r="U11" s="61">
        <v>4683</v>
      </c>
      <c r="V11" s="61"/>
      <c r="W11" s="61"/>
      <c r="X11" s="61">
        <v>4683</v>
      </c>
      <c r="Y11" s="61"/>
      <c r="Z11" s="61"/>
      <c r="AA11" s="61">
        <v>4683</v>
      </c>
      <c r="AB11" s="62"/>
      <c r="AC11" s="45">
        <f t="shared" si="0"/>
        <v>4684</v>
      </c>
      <c r="AD11" s="46">
        <f t="shared" si="1"/>
        <v>4683</v>
      </c>
      <c r="AE11" s="47">
        <f t="shared" si="2"/>
        <v>4683.5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2697</v>
      </c>
      <c r="G12" s="70"/>
      <c r="H12" s="70">
        <v>2701</v>
      </c>
      <c r="I12" s="70"/>
      <c r="J12" s="70">
        <v>2713</v>
      </c>
      <c r="K12" s="70"/>
      <c r="L12" s="70">
        <v>2706</v>
      </c>
      <c r="M12" s="70"/>
      <c r="N12" s="70">
        <v>2714</v>
      </c>
      <c r="O12" s="61"/>
      <c r="P12" s="61">
        <v>2716</v>
      </c>
      <c r="Q12" s="61"/>
      <c r="R12" s="61">
        <v>2701</v>
      </c>
      <c r="S12" s="61"/>
      <c r="T12" s="61">
        <v>2743</v>
      </c>
      <c r="U12" s="61"/>
      <c r="V12" s="61">
        <v>2745</v>
      </c>
      <c r="W12" s="61"/>
      <c r="X12" s="61">
        <v>2733</v>
      </c>
      <c r="Y12" s="61"/>
      <c r="Z12" s="61">
        <v>2736</v>
      </c>
      <c r="AA12" s="61"/>
      <c r="AB12" s="62">
        <v>2744</v>
      </c>
      <c r="AC12" s="45">
        <f t="shared" si="0"/>
        <v>2745</v>
      </c>
      <c r="AD12" s="46">
        <f t="shared" si="1"/>
        <v>2697</v>
      </c>
      <c r="AE12" s="47">
        <f t="shared" si="2"/>
        <v>2720.75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1111</v>
      </c>
      <c r="G13" s="70"/>
      <c r="H13" s="70"/>
      <c r="I13" s="70">
        <v>1024</v>
      </c>
      <c r="J13" s="70"/>
      <c r="K13" s="70"/>
      <c r="L13" s="70">
        <v>1016</v>
      </c>
      <c r="M13" s="70"/>
      <c r="N13" s="70"/>
      <c r="O13" s="61">
        <v>1012</v>
      </c>
      <c r="P13" s="61"/>
      <c r="Q13" s="61"/>
      <c r="R13" s="61">
        <v>1010</v>
      </c>
      <c r="S13" s="61"/>
      <c r="T13" s="61"/>
      <c r="U13" s="61">
        <v>1035</v>
      </c>
      <c r="V13" s="61"/>
      <c r="W13" s="61"/>
      <c r="X13" s="61">
        <v>1067</v>
      </c>
      <c r="Y13" s="61"/>
      <c r="Z13" s="61"/>
      <c r="AA13" s="61">
        <v>1064</v>
      </c>
      <c r="AB13" s="62"/>
      <c r="AC13" s="45">
        <f t="shared" si="0"/>
        <v>1111</v>
      </c>
      <c r="AD13" s="46">
        <f t="shared" si="1"/>
        <v>1010</v>
      </c>
      <c r="AE13" s="47">
        <f t="shared" si="2"/>
        <v>1042.375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144</v>
      </c>
      <c r="G14" s="70"/>
      <c r="H14" s="70"/>
      <c r="I14" s="70">
        <v>122</v>
      </c>
      <c r="J14" s="70"/>
      <c r="K14" s="70"/>
      <c r="L14" s="70">
        <v>110</v>
      </c>
      <c r="M14" s="70"/>
      <c r="N14" s="70"/>
      <c r="O14" s="61">
        <v>100</v>
      </c>
      <c r="P14" s="61"/>
      <c r="Q14" s="61"/>
      <c r="R14" s="61">
        <v>92</v>
      </c>
      <c r="S14" s="61"/>
      <c r="T14" s="61"/>
      <c r="U14" s="61">
        <v>82</v>
      </c>
      <c r="V14" s="61"/>
      <c r="W14" s="61"/>
      <c r="X14" s="61">
        <v>74</v>
      </c>
      <c r="Y14" s="61"/>
      <c r="Z14" s="61"/>
      <c r="AA14" s="61">
        <v>70</v>
      </c>
      <c r="AB14" s="62"/>
      <c r="AC14" s="45">
        <f t="shared" si="0"/>
        <v>144</v>
      </c>
      <c r="AD14" s="46">
        <f t="shared" si="1"/>
        <v>70</v>
      </c>
      <c r="AE14" s="47">
        <f t="shared" si="2"/>
        <v>99.25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100</v>
      </c>
      <c r="F15" s="70">
        <v>89</v>
      </c>
      <c r="G15" s="70">
        <v>78</v>
      </c>
      <c r="H15" s="70">
        <v>60</v>
      </c>
      <c r="I15" s="70">
        <v>36</v>
      </c>
      <c r="J15" s="70">
        <v>10</v>
      </c>
      <c r="K15" s="70">
        <v>-19</v>
      </c>
      <c r="L15" s="70">
        <v>-37</v>
      </c>
      <c r="M15" s="70">
        <v>-58</v>
      </c>
      <c r="N15" s="70">
        <v>-75</v>
      </c>
      <c r="O15" s="61">
        <v>-90</v>
      </c>
      <c r="P15" s="61">
        <v>-100</v>
      </c>
      <c r="Q15" s="61">
        <v>-104</v>
      </c>
      <c r="R15" s="61">
        <v>-95</v>
      </c>
      <c r="S15" s="61">
        <v>-75</v>
      </c>
      <c r="T15" s="61">
        <v>-47</v>
      </c>
      <c r="U15" s="61">
        <v>-10</v>
      </c>
      <c r="V15" s="61">
        <v>26</v>
      </c>
      <c r="W15" s="61">
        <v>50</v>
      </c>
      <c r="X15" s="61">
        <v>75</v>
      </c>
      <c r="Y15" s="61">
        <v>88</v>
      </c>
      <c r="Z15" s="61">
        <v>97</v>
      </c>
      <c r="AA15" s="61">
        <v>100</v>
      </c>
      <c r="AB15" s="62">
        <v>98</v>
      </c>
      <c r="AC15" s="45">
        <f t="shared" si="0"/>
        <v>100</v>
      </c>
      <c r="AD15" s="46">
        <f t="shared" si="1"/>
        <v>-104</v>
      </c>
      <c r="AE15" s="47">
        <f t="shared" si="2"/>
        <v>8.2083333333333339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179</v>
      </c>
      <c r="F16" s="70">
        <v>167</v>
      </c>
      <c r="G16" s="70">
        <v>154</v>
      </c>
      <c r="H16" s="70">
        <v>138</v>
      </c>
      <c r="I16" s="70">
        <v>125</v>
      </c>
      <c r="J16" s="70">
        <v>107</v>
      </c>
      <c r="K16" s="70">
        <v>89</v>
      </c>
      <c r="L16" s="70">
        <v>69</v>
      </c>
      <c r="M16" s="70">
        <v>50</v>
      </c>
      <c r="N16" s="70">
        <v>35</v>
      </c>
      <c r="O16" s="61">
        <v>20</v>
      </c>
      <c r="P16" s="61">
        <v>7</v>
      </c>
      <c r="Q16" s="61">
        <v>-5</v>
      </c>
      <c r="R16" s="61">
        <v>-15</v>
      </c>
      <c r="S16" s="61">
        <v>-24</v>
      </c>
      <c r="T16" s="61">
        <v>-30</v>
      </c>
      <c r="U16" s="61">
        <v>-19</v>
      </c>
      <c r="V16" s="61">
        <v>5</v>
      </c>
      <c r="W16" s="61">
        <v>41</v>
      </c>
      <c r="X16" s="61">
        <v>88</v>
      </c>
      <c r="Y16" s="61">
        <v>133</v>
      </c>
      <c r="Z16" s="61">
        <v>158</v>
      </c>
      <c r="AA16" s="61">
        <v>170</v>
      </c>
      <c r="AB16" s="62">
        <v>172</v>
      </c>
      <c r="AC16" s="45">
        <f t="shared" si="0"/>
        <v>179</v>
      </c>
      <c r="AD16" s="46">
        <f t="shared" si="1"/>
        <v>-30</v>
      </c>
      <c r="AE16" s="47">
        <f t="shared" si="2"/>
        <v>75.583333333333329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166</v>
      </c>
      <c r="F17" s="70">
        <v>153</v>
      </c>
      <c r="G17" s="70">
        <v>142</v>
      </c>
      <c r="H17" s="70">
        <v>128</v>
      </c>
      <c r="I17" s="70">
        <v>107</v>
      </c>
      <c r="J17" s="70">
        <v>88</v>
      </c>
      <c r="K17" s="70">
        <v>67</v>
      </c>
      <c r="L17" s="70">
        <v>47</v>
      </c>
      <c r="M17" s="70">
        <v>30</v>
      </c>
      <c r="N17" s="70">
        <v>15</v>
      </c>
      <c r="O17" s="61">
        <v>0</v>
      </c>
      <c r="P17" s="61">
        <v>-12</v>
      </c>
      <c r="Q17" s="61">
        <v>-23</v>
      </c>
      <c r="R17" s="61">
        <v>-34</v>
      </c>
      <c r="S17" s="61">
        <v>-41</v>
      </c>
      <c r="T17" s="61">
        <v>-33</v>
      </c>
      <c r="U17" s="61">
        <v>-12</v>
      </c>
      <c r="V17" s="61">
        <v>10</v>
      </c>
      <c r="W17" s="61">
        <v>44</v>
      </c>
      <c r="X17" s="61">
        <v>80</v>
      </c>
      <c r="Y17" s="61">
        <v>120</v>
      </c>
      <c r="Z17" s="61">
        <v>147</v>
      </c>
      <c r="AA17" s="61">
        <v>157</v>
      </c>
      <c r="AB17" s="62">
        <v>160</v>
      </c>
      <c r="AC17" s="45">
        <f t="shared" si="0"/>
        <v>166</v>
      </c>
      <c r="AD17" s="46">
        <f t="shared" si="1"/>
        <v>-41</v>
      </c>
      <c r="AE17" s="47">
        <f t="shared" si="2"/>
        <v>62.75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85</v>
      </c>
      <c r="F18" s="70">
        <v>92</v>
      </c>
      <c r="G18" s="70">
        <v>96</v>
      </c>
      <c r="H18" s="70">
        <v>94</v>
      </c>
      <c r="I18" s="70">
        <v>87</v>
      </c>
      <c r="J18" s="70">
        <v>80</v>
      </c>
      <c r="K18" s="70">
        <v>71</v>
      </c>
      <c r="L18" s="70">
        <v>61</v>
      </c>
      <c r="M18" s="70">
        <v>50</v>
      </c>
      <c r="N18" s="70">
        <v>38</v>
      </c>
      <c r="O18" s="61">
        <v>26</v>
      </c>
      <c r="P18" s="61">
        <v>15</v>
      </c>
      <c r="Q18" s="61">
        <v>3</v>
      </c>
      <c r="R18" s="61">
        <v>-8</v>
      </c>
      <c r="S18" s="61">
        <v>-18</v>
      </c>
      <c r="T18" s="61">
        <v>-27</v>
      </c>
      <c r="U18" s="61">
        <v>-36</v>
      </c>
      <c r="V18" s="61">
        <v>-35</v>
      </c>
      <c r="W18" s="61">
        <v>-20</v>
      </c>
      <c r="X18" s="61">
        <v>-6</v>
      </c>
      <c r="Y18" s="61">
        <v>10</v>
      </c>
      <c r="Z18" s="61">
        <v>27</v>
      </c>
      <c r="AA18" s="61">
        <v>42</v>
      </c>
      <c r="AB18" s="62">
        <v>55</v>
      </c>
      <c r="AC18" s="45">
        <f t="shared" si="0"/>
        <v>96</v>
      </c>
      <c r="AD18" s="46">
        <f t="shared" si="1"/>
        <v>-36</v>
      </c>
      <c r="AE18" s="47">
        <f t="shared" si="2"/>
        <v>32.583333333333336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94</v>
      </c>
      <c r="F20" s="91">
        <v>85</v>
      </c>
      <c r="G20" s="91">
        <v>75</v>
      </c>
      <c r="H20" s="91">
        <v>64</v>
      </c>
      <c r="I20" s="91">
        <v>48</v>
      </c>
      <c r="J20" s="91">
        <v>31</v>
      </c>
      <c r="K20" s="91">
        <v>14</v>
      </c>
      <c r="L20" s="91">
        <v>-3</v>
      </c>
      <c r="M20" s="91">
        <v>-25</v>
      </c>
      <c r="N20" s="91">
        <v>-39</v>
      </c>
      <c r="O20" s="92">
        <v>-42</v>
      </c>
      <c r="P20" s="92">
        <v>-64</v>
      </c>
      <c r="Q20" s="92">
        <v>-75</v>
      </c>
      <c r="R20" s="92">
        <v>-84</v>
      </c>
      <c r="S20" s="92">
        <v>-93</v>
      </c>
      <c r="T20" s="92">
        <v>-60</v>
      </c>
      <c r="U20" s="92">
        <v>-34</v>
      </c>
      <c r="V20" s="92">
        <v>-6</v>
      </c>
      <c r="W20" s="92">
        <v>20</v>
      </c>
      <c r="X20" s="92">
        <v>45</v>
      </c>
      <c r="Y20" s="92">
        <v>61</v>
      </c>
      <c r="Z20" s="92">
        <v>73</v>
      </c>
      <c r="AA20" s="92">
        <v>78</v>
      </c>
      <c r="AB20" s="93">
        <v>81</v>
      </c>
      <c r="AC20" s="94">
        <f t="shared" si="0"/>
        <v>94</v>
      </c>
      <c r="AD20" s="95">
        <f t="shared" si="1"/>
        <v>-93</v>
      </c>
      <c r="AE20" s="96">
        <f t="shared" si="2"/>
        <v>10.166666666666666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8829</v>
      </c>
      <c r="G21" s="68"/>
      <c r="H21" s="68">
        <v>8813</v>
      </c>
      <c r="I21" s="68"/>
      <c r="J21" s="68">
        <v>8796</v>
      </c>
      <c r="K21" s="68"/>
      <c r="L21" s="68">
        <v>8791</v>
      </c>
      <c r="M21" s="68"/>
      <c r="N21" s="68">
        <v>8788</v>
      </c>
      <c r="O21" s="57"/>
      <c r="P21" s="57">
        <v>8786</v>
      </c>
      <c r="Q21" s="57"/>
      <c r="R21" s="57">
        <v>8784</v>
      </c>
      <c r="S21" s="57"/>
      <c r="T21" s="57">
        <v>8789</v>
      </c>
      <c r="U21" s="57"/>
      <c r="V21" s="57">
        <v>8808</v>
      </c>
      <c r="W21" s="57"/>
      <c r="X21" s="57">
        <v>8828</v>
      </c>
      <c r="Y21" s="57"/>
      <c r="Z21" s="57">
        <v>8845</v>
      </c>
      <c r="AA21" s="57"/>
      <c r="AB21" s="58">
        <v>8860</v>
      </c>
      <c r="AC21" s="42">
        <f t="shared" si="0"/>
        <v>8860</v>
      </c>
      <c r="AD21" s="43">
        <f t="shared" si="1"/>
        <v>8784</v>
      </c>
      <c r="AE21" s="44">
        <f t="shared" si="2"/>
        <v>8809.75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3042</v>
      </c>
      <c r="G22" s="70"/>
      <c r="H22" s="70">
        <v>3040</v>
      </c>
      <c r="I22" s="70"/>
      <c r="J22" s="70">
        <v>3036</v>
      </c>
      <c r="K22" s="70"/>
      <c r="L22" s="70">
        <v>3033</v>
      </c>
      <c r="M22" s="70"/>
      <c r="N22" s="70">
        <v>3029</v>
      </c>
      <c r="O22" s="61"/>
      <c r="P22" s="61">
        <v>3025</v>
      </c>
      <c r="Q22" s="61"/>
      <c r="R22" s="61">
        <v>3022</v>
      </c>
      <c r="S22" s="61"/>
      <c r="T22" s="61">
        <v>3024</v>
      </c>
      <c r="U22" s="61"/>
      <c r="V22" s="61">
        <v>3027</v>
      </c>
      <c r="W22" s="61"/>
      <c r="X22" s="61">
        <v>3029</v>
      </c>
      <c r="Y22" s="61"/>
      <c r="Z22" s="61">
        <v>3028</v>
      </c>
      <c r="AA22" s="61"/>
      <c r="AB22" s="62">
        <v>3027</v>
      </c>
      <c r="AC22" s="45">
        <f t="shared" si="0"/>
        <v>3042</v>
      </c>
      <c r="AD22" s="46">
        <f t="shared" si="1"/>
        <v>3022</v>
      </c>
      <c r="AE22" s="47">
        <f t="shared" si="2"/>
        <v>3030.1666666666665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13475</v>
      </c>
      <c r="F23" s="70">
        <v>13466</v>
      </c>
      <c r="G23" s="70"/>
      <c r="H23" s="70"/>
      <c r="I23" s="70">
        <v>13465</v>
      </c>
      <c r="J23" s="70"/>
      <c r="K23" s="70"/>
      <c r="L23" s="70">
        <v>13463</v>
      </c>
      <c r="M23" s="70"/>
      <c r="N23" s="70">
        <v>13598</v>
      </c>
      <c r="O23" s="61"/>
      <c r="P23" s="61">
        <v>13598</v>
      </c>
      <c r="Q23" s="61"/>
      <c r="R23" s="61">
        <v>13598</v>
      </c>
      <c r="S23" s="61"/>
      <c r="T23" s="61">
        <v>13522</v>
      </c>
      <c r="U23" s="61"/>
      <c r="V23" s="61">
        <v>13477</v>
      </c>
      <c r="W23" s="61"/>
      <c r="X23" s="61">
        <v>13468</v>
      </c>
      <c r="Y23" s="61"/>
      <c r="Z23" s="61">
        <v>13495</v>
      </c>
      <c r="AA23" s="61">
        <v>13605</v>
      </c>
      <c r="AB23" s="62">
        <v>13569</v>
      </c>
      <c r="AC23" s="45">
        <f t="shared" si="0"/>
        <v>13605</v>
      </c>
      <c r="AD23" s="46">
        <f t="shared" si="1"/>
        <v>13463</v>
      </c>
      <c r="AE23" s="47">
        <f t="shared" si="2"/>
        <v>13523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6388</v>
      </c>
      <c r="F24" s="70">
        <v>6382</v>
      </c>
      <c r="G24" s="70"/>
      <c r="H24" s="70"/>
      <c r="I24" s="70">
        <v>6420</v>
      </c>
      <c r="J24" s="70"/>
      <c r="K24" s="70"/>
      <c r="L24" s="70">
        <v>6435</v>
      </c>
      <c r="M24" s="70"/>
      <c r="N24" s="70"/>
      <c r="O24" s="61"/>
      <c r="P24" s="61"/>
      <c r="Q24" s="61"/>
      <c r="R24" s="61">
        <v>6432</v>
      </c>
      <c r="S24" s="61"/>
      <c r="T24" s="61"/>
      <c r="U24" s="61"/>
      <c r="V24" s="61"/>
      <c r="W24" s="61"/>
      <c r="X24" s="61">
        <v>6419</v>
      </c>
      <c r="Y24" s="61"/>
      <c r="Z24" s="61">
        <v>6411</v>
      </c>
      <c r="AA24" s="61"/>
      <c r="AB24" s="62">
        <v>6421</v>
      </c>
      <c r="AC24" s="45">
        <f t="shared" si="0"/>
        <v>6435</v>
      </c>
      <c r="AD24" s="46">
        <f t="shared" si="1"/>
        <v>6382</v>
      </c>
      <c r="AE24" s="47">
        <f t="shared" si="2"/>
        <v>6413.5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>
        <v>2439</v>
      </c>
      <c r="F25" s="70">
        <v>2439</v>
      </c>
      <c r="G25" s="70">
        <v>2435</v>
      </c>
      <c r="H25" s="70">
        <v>2424</v>
      </c>
      <c r="I25" s="70">
        <v>2402</v>
      </c>
      <c r="J25" s="70">
        <v>2369</v>
      </c>
      <c r="K25" s="70">
        <v>2345</v>
      </c>
      <c r="L25" s="70">
        <v>2324</v>
      </c>
      <c r="M25" s="70">
        <v>2324</v>
      </c>
      <c r="N25" s="70">
        <v>2324</v>
      </c>
      <c r="O25" s="61">
        <v>2326</v>
      </c>
      <c r="P25" s="61">
        <v>2330</v>
      </c>
      <c r="Q25" s="61">
        <v>2330</v>
      </c>
      <c r="R25" s="61">
        <v>2330</v>
      </c>
      <c r="S25" s="61">
        <v>2330</v>
      </c>
      <c r="T25" s="61">
        <v>2332</v>
      </c>
      <c r="U25" s="61">
        <v>2341</v>
      </c>
      <c r="V25" s="61">
        <v>2355</v>
      </c>
      <c r="W25" s="61">
        <v>2361</v>
      </c>
      <c r="X25" s="61">
        <v>2361</v>
      </c>
      <c r="Y25" s="61">
        <v>2361</v>
      </c>
      <c r="Z25" s="61">
        <v>2364</v>
      </c>
      <c r="AA25" s="61">
        <v>2364</v>
      </c>
      <c r="AB25" s="62">
        <v>2364</v>
      </c>
      <c r="AC25" s="45">
        <f t="shared" si="0"/>
        <v>2439</v>
      </c>
      <c r="AD25" s="46">
        <f t="shared" si="1"/>
        <v>2324</v>
      </c>
      <c r="AE25" s="47">
        <f t="shared" si="2"/>
        <v>2361.4166666666665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1426</v>
      </c>
      <c r="G26" s="70"/>
      <c r="H26" s="70">
        <v>1448</v>
      </c>
      <c r="I26" s="70"/>
      <c r="J26" s="70">
        <v>1436</v>
      </c>
      <c r="K26" s="70"/>
      <c r="L26" s="70">
        <v>1426</v>
      </c>
      <c r="M26" s="70"/>
      <c r="N26" s="70">
        <v>1414</v>
      </c>
      <c r="O26" s="61"/>
      <c r="P26" s="61">
        <v>1400</v>
      </c>
      <c r="Q26" s="61"/>
      <c r="R26" s="61">
        <v>1388</v>
      </c>
      <c r="S26" s="61"/>
      <c r="T26" s="61">
        <v>1390</v>
      </c>
      <c r="U26" s="61"/>
      <c r="V26" s="61">
        <v>1392</v>
      </c>
      <c r="W26" s="61"/>
      <c r="X26" s="61">
        <v>1394</v>
      </c>
      <c r="Y26" s="61"/>
      <c r="Z26" s="61">
        <v>1401</v>
      </c>
      <c r="AA26" s="61"/>
      <c r="AB26" s="62">
        <v>1408</v>
      </c>
      <c r="AC26" s="45">
        <f t="shared" si="0"/>
        <v>1448</v>
      </c>
      <c r="AD26" s="46">
        <f t="shared" si="1"/>
        <v>1388</v>
      </c>
      <c r="AE26" s="47">
        <f t="shared" si="2"/>
        <v>1410.25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1052</v>
      </c>
      <c r="G27" s="70"/>
      <c r="H27" s="70">
        <v>1050</v>
      </c>
      <c r="I27" s="70"/>
      <c r="J27" s="70">
        <v>1049</v>
      </c>
      <c r="K27" s="70"/>
      <c r="L27" s="70">
        <v>1048</v>
      </c>
      <c r="M27" s="70"/>
      <c r="N27" s="70">
        <v>1046</v>
      </c>
      <c r="O27" s="61"/>
      <c r="P27" s="61">
        <v>1045</v>
      </c>
      <c r="Q27" s="61"/>
      <c r="R27" s="61">
        <v>1043</v>
      </c>
      <c r="S27" s="61"/>
      <c r="T27" s="61">
        <v>1042</v>
      </c>
      <c r="U27" s="61"/>
      <c r="V27" s="61">
        <v>1041</v>
      </c>
      <c r="W27" s="61"/>
      <c r="X27" s="61">
        <v>1040</v>
      </c>
      <c r="Y27" s="61"/>
      <c r="Z27" s="61">
        <v>1039</v>
      </c>
      <c r="AA27" s="61"/>
      <c r="AB27" s="62">
        <v>1039</v>
      </c>
      <c r="AC27" s="45">
        <f t="shared" si="0"/>
        <v>1052</v>
      </c>
      <c r="AD27" s="46">
        <f t="shared" si="1"/>
        <v>1039</v>
      </c>
      <c r="AE27" s="47">
        <f t="shared" si="2"/>
        <v>1044.5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136</v>
      </c>
      <c r="G28" s="70"/>
      <c r="H28" s="70">
        <v>113</v>
      </c>
      <c r="I28" s="70"/>
      <c r="J28" s="70">
        <v>87</v>
      </c>
      <c r="K28" s="70"/>
      <c r="L28" s="70">
        <v>69</v>
      </c>
      <c r="M28" s="70"/>
      <c r="N28" s="70">
        <v>50</v>
      </c>
      <c r="O28" s="61"/>
      <c r="P28" s="61">
        <v>33</v>
      </c>
      <c r="Q28" s="61"/>
      <c r="R28" s="61">
        <v>18</v>
      </c>
      <c r="S28" s="61"/>
      <c r="T28" s="61">
        <v>7</v>
      </c>
      <c r="U28" s="61"/>
      <c r="V28" s="61">
        <v>20</v>
      </c>
      <c r="W28" s="61"/>
      <c r="X28" s="61">
        <v>62</v>
      </c>
      <c r="Y28" s="61"/>
      <c r="Z28" s="61">
        <v>108</v>
      </c>
      <c r="AA28" s="61"/>
      <c r="AB28" s="62">
        <v>137</v>
      </c>
      <c r="AC28" s="45">
        <f t="shared" si="0"/>
        <v>137</v>
      </c>
      <c r="AD28" s="46">
        <f t="shared" si="1"/>
        <v>7</v>
      </c>
      <c r="AE28" s="47">
        <f t="shared" si="2"/>
        <v>70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107</v>
      </c>
      <c r="G29" s="70"/>
      <c r="H29" s="70">
        <v>82</v>
      </c>
      <c r="I29" s="70"/>
      <c r="J29" s="70">
        <v>55</v>
      </c>
      <c r="K29" s="70"/>
      <c r="L29" s="70">
        <v>35</v>
      </c>
      <c r="M29" s="70"/>
      <c r="N29" s="70">
        <v>10</v>
      </c>
      <c r="O29" s="61"/>
      <c r="P29" s="61">
        <v>-15</v>
      </c>
      <c r="Q29" s="61"/>
      <c r="R29" s="61">
        <v>-38</v>
      </c>
      <c r="S29" s="61"/>
      <c r="T29" s="61">
        <v>-46</v>
      </c>
      <c r="U29" s="61"/>
      <c r="V29" s="61">
        <v>-30</v>
      </c>
      <c r="W29" s="61"/>
      <c r="X29" s="61">
        <v>20</v>
      </c>
      <c r="Y29" s="61"/>
      <c r="Z29" s="61">
        <v>72</v>
      </c>
      <c r="AA29" s="61"/>
      <c r="AB29" s="62">
        <v>102</v>
      </c>
      <c r="AC29" s="45">
        <f t="shared" si="0"/>
        <v>107</v>
      </c>
      <c r="AD29" s="46">
        <f t="shared" si="1"/>
        <v>-46</v>
      </c>
      <c r="AE29" s="47">
        <f t="shared" si="2"/>
        <v>29.5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102</v>
      </c>
      <c r="F30" s="70">
        <v>89</v>
      </c>
      <c r="G30" s="70">
        <v>75</v>
      </c>
      <c r="H30" s="70">
        <v>59</v>
      </c>
      <c r="I30" s="70">
        <v>42</v>
      </c>
      <c r="J30" s="70">
        <v>27</v>
      </c>
      <c r="K30" s="70">
        <v>13</v>
      </c>
      <c r="L30" s="70">
        <v>0</v>
      </c>
      <c r="M30" s="70">
        <v>-15</v>
      </c>
      <c r="N30" s="70">
        <v>-31</v>
      </c>
      <c r="O30" s="61">
        <v>-49</v>
      </c>
      <c r="P30" s="61">
        <v>-66</v>
      </c>
      <c r="Q30" s="61">
        <v>-82</v>
      </c>
      <c r="R30" s="61">
        <v>-93</v>
      </c>
      <c r="S30" s="61">
        <v>-94</v>
      </c>
      <c r="T30" s="61">
        <v>-85</v>
      </c>
      <c r="U30" s="61">
        <v>-63</v>
      </c>
      <c r="V30" s="61">
        <v>-36</v>
      </c>
      <c r="W30" s="61">
        <v>-5</v>
      </c>
      <c r="X30" s="61">
        <v>25</v>
      </c>
      <c r="Y30" s="61">
        <v>52</v>
      </c>
      <c r="Z30" s="61">
        <v>75</v>
      </c>
      <c r="AA30" s="61">
        <v>89</v>
      </c>
      <c r="AB30" s="62">
        <v>97</v>
      </c>
      <c r="AC30" s="45">
        <f t="shared" si="0"/>
        <v>102</v>
      </c>
      <c r="AD30" s="46">
        <f t="shared" si="1"/>
        <v>-94</v>
      </c>
      <c r="AE30" s="47">
        <f t="shared" si="2"/>
        <v>5.25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75</v>
      </c>
      <c r="F31" s="72">
        <v>65</v>
      </c>
      <c r="G31" s="72">
        <v>56</v>
      </c>
      <c r="H31" s="72">
        <v>43</v>
      </c>
      <c r="I31" s="72">
        <v>26</v>
      </c>
      <c r="J31" s="72">
        <v>7</v>
      </c>
      <c r="K31" s="72">
        <v>-10</v>
      </c>
      <c r="L31" s="72">
        <v>-32</v>
      </c>
      <c r="M31" s="72">
        <v>-54</v>
      </c>
      <c r="N31" s="72">
        <v>-68</v>
      </c>
      <c r="O31" s="73">
        <v>-84</v>
      </c>
      <c r="P31" s="73">
        <v>-100</v>
      </c>
      <c r="Q31" s="73">
        <v>-107</v>
      </c>
      <c r="R31" s="73">
        <v>-104</v>
      </c>
      <c r="S31" s="73">
        <v>-95</v>
      </c>
      <c r="T31" s="73">
        <v>-77</v>
      </c>
      <c r="U31" s="73">
        <v>-49</v>
      </c>
      <c r="V31" s="73">
        <v>-20</v>
      </c>
      <c r="W31" s="73">
        <v>-4</v>
      </c>
      <c r="X31" s="73">
        <v>32</v>
      </c>
      <c r="Y31" s="73">
        <v>55</v>
      </c>
      <c r="Z31" s="73">
        <v>66</v>
      </c>
      <c r="AA31" s="73">
        <v>74</v>
      </c>
      <c r="AB31" s="74">
        <v>70</v>
      </c>
      <c r="AC31" s="48">
        <f t="shared" si="0"/>
        <v>75</v>
      </c>
      <c r="AD31" s="49">
        <f t="shared" si="1"/>
        <v>-107</v>
      </c>
      <c r="AE31" s="50">
        <f t="shared" si="2"/>
        <v>-9.7916666666666661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230</v>
      </c>
      <c r="G32" s="68"/>
      <c r="H32" s="68"/>
      <c r="I32" s="68">
        <v>247</v>
      </c>
      <c r="J32" s="68"/>
      <c r="K32" s="68"/>
      <c r="L32" s="68">
        <v>249</v>
      </c>
      <c r="M32" s="68"/>
      <c r="N32" s="68"/>
      <c r="O32" s="57">
        <v>248</v>
      </c>
      <c r="P32" s="57"/>
      <c r="Q32" s="57"/>
      <c r="R32" s="57">
        <v>246</v>
      </c>
      <c r="S32" s="57"/>
      <c r="T32" s="57"/>
      <c r="U32" s="57">
        <v>237</v>
      </c>
      <c r="V32" s="57"/>
      <c r="W32" s="57"/>
      <c r="X32" s="57">
        <v>229</v>
      </c>
      <c r="Y32" s="57"/>
      <c r="Z32" s="57"/>
      <c r="AA32" s="57">
        <v>227</v>
      </c>
      <c r="AB32" s="58"/>
      <c r="AC32" s="42">
        <f t="shared" si="0"/>
        <v>249</v>
      </c>
      <c r="AD32" s="43">
        <f t="shared" si="1"/>
        <v>227</v>
      </c>
      <c r="AE32" s="44">
        <f t="shared" si="2"/>
        <v>239.125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158</v>
      </c>
      <c r="G33" s="70"/>
      <c r="H33" s="70"/>
      <c r="I33" s="70">
        <v>164</v>
      </c>
      <c r="J33" s="70"/>
      <c r="K33" s="70"/>
      <c r="L33" s="70">
        <v>162</v>
      </c>
      <c r="M33" s="70"/>
      <c r="N33" s="70"/>
      <c r="O33" s="61">
        <v>158</v>
      </c>
      <c r="P33" s="61"/>
      <c r="Q33" s="61"/>
      <c r="R33" s="61">
        <v>153</v>
      </c>
      <c r="S33" s="61"/>
      <c r="T33" s="61"/>
      <c r="U33" s="61">
        <v>148</v>
      </c>
      <c r="V33" s="61"/>
      <c r="W33" s="61"/>
      <c r="X33" s="61">
        <v>152</v>
      </c>
      <c r="Y33" s="61"/>
      <c r="Z33" s="61"/>
      <c r="AA33" s="61">
        <v>153</v>
      </c>
      <c r="AB33" s="62"/>
      <c r="AC33" s="45">
        <f t="shared" si="0"/>
        <v>164</v>
      </c>
      <c r="AD33" s="46">
        <f t="shared" si="1"/>
        <v>148</v>
      </c>
      <c r="AE33" s="47">
        <f t="shared" si="2"/>
        <v>156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398</v>
      </c>
      <c r="G34" s="70"/>
      <c r="H34" s="70">
        <v>400</v>
      </c>
      <c r="I34" s="70"/>
      <c r="J34" s="70">
        <v>403</v>
      </c>
      <c r="K34" s="70"/>
      <c r="L34" s="70">
        <v>406</v>
      </c>
      <c r="M34" s="70"/>
      <c r="N34" s="70">
        <v>406</v>
      </c>
      <c r="O34" s="61"/>
      <c r="P34" s="61">
        <v>405</v>
      </c>
      <c r="Q34" s="61"/>
      <c r="R34" s="61">
        <v>404</v>
      </c>
      <c r="S34" s="61"/>
      <c r="T34" s="61">
        <v>402</v>
      </c>
      <c r="U34" s="61"/>
      <c r="V34" s="61">
        <v>400</v>
      </c>
      <c r="W34" s="61"/>
      <c r="X34" s="61">
        <v>398</v>
      </c>
      <c r="Y34" s="61"/>
      <c r="Z34" s="61">
        <v>396</v>
      </c>
      <c r="AA34" s="61"/>
      <c r="AB34" s="62">
        <v>395</v>
      </c>
      <c r="AC34" s="45">
        <f t="shared" si="0"/>
        <v>406</v>
      </c>
      <c r="AD34" s="46">
        <f t="shared" si="1"/>
        <v>395</v>
      </c>
      <c r="AE34" s="47">
        <f t="shared" si="2"/>
        <v>401.08333333333331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107</v>
      </c>
      <c r="F35" s="70">
        <v>99</v>
      </c>
      <c r="G35" s="70">
        <v>87</v>
      </c>
      <c r="H35" s="70">
        <v>72</v>
      </c>
      <c r="I35" s="70">
        <v>57</v>
      </c>
      <c r="J35" s="70">
        <v>42</v>
      </c>
      <c r="K35" s="70">
        <v>25</v>
      </c>
      <c r="L35" s="70">
        <v>7</v>
      </c>
      <c r="M35" s="70">
        <v>-10</v>
      </c>
      <c r="N35" s="70">
        <v>-28</v>
      </c>
      <c r="O35" s="61">
        <v>-45</v>
      </c>
      <c r="P35" s="61">
        <v>-61</v>
      </c>
      <c r="Q35" s="61">
        <v>-77</v>
      </c>
      <c r="R35" s="61">
        <v>-92</v>
      </c>
      <c r="S35" s="61">
        <v>-101</v>
      </c>
      <c r="T35" s="61">
        <v>-98</v>
      </c>
      <c r="U35" s="61">
        <v>-79</v>
      </c>
      <c r="V35" s="61">
        <v>-50</v>
      </c>
      <c r="W35" s="61">
        <v>-16</v>
      </c>
      <c r="X35" s="61">
        <v>16</v>
      </c>
      <c r="Y35" s="61">
        <v>46</v>
      </c>
      <c r="Z35" s="61">
        <v>68</v>
      </c>
      <c r="AA35" s="61">
        <v>86</v>
      </c>
      <c r="AB35" s="62">
        <v>96</v>
      </c>
      <c r="AC35" s="45">
        <f t="shared" si="0"/>
        <v>107</v>
      </c>
      <c r="AD35" s="46">
        <f t="shared" si="1"/>
        <v>-101</v>
      </c>
      <c r="AE35" s="47">
        <f t="shared" si="2"/>
        <v>6.291666666666667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72</v>
      </c>
      <c r="G36" s="70"/>
      <c r="H36" s="70">
        <v>53</v>
      </c>
      <c r="I36" s="70"/>
      <c r="J36" s="70">
        <v>27</v>
      </c>
      <c r="K36" s="70"/>
      <c r="L36" s="70">
        <v>-10</v>
      </c>
      <c r="M36" s="70"/>
      <c r="N36" s="70">
        <v>-46</v>
      </c>
      <c r="O36" s="61"/>
      <c r="P36" s="61">
        <v>-77</v>
      </c>
      <c r="Q36" s="61">
        <v>-94</v>
      </c>
      <c r="R36" s="61">
        <v>-92</v>
      </c>
      <c r="S36" s="61"/>
      <c r="T36" s="61">
        <v>-68</v>
      </c>
      <c r="U36" s="61"/>
      <c r="V36" s="61">
        <v>-16</v>
      </c>
      <c r="W36" s="61"/>
      <c r="X36" s="61">
        <v>35</v>
      </c>
      <c r="Y36" s="61"/>
      <c r="Z36" s="61">
        <v>75</v>
      </c>
      <c r="AA36" s="61">
        <v>82</v>
      </c>
      <c r="AB36" s="62">
        <v>78</v>
      </c>
      <c r="AC36" s="45">
        <f t="shared" si="0"/>
        <v>82</v>
      </c>
      <c r="AD36" s="46">
        <f t="shared" si="1"/>
        <v>-94</v>
      </c>
      <c r="AE36" s="47">
        <f t="shared" si="2"/>
        <v>1.3571428571428572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51</v>
      </c>
      <c r="F37" s="72">
        <v>47</v>
      </c>
      <c r="G37" s="72">
        <v>44</v>
      </c>
      <c r="H37" s="72">
        <v>38</v>
      </c>
      <c r="I37" s="72">
        <v>26</v>
      </c>
      <c r="J37" s="72">
        <v>8</v>
      </c>
      <c r="K37" s="72">
        <v>-10</v>
      </c>
      <c r="L37" s="72">
        <v>-30</v>
      </c>
      <c r="M37" s="72">
        <v>-48</v>
      </c>
      <c r="N37" s="72">
        <v>-64</v>
      </c>
      <c r="O37" s="73">
        <v>-78</v>
      </c>
      <c r="P37" s="73">
        <v>-90</v>
      </c>
      <c r="Q37" s="73">
        <v>-98</v>
      </c>
      <c r="R37" s="73">
        <v>-98</v>
      </c>
      <c r="S37" s="73">
        <v>-88</v>
      </c>
      <c r="T37" s="73">
        <v>-70</v>
      </c>
      <c r="U37" s="73">
        <v>-45</v>
      </c>
      <c r="V37" s="73">
        <v>-13</v>
      </c>
      <c r="W37" s="73">
        <v>17</v>
      </c>
      <c r="X37" s="73">
        <v>35</v>
      </c>
      <c r="Y37" s="73">
        <v>49</v>
      </c>
      <c r="Z37" s="73">
        <v>57</v>
      </c>
      <c r="AA37" s="73">
        <v>54</v>
      </c>
      <c r="AB37" s="74">
        <v>48</v>
      </c>
      <c r="AC37" s="48">
        <f t="shared" si="0"/>
        <v>57</v>
      </c>
      <c r="AD37" s="49">
        <f t="shared" si="1"/>
        <v>-98</v>
      </c>
      <c r="AE37" s="50">
        <f t="shared" si="2"/>
        <v>-10.75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42"/>
  <sheetViews>
    <sheetView topLeftCell="E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16443</v>
      </c>
      <c r="G4" s="68"/>
      <c r="H4" s="68">
        <v>16442</v>
      </c>
      <c r="I4" s="68"/>
      <c r="J4" s="68">
        <v>16441</v>
      </c>
      <c r="K4" s="68"/>
      <c r="L4" s="68">
        <v>16440</v>
      </c>
      <c r="M4" s="68"/>
      <c r="N4" s="68">
        <v>16439</v>
      </c>
      <c r="O4" s="57"/>
      <c r="P4" s="57">
        <v>16438</v>
      </c>
      <c r="Q4" s="57"/>
      <c r="R4" s="57">
        <v>16437</v>
      </c>
      <c r="S4" s="57"/>
      <c r="T4" s="57">
        <v>16440</v>
      </c>
      <c r="U4" s="57"/>
      <c r="V4" s="57">
        <v>16444</v>
      </c>
      <c r="W4" s="57"/>
      <c r="X4" s="57">
        <v>16451</v>
      </c>
      <c r="Y4" s="57"/>
      <c r="Z4" s="57">
        <v>16457</v>
      </c>
      <c r="AA4" s="57"/>
      <c r="AB4" s="58">
        <v>16463</v>
      </c>
      <c r="AC4" s="42">
        <f>MAX(E4:AB4)</f>
        <v>16463</v>
      </c>
      <c r="AD4" s="43">
        <f>MIN(E4:AB4)</f>
        <v>16437</v>
      </c>
      <c r="AE4" s="44">
        <f>AVERAGE(E4:AB4)</f>
        <v>16444.583333333332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5452</v>
      </c>
      <c r="G5" s="70"/>
      <c r="H5" s="70">
        <v>5458</v>
      </c>
      <c r="I5" s="70"/>
      <c r="J5" s="70">
        <v>5468</v>
      </c>
      <c r="K5" s="70"/>
      <c r="L5" s="70">
        <v>5476</v>
      </c>
      <c r="M5" s="70"/>
      <c r="N5" s="70">
        <v>5440</v>
      </c>
      <c r="O5" s="61"/>
      <c r="P5" s="61">
        <v>5387</v>
      </c>
      <c r="Q5" s="61"/>
      <c r="R5" s="61">
        <v>5345</v>
      </c>
      <c r="S5" s="61"/>
      <c r="T5" s="61">
        <v>5378</v>
      </c>
      <c r="U5" s="61"/>
      <c r="V5" s="61">
        <v>5412</v>
      </c>
      <c r="W5" s="61"/>
      <c r="X5" s="61">
        <v>5445</v>
      </c>
      <c r="Y5" s="61"/>
      <c r="Z5" s="61">
        <v>5430</v>
      </c>
      <c r="AA5" s="61"/>
      <c r="AB5" s="62">
        <v>5414</v>
      </c>
      <c r="AC5" s="45">
        <f t="shared" ref="AC5:AC37" si="0">MAX(E5:AB5)</f>
        <v>5476</v>
      </c>
      <c r="AD5" s="46">
        <f t="shared" ref="AD5:AD37" si="1">MIN(E5:AB5)</f>
        <v>5345</v>
      </c>
      <c r="AE5" s="47">
        <f>AVERAGE(E5:AB5)</f>
        <v>5425.416666666667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1251</v>
      </c>
      <c r="G6" s="70"/>
      <c r="H6" s="70">
        <v>1256</v>
      </c>
      <c r="I6" s="70"/>
      <c r="J6" s="70">
        <v>1249</v>
      </c>
      <c r="K6" s="70"/>
      <c r="L6" s="70">
        <v>1242</v>
      </c>
      <c r="M6" s="70"/>
      <c r="N6" s="70">
        <v>1242</v>
      </c>
      <c r="O6" s="61"/>
      <c r="P6" s="61">
        <v>1242</v>
      </c>
      <c r="Q6" s="61"/>
      <c r="R6" s="61">
        <v>1251</v>
      </c>
      <c r="S6" s="61"/>
      <c r="T6" s="61">
        <v>1251</v>
      </c>
      <c r="U6" s="61"/>
      <c r="V6" s="61">
        <v>1256</v>
      </c>
      <c r="W6" s="61"/>
      <c r="X6" s="61">
        <v>1256</v>
      </c>
      <c r="Y6" s="61"/>
      <c r="Z6" s="61">
        <v>1251</v>
      </c>
      <c r="AA6" s="61"/>
      <c r="AB6" s="62">
        <v>1246</v>
      </c>
      <c r="AC6" s="45">
        <f t="shared" si="0"/>
        <v>1256</v>
      </c>
      <c r="AD6" s="46">
        <f t="shared" si="1"/>
        <v>1242</v>
      </c>
      <c r="AE6" s="47">
        <f t="shared" ref="AE6:AE37" si="2">AVERAGE(E6:AB6)</f>
        <v>1249.4166666666667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685</v>
      </c>
      <c r="G7" s="70"/>
      <c r="H7" s="70">
        <v>684</v>
      </c>
      <c r="I7" s="70"/>
      <c r="J7" s="70">
        <v>684</v>
      </c>
      <c r="K7" s="70"/>
      <c r="L7" s="70">
        <v>684</v>
      </c>
      <c r="M7" s="70"/>
      <c r="N7" s="70">
        <v>683</v>
      </c>
      <c r="O7" s="61"/>
      <c r="P7" s="61">
        <v>683</v>
      </c>
      <c r="Q7" s="61"/>
      <c r="R7" s="61">
        <v>682</v>
      </c>
      <c r="S7" s="61"/>
      <c r="T7" s="61">
        <v>679</v>
      </c>
      <c r="U7" s="61"/>
      <c r="V7" s="61">
        <v>674</v>
      </c>
      <c r="W7" s="61"/>
      <c r="X7" s="61">
        <v>668</v>
      </c>
      <c r="Y7" s="61"/>
      <c r="Z7" s="61">
        <v>665</v>
      </c>
      <c r="AA7" s="61"/>
      <c r="AB7" s="62">
        <v>662</v>
      </c>
      <c r="AC7" s="45">
        <f t="shared" si="0"/>
        <v>685</v>
      </c>
      <c r="AD7" s="46">
        <f t="shared" si="1"/>
        <v>662</v>
      </c>
      <c r="AE7" s="47">
        <f t="shared" si="2"/>
        <v>677.75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281</v>
      </c>
      <c r="G8" s="70"/>
      <c r="H8" s="70">
        <v>279</v>
      </c>
      <c r="I8" s="70"/>
      <c r="J8" s="70">
        <v>277</v>
      </c>
      <c r="K8" s="70"/>
      <c r="L8" s="70">
        <v>276</v>
      </c>
      <c r="M8" s="70"/>
      <c r="N8" s="70">
        <v>274</v>
      </c>
      <c r="O8" s="61"/>
      <c r="P8" s="61">
        <v>273</v>
      </c>
      <c r="Q8" s="61"/>
      <c r="R8" s="61">
        <v>271</v>
      </c>
      <c r="S8" s="61"/>
      <c r="T8" s="61">
        <v>269</v>
      </c>
      <c r="U8" s="61"/>
      <c r="V8" s="61">
        <v>267</v>
      </c>
      <c r="W8" s="61"/>
      <c r="X8" s="61">
        <v>266</v>
      </c>
      <c r="Y8" s="61"/>
      <c r="Z8" s="61">
        <v>265</v>
      </c>
      <c r="AA8" s="61"/>
      <c r="AB8" s="62">
        <v>264</v>
      </c>
      <c r="AC8" s="45">
        <f t="shared" si="0"/>
        <v>281</v>
      </c>
      <c r="AD8" s="46">
        <f t="shared" si="1"/>
        <v>264</v>
      </c>
      <c r="AE8" s="47">
        <f t="shared" si="2"/>
        <v>271.83333333333331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232</v>
      </c>
      <c r="G9" s="70"/>
      <c r="H9" s="70">
        <v>233</v>
      </c>
      <c r="I9" s="70"/>
      <c r="J9" s="70">
        <v>234</v>
      </c>
      <c r="K9" s="70"/>
      <c r="L9" s="70">
        <v>237</v>
      </c>
      <c r="M9" s="70"/>
      <c r="N9" s="70">
        <v>244</v>
      </c>
      <c r="O9" s="61"/>
      <c r="P9" s="61">
        <v>248</v>
      </c>
      <c r="Q9" s="61"/>
      <c r="R9" s="61">
        <v>245</v>
      </c>
      <c r="S9" s="61"/>
      <c r="T9" s="61">
        <v>243</v>
      </c>
      <c r="U9" s="61"/>
      <c r="V9" s="61">
        <v>240</v>
      </c>
      <c r="W9" s="61"/>
      <c r="X9" s="61">
        <v>246</v>
      </c>
      <c r="Y9" s="61"/>
      <c r="Z9" s="61">
        <v>251</v>
      </c>
      <c r="AA9" s="61"/>
      <c r="AB9" s="62">
        <v>254</v>
      </c>
      <c r="AC9" s="45">
        <f t="shared" si="0"/>
        <v>254</v>
      </c>
      <c r="AD9" s="46">
        <f t="shared" si="1"/>
        <v>232</v>
      </c>
      <c r="AE9" s="47">
        <f t="shared" si="2"/>
        <v>242.25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116</v>
      </c>
      <c r="F10" s="70">
        <v>107</v>
      </c>
      <c r="G10" s="70">
        <v>95</v>
      </c>
      <c r="H10" s="70">
        <v>84</v>
      </c>
      <c r="I10" s="70">
        <v>72</v>
      </c>
      <c r="J10" s="70">
        <v>58</v>
      </c>
      <c r="K10" s="70">
        <v>43</v>
      </c>
      <c r="L10" s="70">
        <v>30</v>
      </c>
      <c r="M10" s="70">
        <v>17</v>
      </c>
      <c r="N10" s="70">
        <v>4</v>
      </c>
      <c r="O10" s="61">
        <v>-9</v>
      </c>
      <c r="P10" s="61">
        <v>-21</v>
      </c>
      <c r="Q10" s="61">
        <v>-33</v>
      </c>
      <c r="R10" s="61">
        <v>-42</v>
      </c>
      <c r="S10" s="61">
        <v>-48</v>
      </c>
      <c r="T10" s="61">
        <v>-49</v>
      </c>
      <c r="U10" s="61">
        <v>-34</v>
      </c>
      <c r="V10" s="61">
        <v>-8</v>
      </c>
      <c r="W10" s="61">
        <v>25</v>
      </c>
      <c r="X10" s="61">
        <v>55</v>
      </c>
      <c r="Y10" s="61">
        <v>79</v>
      </c>
      <c r="Z10" s="61">
        <v>98</v>
      </c>
      <c r="AA10" s="61">
        <v>104</v>
      </c>
      <c r="AB10" s="62">
        <v>99</v>
      </c>
      <c r="AC10" s="45">
        <f t="shared" si="0"/>
        <v>116</v>
      </c>
      <c r="AD10" s="46">
        <f t="shared" si="1"/>
        <v>-49</v>
      </c>
      <c r="AE10" s="47">
        <f t="shared" si="2"/>
        <v>35.083333333333336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4683</v>
      </c>
      <c r="G11" s="70"/>
      <c r="H11" s="70"/>
      <c r="I11" s="70">
        <v>4683</v>
      </c>
      <c r="J11" s="70"/>
      <c r="K11" s="70"/>
      <c r="L11" s="70">
        <v>4683</v>
      </c>
      <c r="M11" s="70"/>
      <c r="N11" s="70"/>
      <c r="O11" s="61">
        <v>4683</v>
      </c>
      <c r="P11" s="61"/>
      <c r="Q11" s="61"/>
      <c r="R11" s="61">
        <v>4683</v>
      </c>
      <c r="S11" s="61"/>
      <c r="T11" s="61"/>
      <c r="U11" s="61">
        <v>4683</v>
      </c>
      <c r="V11" s="61"/>
      <c r="W11" s="61"/>
      <c r="X11" s="61">
        <v>4683</v>
      </c>
      <c r="Y11" s="61"/>
      <c r="Z11" s="61"/>
      <c r="AA11" s="61">
        <v>4685</v>
      </c>
      <c r="AB11" s="62"/>
      <c r="AC11" s="45">
        <f t="shared" si="0"/>
        <v>4685</v>
      </c>
      <c r="AD11" s="46">
        <f t="shared" si="1"/>
        <v>4683</v>
      </c>
      <c r="AE11" s="47">
        <f t="shared" si="2"/>
        <v>4683.25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2735</v>
      </c>
      <c r="G12" s="70"/>
      <c r="H12" s="70">
        <v>2732</v>
      </c>
      <c r="I12" s="70"/>
      <c r="J12" s="70">
        <v>2737</v>
      </c>
      <c r="K12" s="70"/>
      <c r="L12" s="70">
        <v>2742</v>
      </c>
      <c r="M12" s="70"/>
      <c r="N12" s="70">
        <v>2744</v>
      </c>
      <c r="O12" s="61"/>
      <c r="P12" s="61">
        <v>2746</v>
      </c>
      <c r="Q12" s="61"/>
      <c r="R12" s="61">
        <v>2737</v>
      </c>
      <c r="S12" s="61"/>
      <c r="T12" s="61">
        <v>2700</v>
      </c>
      <c r="U12" s="61"/>
      <c r="V12" s="61">
        <v>2669</v>
      </c>
      <c r="W12" s="61"/>
      <c r="X12" s="61">
        <v>2681</v>
      </c>
      <c r="Y12" s="61"/>
      <c r="Z12" s="61">
        <v>2691</v>
      </c>
      <c r="AA12" s="61"/>
      <c r="AB12" s="62">
        <v>2700</v>
      </c>
      <c r="AC12" s="45">
        <f t="shared" si="0"/>
        <v>2746</v>
      </c>
      <c r="AD12" s="46">
        <f t="shared" si="1"/>
        <v>2669</v>
      </c>
      <c r="AE12" s="47">
        <f t="shared" si="2"/>
        <v>2717.8333333333335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1121</v>
      </c>
      <c r="G13" s="70"/>
      <c r="H13" s="70">
        <v>1088</v>
      </c>
      <c r="I13" s="70"/>
      <c r="J13" s="70">
        <v>1074</v>
      </c>
      <c r="K13" s="70"/>
      <c r="L13" s="70">
        <v>1069</v>
      </c>
      <c r="M13" s="70"/>
      <c r="N13" s="70">
        <v>1061</v>
      </c>
      <c r="O13" s="61"/>
      <c r="P13" s="61">
        <v>1055</v>
      </c>
      <c r="Q13" s="61"/>
      <c r="R13" s="61">
        <v>1054</v>
      </c>
      <c r="S13" s="61"/>
      <c r="T13" s="61">
        <v>1124</v>
      </c>
      <c r="U13" s="61"/>
      <c r="V13" s="61">
        <v>1124</v>
      </c>
      <c r="W13" s="61"/>
      <c r="X13" s="61">
        <v>1041</v>
      </c>
      <c r="Y13" s="61"/>
      <c r="Z13" s="61">
        <v>1021</v>
      </c>
      <c r="AA13" s="61"/>
      <c r="AB13" s="62">
        <v>1030</v>
      </c>
      <c r="AC13" s="45">
        <f t="shared" si="0"/>
        <v>1124</v>
      </c>
      <c r="AD13" s="46">
        <f t="shared" si="1"/>
        <v>1021</v>
      </c>
      <c r="AE13" s="47">
        <f t="shared" si="2"/>
        <v>1071.8333333333333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75</v>
      </c>
      <c r="G14" s="70"/>
      <c r="H14" s="70"/>
      <c r="I14" s="70">
        <v>72</v>
      </c>
      <c r="J14" s="70"/>
      <c r="K14" s="70"/>
      <c r="L14" s="70">
        <v>66</v>
      </c>
      <c r="M14" s="70"/>
      <c r="N14" s="70"/>
      <c r="O14" s="61">
        <v>60</v>
      </c>
      <c r="P14" s="61"/>
      <c r="Q14" s="61"/>
      <c r="R14" s="61">
        <v>54</v>
      </c>
      <c r="S14" s="61"/>
      <c r="T14" s="61"/>
      <c r="U14" s="61">
        <v>62</v>
      </c>
      <c r="V14" s="61"/>
      <c r="W14" s="61"/>
      <c r="X14" s="61">
        <v>82</v>
      </c>
      <c r="Y14" s="61"/>
      <c r="Z14" s="61"/>
      <c r="AA14" s="61">
        <v>94</v>
      </c>
      <c r="AB14" s="62"/>
      <c r="AC14" s="45">
        <f t="shared" si="0"/>
        <v>94</v>
      </c>
      <c r="AD14" s="46">
        <f t="shared" si="1"/>
        <v>54</v>
      </c>
      <c r="AE14" s="47">
        <f t="shared" si="2"/>
        <v>70.625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95</v>
      </c>
      <c r="F15" s="70">
        <v>85</v>
      </c>
      <c r="G15" s="70">
        <v>75</v>
      </c>
      <c r="H15" s="70">
        <v>68</v>
      </c>
      <c r="I15" s="70">
        <v>58</v>
      </c>
      <c r="J15" s="70">
        <v>40</v>
      </c>
      <c r="K15" s="70">
        <v>10</v>
      </c>
      <c r="L15" s="70">
        <v>-1</v>
      </c>
      <c r="M15" s="70">
        <v>-17</v>
      </c>
      <c r="N15" s="70">
        <v>-31</v>
      </c>
      <c r="O15" s="61">
        <v>-48</v>
      </c>
      <c r="P15" s="61">
        <v>-59</v>
      </c>
      <c r="Q15" s="61">
        <v>-68</v>
      </c>
      <c r="R15" s="61">
        <v>-71</v>
      </c>
      <c r="S15" s="61">
        <v>-65</v>
      </c>
      <c r="T15" s="61">
        <v>-45</v>
      </c>
      <c r="U15" s="61">
        <v>-26</v>
      </c>
      <c r="V15" s="61">
        <v>-1</v>
      </c>
      <c r="W15" s="61">
        <v>26</v>
      </c>
      <c r="X15" s="61">
        <v>45</v>
      </c>
      <c r="Y15" s="61">
        <v>64</v>
      </c>
      <c r="Z15" s="61">
        <v>72</v>
      </c>
      <c r="AA15" s="61">
        <v>75</v>
      </c>
      <c r="AB15" s="62">
        <v>68</v>
      </c>
      <c r="AC15" s="45">
        <f t="shared" si="0"/>
        <v>95</v>
      </c>
      <c r="AD15" s="46">
        <f t="shared" si="1"/>
        <v>-71</v>
      </c>
      <c r="AE15" s="47">
        <f t="shared" si="2"/>
        <v>14.541666666666666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163</v>
      </c>
      <c r="F16" s="70">
        <v>147</v>
      </c>
      <c r="G16" s="70">
        <v>143</v>
      </c>
      <c r="H16" s="70">
        <v>129</v>
      </c>
      <c r="I16" s="70">
        <v>121</v>
      </c>
      <c r="J16" s="70">
        <v>109</v>
      </c>
      <c r="K16" s="70">
        <v>93</v>
      </c>
      <c r="L16" s="70">
        <v>81</v>
      </c>
      <c r="M16" s="70">
        <v>59</v>
      </c>
      <c r="N16" s="70">
        <v>50</v>
      </c>
      <c r="O16" s="61">
        <v>40</v>
      </c>
      <c r="P16" s="61">
        <v>31</v>
      </c>
      <c r="Q16" s="61">
        <v>21</v>
      </c>
      <c r="R16" s="61">
        <v>9</v>
      </c>
      <c r="S16" s="61">
        <v>3</v>
      </c>
      <c r="T16" s="61">
        <v>-5</v>
      </c>
      <c r="U16" s="61">
        <v>-9</v>
      </c>
      <c r="V16" s="61">
        <v>6</v>
      </c>
      <c r="W16" s="61">
        <v>34</v>
      </c>
      <c r="X16" s="61">
        <v>69</v>
      </c>
      <c r="Y16" s="61">
        <v>105</v>
      </c>
      <c r="Z16" s="61">
        <v>128</v>
      </c>
      <c r="AA16" s="61">
        <v>150</v>
      </c>
      <c r="AB16" s="62">
        <v>148</v>
      </c>
      <c r="AC16" s="45">
        <f t="shared" si="0"/>
        <v>163</v>
      </c>
      <c r="AD16" s="46">
        <f t="shared" si="1"/>
        <v>-9</v>
      </c>
      <c r="AE16" s="47">
        <f t="shared" si="2"/>
        <v>76.041666666666671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154</v>
      </c>
      <c r="F17" s="70">
        <v>144</v>
      </c>
      <c r="G17" s="70">
        <v>134</v>
      </c>
      <c r="H17" s="70">
        <v>116</v>
      </c>
      <c r="I17" s="70">
        <v>110</v>
      </c>
      <c r="J17" s="70">
        <v>92</v>
      </c>
      <c r="K17" s="70">
        <v>80</v>
      </c>
      <c r="L17" s="70">
        <v>63</v>
      </c>
      <c r="M17" s="70">
        <v>47</v>
      </c>
      <c r="N17" s="70">
        <v>38</v>
      </c>
      <c r="O17" s="61">
        <v>26</v>
      </c>
      <c r="P17" s="61">
        <v>14</v>
      </c>
      <c r="Q17" s="61">
        <v>2</v>
      </c>
      <c r="R17" s="61">
        <v>-8</v>
      </c>
      <c r="S17" s="61">
        <v>-14</v>
      </c>
      <c r="T17" s="61">
        <v>-21</v>
      </c>
      <c r="U17" s="61">
        <v>-9</v>
      </c>
      <c r="V17" s="61">
        <v>10</v>
      </c>
      <c r="W17" s="61">
        <v>35</v>
      </c>
      <c r="X17" s="61">
        <v>64</v>
      </c>
      <c r="Y17" s="61">
        <v>93</v>
      </c>
      <c r="Z17" s="61">
        <v>121</v>
      </c>
      <c r="AA17" s="61">
        <v>138</v>
      </c>
      <c r="AB17" s="62">
        <v>101</v>
      </c>
      <c r="AC17" s="45">
        <f t="shared" si="0"/>
        <v>154</v>
      </c>
      <c r="AD17" s="46">
        <f t="shared" si="1"/>
        <v>-21</v>
      </c>
      <c r="AE17" s="47">
        <f t="shared" si="2"/>
        <v>63.75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66</v>
      </c>
      <c r="F18" s="70">
        <v>75</v>
      </c>
      <c r="G18" s="70">
        <v>81</v>
      </c>
      <c r="H18" s="70">
        <v>80</v>
      </c>
      <c r="I18" s="70">
        <v>75</v>
      </c>
      <c r="J18" s="70">
        <v>69</v>
      </c>
      <c r="K18" s="70">
        <v>60</v>
      </c>
      <c r="L18" s="70">
        <v>52</v>
      </c>
      <c r="M18" s="70">
        <v>42</v>
      </c>
      <c r="N18" s="70">
        <v>32</v>
      </c>
      <c r="O18" s="61">
        <v>22</v>
      </c>
      <c r="P18" s="61">
        <v>12</v>
      </c>
      <c r="Q18" s="61">
        <v>2</v>
      </c>
      <c r="R18" s="61">
        <v>-7</v>
      </c>
      <c r="S18" s="61">
        <v>-17</v>
      </c>
      <c r="T18" s="61">
        <v>-26</v>
      </c>
      <c r="U18" s="61">
        <v>-35</v>
      </c>
      <c r="V18" s="61">
        <v>-41</v>
      </c>
      <c r="W18" s="61">
        <v>-30</v>
      </c>
      <c r="X18" s="61">
        <v>-20</v>
      </c>
      <c r="Y18" s="61">
        <v>-5</v>
      </c>
      <c r="Z18" s="61">
        <v>8</v>
      </c>
      <c r="AA18" s="61">
        <v>24</v>
      </c>
      <c r="AB18" s="62">
        <v>36</v>
      </c>
      <c r="AC18" s="45">
        <f t="shared" si="0"/>
        <v>81</v>
      </c>
      <c r="AD18" s="46">
        <f t="shared" si="1"/>
        <v>-41</v>
      </c>
      <c r="AE18" s="47">
        <f t="shared" si="2"/>
        <v>23.125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82</v>
      </c>
      <c r="F20" s="91">
        <v>72</v>
      </c>
      <c r="G20" s="91">
        <v>63</v>
      </c>
      <c r="H20" s="91">
        <v>55</v>
      </c>
      <c r="I20" s="91">
        <v>45</v>
      </c>
      <c r="J20" s="91">
        <v>31</v>
      </c>
      <c r="K20" s="91">
        <v>16</v>
      </c>
      <c r="L20" s="91">
        <v>4</v>
      </c>
      <c r="M20" s="91">
        <v>-5</v>
      </c>
      <c r="N20" s="91">
        <v>-16</v>
      </c>
      <c r="O20" s="92">
        <v>-31</v>
      </c>
      <c r="P20" s="92">
        <v>-43</v>
      </c>
      <c r="Q20" s="92">
        <v>-57</v>
      </c>
      <c r="R20" s="92">
        <v>2067</v>
      </c>
      <c r="S20" s="92">
        <v>-73</v>
      </c>
      <c r="T20" s="92">
        <v>-68</v>
      </c>
      <c r="U20" s="92">
        <v>-50</v>
      </c>
      <c r="V20" s="92">
        <v>-25</v>
      </c>
      <c r="W20" s="92">
        <v>-3</v>
      </c>
      <c r="X20" s="92">
        <v>19</v>
      </c>
      <c r="Y20" s="92">
        <v>39</v>
      </c>
      <c r="Z20" s="92">
        <v>51</v>
      </c>
      <c r="AA20" s="92">
        <v>55</v>
      </c>
      <c r="AB20" s="93">
        <v>56</v>
      </c>
      <c r="AC20" s="94">
        <f t="shared" si="0"/>
        <v>2067</v>
      </c>
      <c r="AD20" s="95">
        <f t="shared" si="1"/>
        <v>-73</v>
      </c>
      <c r="AE20" s="96">
        <f t="shared" si="2"/>
        <v>95.166666666666671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8873</v>
      </c>
      <c r="G21" s="68"/>
      <c r="H21" s="68">
        <v>8870</v>
      </c>
      <c r="I21" s="68"/>
      <c r="J21" s="68">
        <v>8863</v>
      </c>
      <c r="K21" s="68"/>
      <c r="L21" s="68">
        <v>8855</v>
      </c>
      <c r="M21" s="68"/>
      <c r="N21" s="68">
        <v>8850</v>
      </c>
      <c r="O21" s="57"/>
      <c r="P21" s="57">
        <v>8853</v>
      </c>
      <c r="Q21" s="57"/>
      <c r="R21" s="57">
        <v>8865</v>
      </c>
      <c r="S21" s="57"/>
      <c r="T21" s="57">
        <v>8857</v>
      </c>
      <c r="U21" s="57"/>
      <c r="V21" s="57">
        <v>8846</v>
      </c>
      <c r="W21" s="57"/>
      <c r="X21" s="57">
        <v>8838</v>
      </c>
      <c r="Y21" s="57"/>
      <c r="Z21" s="57">
        <v>8863</v>
      </c>
      <c r="AA21" s="57"/>
      <c r="AB21" s="58">
        <v>8896</v>
      </c>
      <c r="AC21" s="42">
        <f t="shared" si="0"/>
        <v>8896</v>
      </c>
      <c r="AD21" s="43">
        <f t="shared" si="1"/>
        <v>8838</v>
      </c>
      <c r="AE21" s="44">
        <f t="shared" si="2"/>
        <v>8860.75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3026</v>
      </c>
      <c r="G22" s="70"/>
      <c r="H22" s="70">
        <v>3024</v>
      </c>
      <c r="I22" s="70"/>
      <c r="J22" s="70">
        <v>3022</v>
      </c>
      <c r="K22" s="70"/>
      <c r="L22" s="70">
        <v>3018</v>
      </c>
      <c r="M22" s="70"/>
      <c r="N22" s="70">
        <v>3015</v>
      </c>
      <c r="O22" s="61"/>
      <c r="P22" s="61">
        <v>3013</v>
      </c>
      <c r="Q22" s="61"/>
      <c r="R22" s="61">
        <v>3011</v>
      </c>
      <c r="S22" s="61"/>
      <c r="T22" s="61">
        <v>3008</v>
      </c>
      <c r="U22" s="61"/>
      <c r="V22" s="61">
        <v>3004</v>
      </c>
      <c r="W22" s="61"/>
      <c r="X22" s="61">
        <v>3002</v>
      </c>
      <c r="Y22" s="61"/>
      <c r="Z22" s="61">
        <v>3001</v>
      </c>
      <c r="AA22" s="61"/>
      <c r="AB22" s="62">
        <v>2999</v>
      </c>
      <c r="AC22" s="45">
        <f t="shared" si="0"/>
        <v>3026</v>
      </c>
      <c r="AD22" s="46">
        <f t="shared" si="1"/>
        <v>2999</v>
      </c>
      <c r="AE22" s="47">
        <f t="shared" si="2"/>
        <v>3011.9166666666665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13541</v>
      </c>
      <c r="F23" s="70">
        <v>13525</v>
      </c>
      <c r="G23" s="70"/>
      <c r="H23" s="70"/>
      <c r="I23" s="70">
        <v>13477</v>
      </c>
      <c r="J23" s="70"/>
      <c r="K23" s="70"/>
      <c r="L23" s="70">
        <v>13527</v>
      </c>
      <c r="M23" s="70">
        <v>13595</v>
      </c>
      <c r="N23" s="70">
        <v>13488</v>
      </c>
      <c r="O23" s="61">
        <v>13632</v>
      </c>
      <c r="P23" s="61">
        <v>13684</v>
      </c>
      <c r="Q23" s="61">
        <v>13607</v>
      </c>
      <c r="R23" s="61">
        <v>13522</v>
      </c>
      <c r="S23" s="61"/>
      <c r="T23" s="61">
        <v>13474</v>
      </c>
      <c r="U23" s="61"/>
      <c r="V23" s="61">
        <v>13467</v>
      </c>
      <c r="W23" s="61">
        <v>13662</v>
      </c>
      <c r="X23" s="61">
        <v>13669</v>
      </c>
      <c r="Y23" s="61">
        <v>13610</v>
      </c>
      <c r="Z23" s="61"/>
      <c r="AA23" s="61">
        <v>13495</v>
      </c>
      <c r="AB23" s="62">
        <v>13486</v>
      </c>
      <c r="AC23" s="45">
        <f t="shared" si="0"/>
        <v>13684</v>
      </c>
      <c r="AD23" s="46">
        <f t="shared" si="1"/>
        <v>13467</v>
      </c>
      <c r="AE23" s="47">
        <f t="shared" si="2"/>
        <v>13556.529411764706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6420</v>
      </c>
      <c r="F24" s="70">
        <v>6422</v>
      </c>
      <c r="G24" s="70"/>
      <c r="H24" s="70"/>
      <c r="I24" s="70"/>
      <c r="J24" s="70"/>
      <c r="K24" s="70"/>
      <c r="L24" s="70">
        <v>6403</v>
      </c>
      <c r="M24" s="70"/>
      <c r="N24" s="70">
        <v>6403</v>
      </c>
      <c r="O24" s="61"/>
      <c r="P24" s="61">
        <v>6403</v>
      </c>
      <c r="Q24" s="61">
        <v>6410</v>
      </c>
      <c r="R24" s="61">
        <v>6401</v>
      </c>
      <c r="S24" s="61"/>
      <c r="T24" s="61"/>
      <c r="U24" s="61">
        <v>6414</v>
      </c>
      <c r="V24" s="61"/>
      <c r="W24" s="61"/>
      <c r="X24" s="61">
        <v>6431</v>
      </c>
      <c r="Y24" s="61"/>
      <c r="Z24" s="61"/>
      <c r="AA24" s="61">
        <v>6436</v>
      </c>
      <c r="AB24" s="62">
        <v>6446</v>
      </c>
      <c r="AC24" s="45">
        <f t="shared" si="0"/>
        <v>6446</v>
      </c>
      <c r="AD24" s="46">
        <f t="shared" si="1"/>
        <v>6401</v>
      </c>
      <c r="AE24" s="47">
        <f t="shared" si="2"/>
        <v>6417.181818181818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>
        <v>2369</v>
      </c>
      <c r="F25" s="70">
        <v>2370</v>
      </c>
      <c r="G25" s="70"/>
      <c r="H25" s="70">
        <v>2365</v>
      </c>
      <c r="I25" s="70"/>
      <c r="J25" s="70">
        <v>2342</v>
      </c>
      <c r="K25" s="70"/>
      <c r="L25" s="70">
        <v>2327</v>
      </c>
      <c r="M25" s="70"/>
      <c r="N25" s="70">
        <v>2326</v>
      </c>
      <c r="O25" s="61"/>
      <c r="P25" s="61">
        <v>2326</v>
      </c>
      <c r="Q25" s="61"/>
      <c r="R25" s="61">
        <v>2326</v>
      </c>
      <c r="S25" s="61"/>
      <c r="T25" s="61">
        <v>2324</v>
      </c>
      <c r="U25" s="61"/>
      <c r="V25" s="61">
        <v>2320</v>
      </c>
      <c r="W25" s="61"/>
      <c r="X25" s="61">
        <v>2320</v>
      </c>
      <c r="Y25" s="61"/>
      <c r="Z25" s="61">
        <v>2332</v>
      </c>
      <c r="AA25" s="61"/>
      <c r="AB25" s="62">
        <v>2350</v>
      </c>
      <c r="AC25" s="45">
        <f t="shared" si="0"/>
        <v>2370</v>
      </c>
      <c r="AD25" s="46">
        <f t="shared" si="1"/>
        <v>2320</v>
      </c>
      <c r="AE25" s="47">
        <f t="shared" si="2"/>
        <v>2338.2307692307691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1415</v>
      </c>
      <c r="G26" s="70"/>
      <c r="H26" s="70">
        <v>1416</v>
      </c>
      <c r="I26" s="70"/>
      <c r="J26" s="70">
        <v>1417</v>
      </c>
      <c r="K26" s="70"/>
      <c r="L26" s="70">
        <v>1418</v>
      </c>
      <c r="M26" s="70"/>
      <c r="N26" s="70">
        <v>1398</v>
      </c>
      <c r="O26" s="61"/>
      <c r="P26" s="61">
        <v>1386</v>
      </c>
      <c r="Q26" s="61"/>
      <c r="R26" s="61">
        <v>1378</v>
      </c>
      <c r="S26" s="61"/>
      <c r="T26" s="61">
        <v>1376</v>
      </c>
      <c r="U26" s="61"/>
      <c r="V26" s="61">
        <v>1374</v>
      </c>
      <c r="W26" s="61"/>
      <c r="X26" s="61">
        <v>1372</v>
      </c>
      <c r="Y26" s="61"/>
      <c r="Z26" s="61">
        <v>1370</v>
      </c>
      <c r="AA26" s="61"/>
      <c r="AB26" s="62">
        <v>1366</v>
      </c>
      <c r="AC26" s="45">
        <f t="shared" si="0"/>
        <v>1418</v>
      </c>
      <c r="AD26" s="46">
        <f t="shared" si="1"/>
        <v>1366</v>
      </c>
      <c r="AE26" s="47">
        <f t="shared" si="2"/>
        <v>1390.5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1037</v>
      </c>
      <c r="G27" s="70"/>
      <c r="H27" s="70">
        <v>1039</v>
      </c>
      <c r="I27" s="70"/>
      <c r="J27" s="70">
        <v>1041</v>
      </c>
      <c r="K27" s="70"/>
      <c r="L27" s="70">
        <v>1043</v>
      </c>
      <c r="M27" s="70"/>
      <c r="N27" s="70">
        <v>1045</v>
      </c>
      <c r="O27" s="61"/>
      <c r="P27" s="61">
        <v>1046</v>
      </c>
      <c r="Q27" s="61"/>
      <c r="R27" s="61">
        <v>1047</v>
      </c>
      <c r="S27" s="61"/>
      <c r="T27" s="61">
        <v>1043</v>
      </c>
      <c r="U27" s="61"/>
      <c r="V27" s="61">
        <v>1041</v>
      </c>
      <c r="W27" s="61"/>
      <c r="X27" s="61">
        <v>1039</v>
      </c>
      <c r="Y27" s="61"/>
      <c r="Z27" s="61">
        <v>1037</v>
      </c>
      <c r="AA27" s="61"/>
      <c r="AB27" s="62">
        <v>1035</v>
      </c>
      <c r="AC27" s="45">
        <f t="shared" si="0"/>
        <v>1047</v>
      </c>
      <c r="AD27" s="46">
        <f t="shared" si="1"/>
        <v>1035</v>
      </c>
      <c r="AE27" s="47">
        <f t="shared" si="2"/>
        <v>1041.0833333333333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135</v>
      </c>
      <c r="G28" s="70"/>
      <c r="H28" s="70"/>
      <c r="I28" s="70">
        <v>103</v>
      </c>
      <c r="J28" s="70"/>
      <c r="K28" s="70"/>
      <c r="L28" s="70">
        <v>78</v>
      </c>
      <c r="M28" s="70"/>
      <c r="N28" s="70"/>
      <c r="O28" s="61">
        <v>52</v>
      </c>
      <c r="P28" s="61"/>
      <c r="Q28" s="61"/>
      <c r="R28" s="61">
        <v>30</v>
      </c>
      <c r="S28" s="61"/>
      <c r="T28" s="61"/>
      <c r="U28" s="61">
        <v>16</v>
      </c>
      <c r="V28" s="61"/>
      <c r="W28" s="61"/>
      <c r="X28" s="61">
        <v>34</v>
      </c>
      <c r="Y28" s="61"/>
      <c r="Z28" s="61"/>
      <c r="AA28" s="61">
        <v>83</v>
      </c>
      <c r="AB28" s="62"/>
      <c r="AC28" s="45">
        <f t="shared" si="0"/>
        <v>135</v>
      </c>
      <c r="AD28" s="46">
        <f t="shared" si="1"/>
        <v>16</v>
      </c>
      <c r="AE28" s="47">
        <f t="shared" si="2"/>
        <v>66.375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98</v>
      </c>
      <c r="G29" s="70"/>
      <c r="H29" s="70"/>
      <c r="I29" s="70">
        <v>80</v>
      </c>
      <c r="J29" s="70"/>
      <c r="K29" s="70"/>
      <c r="L29" s="70">
        <v>40</v>
      </c>
      <c r="M29" s="70"/>
      <c r="N29" s="70"/>
      <c r="O29" s="61">
        <v>17</v>
      </c>
      <c r="P29" s="61"/>
      <c r="Q29" s="61"/>
      <c r="R29" s="61">
        <v>-15</v>
      </c>
      <c r="S29" s="61"/>
      <c r="T29" s="61"/>
      <c r="U29" s="61">
        <v>-30</v>
      </c>
      <c r="V29" s="61"/>
      <c r="W29" s="61"/>
      <c r="X29" s="61">
        <v>-15</v>
      </c>
      <c r="Y29" s="61"/>
      <c r="Z29" s="61"/>
      <c r="AA29" s="61">
        <v>55</v>
      </c>
      <c r="AB29" s="62"/>
      <c r="AC29" s="45">
        <f t="shared" si="0"/>
        <v>98</v>
      </c>
      <c r="AD29" s="46">
        <f t="shared" si="1"/>
        <v>-30</v>
      </c>
      <c r="AE29" s="47">
        <f t="shared" si="2"/>
        <v>28.75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94</v>
      </c>
      <c r="F30" s="70">
        <v>82</v>
      </c>
      <c r="G30" s="70">
        <v>69</v>
      </c>
      <c r="H30" s="70">
        <v>56</v>
      </c>
      <c r="I30" s="70">
        <v>45</v>
      </c>
      <c r="J30" s="70">
        <v>35</v>
      </c>
      <c r="K30" s="70">
        <v>26</v>
      </c>
      <c r="L30" s="70">
        <v>19</v>
      </c>
      <c r="M30" s="70">
        <v>9</v>
      </c>
      <c r="N30" s="70">
        <v>-5</v>
      </c>
      <c r="O30" s="61">
        <v>-18</v>
      </c>
      <c r="P30" s="61">
        <v>-30</v>
      </c>
      <c r="Q30" s="61">
        <v>-42</v>
      </c>
      <c r="R30" s="61">
        <v>-53</v>
      </c>
      <c r="S30" s="61">
        <v>-63</v>
      </c>
      <c r="T30" s="61">
        <v>-69</v>
      </c>
      <c r="U30" s="61">
        <v>-60</v>
      </c>
      <c r="V30" s="61">
        <v>-42</v>
      </c>
      <c r="W30" s="61">
        <v>-20</v>
      </c>
      <c r="X30" s="61">
        <v>4</v>
      </c>
      <c r="Y30" s="61">
        <v>29</v>
      </c>
      <c r="Z30" s="61">
        <v>52</v>
      </c>
      <c r="AA30" s="61">
        <v>68</v>
      </c>
      <c r="AB30" s="62">
        <v>75</v>
      </c>
      <c r="AC30" s="45">
        <f t="shared" si="0"/>
        <v>94</v>
      </c>
      <c r="AD30" s="46">
        <f t="shared" si="1"/>
        <v>-69</v>
      </c>
      <c r="AE30" s="47">
        <f t="shared" si="2"/>
        <v>10.875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67</v>
      </c>
      <c r="F31" s="72">
        <v>59</v>
      </c>
      <c r="G31" s="72">
        <v>53</v>
      </c>
      <c r="H31" s="72">
        <v>44</v>
      </c>
      <c r="I31" s="72">
        <v>31</v>
      </c>
      <c r="J31" s="72">
        <v>20</v>
      </c>
      <c r="K31" s="72">
        <v>14</v>
      </c>
      <c r="L31" s="72">
        <v>3</v>
      </c>
      <c r="M31" s="72">
        <v>-13</v>
      </c>
      <c r="N31" s="72">
        <v>-30</v>
      </c>
      <c r="O31" s="73">
        <v>-42</v>
      </c>
      <c r="P31" s="73">
        <v>-51</v>
      </c>
      <c r="Q31" s="73">
        <v>-70</v>
      </c>
      <c r="R31" s="73">
        <v>-81</v>
      </c>
      <c r="S31" s="73">
        <v>-82</v>
      </c>
      <c r="T31" s="73">
        <v>-73</v>
      </c>
      <c r="U31" s="73">
        <v>-60</v>
      </c>
      <c r="V31" s="73">
        <v>-43</v>
      </c>
      <c r="W31" s="73">
        <v>-20</v>
      </c>
      <c r="X31" s="73">
        <v>16</v>
      </c>
      <c r="Y31" s="73">
        <v>36</v>
      </c>
      <c r="Z31" s="73">
        <v>45</v>
      </c>
      <c r="AA31" s="73">
        <v>51</v>
      </c>
      <c r="AB31" s="74">
        <v>50</v>
      </c>
      <c r="AC31" s="48">
        <f t="shared" si="0"/>
        <v>67</v>
      </c>
      <c r="AD31" s="49">
        <f t="shared" si="1"/>
        <v>-82</v>
      </c>
      <c r="AE31" s="50">
        <f t="shared" si="2"/>
        <v>-3.1666666666666665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221</v>
      </c>
      <c r="G32" s="68"/>
      <c r="H32" s="68"/>
      <c r="I32" s="68">
        <v>218</v>
      </c>
      <c r="J32" s="68"/>
      <c r="K32" s="68"/>
      <c r="L32" s="68">
        <v>217</v>
      </c>
      <c r="M32" s="68"/>
      <c r="N32" s="68"/>
      <c r="O32" s="57">
        <v>212</v>
      </c>
      <c r="P32" s="57"/>
      <c r="Q32" s="57"/>
      <c r="R32" s="57">
        <v>204</v>
      </c>
      <c r="S32" s="57"/>
      <c r="T32" s="57"/>
      <c r="U32" s="57">
        <v>203</v>
      </c>
      <c r="V32" s="57"/>
      <c r="W32" s="57"/>
      <c r="X32" s="57">
        <v>202</v>
      </c>
      <c r="Y32" s="57"/>
      <c r="Z32" s="57"/>
      <c r="AA32" s="57">
        <v>201</v>
      </c>
      <c r="AB32" s="58"/>
      <c r="AC32" s="42">
        <f t="shared" si="0"/>
        <v>221</v>
      </c>
      <c r="AD32" s="43">
        <f t="shared" si="1"/>
        <v>201</v>
      </c>
      <c r="AE32" s="44">
        <f t="shared" si="2"/>
        <v>209.75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151</v>
      </c>
      <c r="G33" s="70"/>
      <c r="H33" s="70"/>
      <c r="I33" s="70">
        <v>146</v>
      </c>
      <c r="J33" s="70"/>
      <c r="K33" s="70"/>
      <c r="L33" s="70">
        <v>141</v>
      </c>
      <c r="M33" s="70"/>
      <c r="N33" s="70"/>
      <c r="O33" s="61">
        <v>136</v>
      </c>
      <c r="P33" s="61"/>
      <c r="Q33" s="61"/>
      <c r="R33" s="61">
        <v>132</v>
      </c>
      <c r="S33" s="61"/>
      <c r="T33" s="61"/>
      <c r="U33" s="61">
        <v>129</v>
      </c>
      <c r="V33" s="61"/>
      <c r="W33" s="61"/>
      <c r="X33" s="61">
        <v>132</v>
      </c>
      <c r="Y33" s="61"/>
      <c r="Z33" s="61"/>
      <c r="AA33" s="61">
        <v>145</v>
      </c>
      <c r="AB33" s="62"/>
      <c r="AC33" s="45">
        <f t="shared" si="0"/>
        <v>151</v>
      </c>
      <c r="AD33" s="46">
        <f t="shared" si="1"/>
        <v>129</v>
      </c>
      <c r="AE33" s="47">
        <f t="shared" si="2"/>
        <v>139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395</v>
      </c>
      <c r="G34" s="70"/>
      <c r="H34" s="70"/>
      <c r="I34" s="70">
        <v>394</v>
      </c>
      <c r="J34" s="70"/>
      <c r="K34" s="70"/>
      <c r="L34" s="70">
        <v>394</v>
      </c>
      <c r="M34" s="70"/>
      <c r="N34" s="70"/>
      <c r="O34" s="61">
        <v>393</v>
      </c>
      <c r="P34" s="61"/>
      <c r="Q34" s="61"/>
      <c r="R34" s="61">
        <v>391</v>
      </c>
      <c r="S34" s="61"/>
      <c r="T34" s="61"/>
      <c r="U34" s="61">
        <v>391</v>
      </c>
      <c r="V34" s="61"/>
      <c r="W34" s="61"/>
      <c r="X34" s="61">
        <v>390</v>
      </c>
      <c r="Y34" s="61"/>
      <c r="Z34" s="61"/>
      <c r="AA34" s="61">
        <v>390</v>
      </c>
      <c r="AB34" s="62"/>
      <c r="AC34" s="45">
        <f t="shared" si="0"/>
        <v>395</v>
      </c>
      <c r="AD34" s="46">
        <f t="shared" si="1"/>
        <v>390</v>
      </c>
      <c r="AE34" s="47">
        <f t="shared" si="2"/>
        <v>392.25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101</v>
      </c>
      <c r="F35" s="70">
        <v>92</v>
      </c>
      <c r="G35" s="70">
        <v>80</v>
      </c>
      <c r="H35" s="70">
        <v>66</v>
      </c>
      <c r="I35" s="70">
        <v>53</v>
      </c>
      <c r="J35" s="70">
        <v>42</v>
      </c>
      <c r="K35" s="70">
        <v>29</v>
      </c>
      <c r="L35" s="70">
        <v>20</v>
      </c>
      <c r="M35" s="70">
        <v>13</v>
      </c>
      <c r="N35" s="70">
        <v>2</v>
      </c>
      <c r="O35" s="61">
        <v>-13</v>
      </c>
      <c r="P35" s="61">
        <v>-29</v>
      </c>
      <c r="Q35" s="61">
        <v>-42</v>
      </c>
      <c r="R35" s="61">
        <v>-56</v>
      </c>
      <c r="S35" s="61">
        <v>-71</v>
      </c>
      <c r="T35" s="61">
        <v>-80</v>
      </c>
      <c r="U35" s="61">
        <v>-77</v>
      </c>
      <c r="V35" s="61">
        <v>-59</v>
      </c>
      <c r="W35" s="61">
        <v>-33</v>
      </c>
      <c r="X35" s="61">
        <v>-7</v>
      </c>
      <c r="Y35" s="61">
        <v>24</v>
      </c>
      <c r="Z35" s="61">
        <v>49</v>
      </c>
      <c r="AA35" s="61">
        <v>65</v>
      </c>
      <c r="AB35" s="62">
        <v>75</v>
      </c>
      <c r="AC35" s="45">
        <f t="shared" si="0"/>
        <v>101</v>
      </c>
      <c r="AD35" s="46">
        <f t="shared" si="1"/>
        <v>-80</v>
      </c>
      <c r="AE35" s="47">
        <f t="shared" si="2"/>
        <v>10.166666666666666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60</v>
      </c>
      <c r="G36" s="70"/>
      <c r="H36" s="70">
        <v>50</v>
      </c>
      <c r="I36" s="70"/>
      <c r="J36" s="70">
        <v>30</v>
      </c>
      <c r="K36" s="70"/>
      <c r="L36" s="70">
        <v>16</v>
      </c>
      <c r="M36" s="70"/>
      <c r="N36" s="70">
        <v>-12</v>
      </c>
      <c r="O36" s="61"/>
      <c r="P36" s="61">
        <v>-44</v>
      </c>
      <c r="Q36" s="61"/>
      <c r="R36" s="61">
        <v>-70</v>
      </c>
      <c r="S36" s="61">
        <v>-74</v>
      </c>
      <c r="T36" s="61">
        <v>-65</v>
      </c>
      <c r="U36" s="61"/>
      <c r="V36" s="61">
        <v>-28</v>
      </c>
      <c r="W36" s="61"/>
      <c r="X36" s="61">
        <v>16</v>
      </c>
      <c r="Y36" s="61"/>
      <c r="Z36" s="61">
        <v>52</v>
      </c>
      <c r="AA36" s="61">
        <v>62</v>
      </c>
      <c r="AB36" s="62">
        <v>61</v>
      </c>
      <c r="AC36" s="45">
        <f t="shared" si="0"/>
        <v>62</v>
      </c>
      <c r="AD36" s="46">
        <f t="shared" si="1"/>
        <v>-74</v>
      </c>
      <c r="AE36" s="47">
        <f t="shared" si="2"/>
        <v>3.8571428571428572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43</v>
      </c>
      <c r="F37" s="72">
        <v>39</v>
      </c>
      <c r="G37" s="72">
        <v>35</v>
      </c>
      <c r="H37" s="72">
        <v>27</v>
      </c>
      <c r="I37" s="72">
        <v>19</v>
      </c>
      <c r="J37" s="72">
        <v>11</v>
      </c>
      <c r="K37" s="72">
        <v>2</v>
      </c>
      <c r="L37" s="72">
        <v>-8</v>
      </c>
      <c r="M37" s="72">
        <v>-21</v>
      </c>
      <c r="N37" s="72">
        <v>-36</v>
      </c>
      <c r="O37" s="73">
        <v>-50</v>
      </c>
      <c r="P37" s="73">
        <v>-63</v>
      </c>
      <c r="Q37" s="73">
        <v>-73</v>
      </c>
      <c r="R37" s="73">
        <v>-80</v>
      </c>
      <c r="S37" s="73">
        <v>-78</v>
      </c>
      <c r="T37" s="73">
        <v>-66</v>
      </c>
      <c r="U37" s="73">
        <v>-53</v>
      </c>
      <c r="V37" s="73">
        <v>-35</v>
      </c>
      <c r="W37" s="73">
        <v>-10</v>
      </c>
      <c r="X37" s="73">
        <v>11</v>
      </c>
      <c r="Y37" s="73">
        <v>25</v>
      </c>
      <c r="Z37" s="73">
        <v>34</v>
      </c>
      <c r="AA37" s="73">
        <v>38</v>
      </c>
      <c r="AB37" s="74">
        <v>31</v>
      </c>
      <c r="AC37" s="48">
        <f t="shared" si="0"/>
        <v>43</v>
      </c>
      <c r="AD37" s="49">
        <f t="shared" si="1"/>
        <v>-80</v>
      </c>
      <c r="AE37" s="50">
        <f t="shared" si="2"/>
        <v>-10.75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42"/>
  <sheetViews>
    <sheetView topLeftCell="E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16469</v>
      </c>
      <c r="G4" s="68"/>
      <c r="H4" s="68">
        <v>16475</v>
      </c>
      <c r="I4" s="68"/>
      <c r="J4" s="68">
        <v>16480</v>
      </c>
      <c r="K4" s="68"/>
      <c r="L4" s="68">
        <v>16485</v>
      </c>
      <c r="M4" s="68"/>
      <c r="N4" s="68">
        <v>16490</v>
      </c>
      <c r="O4" s="57"/>
      <c r="P4" s="57">
        <v>16494</v>
      </c>
      <c r="Q4" s="57"/>
      <c r="R4" s="57">
        <v>16497</v>
      </c>
      <c r="S4" s="57"/>
      <c r="T4" s="57">
        <v>16500</v>
      </c>
      <c r="U4" s="57"/>
      <c r="V4" s="57">
        <v>16503</v>
      </c>
      <c r="W4" s="57"/>
      <c r="X4" s="57">
        <v>16505</v>
      </c>
      <c r="Y4" s="57"/>
      <c r="Z4" s="57">
        <v>16507</v>
      </c>
      <c r="AA4" s="57"/>
      <c r="AB4" s="58">
        <v>16509</v>
      </c>
      <c r="AC4" s="42">
        <f>MAX(E4:AB4)</f>
        <v>16509</v>
      </c>
      <c r="AD4" s="43">
        <f>MIN(E4:AB4)</f>
        <v>16469</v>
      </c>
      <c r="AE4" s="44">
        <f>AVERAGE(E4:AB4)</f>
        <v>16492.833333333332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5400</v>
      </c>
      <c r="G5" s="70"/>
      <c r="H5" s="70">
        <v>5402</v>
      </c>
      <c r="I5" s="70"/>
      <c r="J5" s="70">
        <v>5407</v>
      </c>
      <c r="K5" s="70"/>
      <c r="L5" s="70">
        <v>5410</v>
      </c>
      <c r="M5" s="70"/>
      <c r="N5" s="70">
        <v>5414</v>
      </c>
      <c r="O5" s="61"/>
      <c r="P5" s="61">
        <v>5417</v>
      </c>
      <c r="Q5" s="61"/>
      <c r="R5" s="61">
        <v>5418</v>
      </c>
      <c r="S5" s="61"/>
      <c r="T5" s="61">
        <v>5443</v>
      </c>
      <c r="U5" s="61"/>
      <c r="V5" s="61">
        <v>5468</v>
      </c>
      <c r="W5" s="61"/>
      <c r="X5" s="61">
        <v>5494</v>
      </c>
      <c r="Y5" s="61"/>
      <c r="Z5" s="61">
        <v>5484</v>
      </c>
      <c r="AA5" s="61"/>
      <c r="AB5" s="62">
        <v>5474</v>
      </c>
      <c r="AC5" s="45">
        <f t="shared" ref="AC5:AC37" si="0">MAX(E5:AB5)</f>
        <v>5494</v>
      </c>
      <c r="AD5" s="46">
        <f t="shared" ref="AD5:AD37" si="1">MIN(E5:AB5)</f>
        <v>5400</v>
      </c>
      <c r="AE5" s="47">
        <f>AVERAGE(E5:AB5)</f>
        <v>5435.916666666667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1241</v>
      </c>
      <c r="G6" s="70"/>
      <c r="H6" s="70">
        <v>1241</v>
      </c>
      <c r="I6" s="70"/>
      <c r="J6" s="70">
        <v>1253</v>
      </c>
      <c r="K6" s="70"/>
      <c r="L6" s="70">
        <v>1248</v>
      </c>
      <c r="M6" s="70"/>
      <c r="N6" s="70">
        <v>1231</v>
      </c>
      <c r="O6" s="61"/>
      <c r="P6" s="61">
        <v>1213</v>
      </c>
      <c r="Q6" s="61"/>
      <c r="R6" s="61">
        <v>1197</v>
      </c>
      <c r="S6" s="61"/>
      <c r="T6" s="61">
        <v>1210</v>
      </c>
      <c r="U6" s="61"/>
      <c r="V6" s="61">
        <v>1223</v>
      </c>
      <c r="W6" s="61"/>
      <c r="X6" s="61">
        <v>1231</v>
      </c>
      <c r="Y6" s="61"/>
      <c r="Z6" s="61">
        <v>1251</v>
      </c>
      <c r="AA6" s="61"/>
      <c r="AB6" s="62">
        <v>1277</v>
      </c>
      <c r="AC6" s="45">
        <f t="shared" si="0"/>
        <v>1277</v>
      </c>
      <c r="AD6" s="46">
        <f t="shared" si="1"/>
        <v>1197</v>
      </c>
      <c r="AE6" s="47">
        <f t="shared" ref="AE6:AE37" si="2">AVERAGE(E6:AB6)</f>
        <v>1234.6666666666667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659</v>
      </c>
      <c r="G7" s="70"/>
      <c r="H7" s="70">
        <v>662</v>
      </c>
      <c r="I7" s="70"/>
      <c r="J7" s="70">
        <v>668</v>
      </c>
      <c r="K7" s="70"/>
      <c r="L7" s="70">
        <v>678</v>
      </c>
      <c r="M7" s="70"/>
      <c r="N7" s="70">
        <v>697</v>
      </c>
      <c r="O7" s="61"/>
      <c r="P7" s="61">
        <v>719</v>
      </c>
      <c r="Q7" s="61"/>
      <c r="R7" s="61">
        <v>741</v>
      </c>
      <c r="S7" s="61"/>
      <c r="T7" s="61">
        <v>740</v>
      </c>
      <c r="U7" s="61"/>
      <c r="V7" s="61">
        <v>738</v>
      </c>
      <c r="W7" s="61"/>
      <c r="X7" s="61">
        <v>736</v>
      </c>
      <c r="Y7" s="61"/>
      <c r="Z7" s="61">
        <v>734</v>
      </c>
      <c r="AA7" s="61"/>
      <c r="AB7" s="62">
        <v>731</v>
      </c>
      <c r="AC7" s="45">
        <f t="shared" si="0"/>
        <v>741</v>
      </c>
      <c r="AD7" s="46">
        <f t="shared" si="1"/>
        <v>659</v>
      </c>
      <c r="AE7" s="47">
        <f t="shared" si="2"/>
        <v>708.58333333333337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262</v>
      </c>
      <c r="G8" s="70"/>
      <c r="H8" s="70">
        <v>261</v>
      </c>
      <c r="I8" s="70"/>
      <c r="J8" s="70">
        <v>261</v>
      </c>
      <c r="K8" s="70"/>
      <c r="L8" s="70">
        <v>261</v>
      </c>
      <c r="M8" s="70"/>
      <c r="N8" s="70">
        <v>261</v>
      </c>
      <c r="O8" s="61"/>
      <c r="P8" s="61">
        <v>260</v>
      </c>
      <c r="Q8" s="61"/>
      <c r="R8" s="61">
        <v>258</v>
      </c>
      <c r="S8" s="61"/>
      <c r="T8" s="61">
        <v>258</v>
      </c>
      <c r="U8" s="61"/>
      <c r="V8" s="61">
        <v>261</v>
      </c>
      <c r="W8" s="61"/>
      <c r="X8" s="61">
        <v>267</v>
      </c>
      <c r="Y8" s="61"/>
      <c r="Z8" s="61">
        <v>275</v>
      </c>
      <c r="AA8" s="61"/>
      <c r="AB8" s="62">
        <v>285</v>
      </c>
      <c r="AC8" s="45">
        <f t="shared" si="0"/>
        <v>285</v>
      </c>
      <c r="AD8" s="46">
        <f t="shared" si="1"/>
        <v>258</v>
      </c>
      <c r="AE8" s="47">
        <f t="shared" si="2"/>
        <v>264.16666666666669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256</v>
      </c>
      <c r="G9" s="70"/>
      <c r="H9" s="70">
        <v>253</v>
      </c>
      <c r="I9" s="70"/>
      <c r="J9" s="70">
        <v>249</v>
      </c>
      <c r="K9" s="70"/>
      <c r="L9" s="70">
        <v>245</v>
      </c>
      <c r="M9" s="70"/>
      <c r="N9" s="70">
        <v>243</v>
      </c>
      <c r="O9" s="61"/>
      <c r="P9" s="61">
        <v>246</v>
      </c>
      <c r="Q9" s="61"/>
      <c r="R9" s="61">
        <v>246</v>
      </c>
      <c r="S9" s="61"/>
      <c r="T9" s="61">
        <v>237</v>
      </c>
      <c r="U9" s="61"/>
      <c r="V9" s="61">
        <v>230</v>
      </c>
      <c r="W9" s="61"/>
      <c r="X9" s="61">
        <v>222</v>
      </c>
      <c r="Y9" s="61"/>
      <c r="Z9" s="61">
        <v>220</v>
      </c>
      <c r="AA9" s="61"/>
      <c r="AB9" s="62">
        <v>225</v>
      </c>
      <c r="AC9" s="45">
        <f t="shared" si="0"/>
        <v>256</v>
      </c>
      <c r="AD9" s="46">
        <f t="shared" si="1"/>
        <v>220</v>
      </c>
      <c r="AE9" s="47">
        <f t="shared" si="2"/>
        <v>239.33333333333334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88</v>
      </c>
      <c r="F10" s="70">
        <v>80</v>
      </c>
      <c r="G10" s="70">
        <v>71</v>
      </c>
      <c r="H10" s="70">
        <v>62</v>
      </c>
      <c r="I10" s="70">
        <v>56</v>
      </c>
      <c r="J10" s="70">
        <v>53</v>
      </c>
      <c r="K10" s="70">
        <v>50</v>
      </c>
      <c r="L10" s="70">
        <v>45</v>
      </c>
      <c r="M10" s="70">
        <v>40</v>
      </c>
      <c r="N10" s="70">
        <v>36</v>
      </c>
      <c r="O10" s="61">
        <v>30</v>
      </c>
      <c r="P10" s="61">
        <v>19</v>
      </c>
      <c r="Q10" s="61">
        <v>7</v>
      </c>
      <c r="R10" s="61">
        <v>-1</v>
      </c>
      <c r="S10" s="61">
        <v>-10</v>
      </c>
      <c r="T10" s="61">
        <v>-21</v>
      </c>
      <c r="U10" s="61">
        <v>-22</v>
      </c>
      <c r="V10" s="61">
        <v>-11</v>
      </c>
      <c r="W10" s="61">
        <v>8</v>
      </c>
      <c r="X10" s="61">
        <v>31</v>
      </c>
      <c r="Y10" s="61">
        <v>51</v>
      </c>
      <c r="Z10" s="61">
        <v>68</v>
      </c>
      <c r="AA10" s="61">
        <v>78</v>
      </c>
      <c r="AB10" s="62">
        <v>75</v>
      </c>
      <c r="AC10" s="45">
        <f t="shared" si="0"/>
        <v>88</v>
      </c>
      <c r="AD10" s="46">
        <f t="shared" si="1"/>
        <v>-22</v>
      </c>
      <c r="AE10" s="47">
        <f t="shared" si="2"/>
        <v>36.791666666666664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4687</v>
      </c>
      <c r="G11" s="70"/>
      <c r="H11" s="70"/>
      <c r="I11" s="70">
        <v>4688</v>
      </c>
      <c r="J11" s="70"/>
      <c r="K11" s="70"/>
      <c r="L11" s="70">
        <v>4689</v>
      </c>
      <c r="M11" s="70"/>
      <c r="N11" s="70"/>
      <c r="O11" s="61">
        <v>4687</v>
      </c>
      <c r="P11" s="61"/>
      <c r="Q11" s="61"/>
      <c r="R11" s="61">
        <v>4686</v>
      </c>
      <c r="S11" s="61"/>
      <c r="T11" s="61"/>
      <c r="U11" s="61">
        <v>4685</v>
      </c>
      <c r="V11" s="61"/>
      <c r="W11" s="61"/>
      <c r="X11" s="61">
        <v>4690</v>
      </c>
      <c r="Y11" s="61"/>
      <c r="Z11" s="61"/>
      <c r="AA11" s="61">
        <v>4694</v>
      </c>
      <c r="AB11" s="62"/>
      <c r="AC11" s="45">
        <f t="shared" si="0"/>
        <v>4694</v>
      </c>
      <c r="AD11" s="46">
        <f t="shared" si="1"/>
        <v>4685</v>
      </c>
      <c r="AE11" s="47">
        <f t="shared" si="2"/>
        <v>4688.25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2693</v>
      </c>
      <c r="G12" s="70"/>
      <c r="H12" s="70">
        <v>2701</v>
      </c>
      <c r="I12" s="70"/>
      <c r="J12" s="70">
        <v>2729</v>
      </c>
      <c r="K12" s="70"/>
      <c r="L12" s="70">
        <v>2736</v>
      </c>
      <c r="M12" s="70"/>
      <c r="N12" s="70">
        <v>2740</v>
      </c>
      <c r="O12" s="61"/>
      <c r="P12" s="61">
        <v>2745</v>
      </c>
      <c r="Q12" s="61"/>
      <c r="R12" s="61">
        <v>2747</v>
      </c>
      <c r="S12" s="61"/>
      <c r="T12" s="61">
        <v>2696</v>
      </c>
      <c r="U12" s="61"/>
      <c r="V12" s="61">
        <v>2682</v>
      </c>
      <c r="W12" s="61"/>
      <c r="X12" s="61">
        <v>2715</v>
      </c>
      <c r="Y12" s="61"/>
      <c r="Z12" s="61">
        <v>2746</v>
      </c>
      <c r="AA12" s="61"/>
      <c r="AB12" s="62">
        <v>2692</v>
      </c>
      <c r="AC12" s="45">
        <f t="shared" si="0"/>
        <v>2747</v>
      </c>
      <c r="AD12" s="46">
        <f t="shared" si="1"/>
        <v>2682</v>
      </c>
      <c r="AE12" s="47">
        <f t="shared" si="2"/>
        <v>2718.5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1111</v>
      </c>
      <c r="G13" s="70"/>
      <c r="H13" s="70">
        <v>1029</v>
      </c>
      <c r="I13" s="70"/>
      <c r="J13" s="70">
        <v>1018</v>
      </c>
      <c r="K13" s="70"/>
      <c r="L13" s="70">
        <v>1014</v>
      </c>
      <c r="M13" s="70"/>
      <c r="N13" s="70">
        <v>1012</v>
      </c>
      <c r="O13" s="61"/>
      <c r="P13" s="61">
        <v>1011</v>
      </c>
      <c r="Q13" s="61"/>
      <c r="R13" s="61">
        <v>1055</v>
      </c>
      <c r="S13" s="61"/>
      <c r="T13" s="61">
        <v>1125</v>
      </c>
      <c r="U13" s="61"/>
      <c r="V13" s="61">
        <v>1126</v>
      </c>
      <c r="W13" s="61"/>
      <c r="X13" s="61">
        <v>1037</v>
      </c>
      <c r="Y13" s="61"/>
      <c r="Z13" s="61">
        <v>1024</v>
      </c>
      <c r="AA13" s="61"/>
      <c r="AB13" s="62">
        <v>1060</v>
      </c>
      <c r="AC13" s="45">
        <f t="shared" si="0"/>
        <v>1126</v>
      </c>
      <c r="AD13" s="46">
        <f t="shared" si="1"/>
        <v>1011</v>
      </c>
      <c r="AE13" s="47">
        <f t="shared" si="2"/>
        <v>1051.8333333333333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88</v>
      </c>
      <c r="G14" s="70"/>
      <c r="H14" s="70"/>
      <c r="I14" s="70">
        <v>93</v>
      </c>
      <c r="J14" s="70"/>
      <c r="K14" s="70"/>
      <c r="L14" s="70">
        <v>99</v>
      </c>
      <c r="M14" s="70"/>
      <c r="N14" s="70"/>
      <c r="O14" s="61">
        <v>96</v>
      </c>
      <c r="P14" s="61"/>
      <c r="Q14" s="61"/>
      <c r="R14" s="61">
        <v>92</v>
      </c>
      <c r="S14" s="61"/>
      <c r="T14" s="61"/>
      <c r="U14" s="61">
        <v>87</v>
      </c>
      <c r="V14" s="61"/>
      <c r="W14" s="61"/>
      <c r="X14" s="61">
        <v>84</v>
      </c>
      <c r="Y14" s="61"/>
      <c r="Z14" s="61"/>
      <c r="AA14" s="61">
        <v>92</v>
      </c>
      <c r="AB14" s="62"/>
      <c r="AC14" s="45">
        <f t="shared" si="0"/>
        <v>99</v>
      </c>
      <c r="AD14" s="46">
        <f t="shared" si="1"/>
        <v>84</v>
      </c>
      <c r="AE14" s="47">
        <f t="shared" si="2"/>
        <v>91.375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62</v>
      </c>
      <c r="F15" s="70">
        <v>55</v>
      </c>
      <c r="G15" s="70">
        <v>43</v>
      </c>
      <c r="H15" s="70">
        <v>38</v>
      </c>
      <c r="I15" s="70">
        <v>35</v>
      </c>
      <c r="J15" s="70">
        <v>30</v>
      </c>
      <c r="K15" s="70">
        <v>27</v>
      </c>
      <c r="L15" s="70">
        <v>23</v>
      </c>
      <c r="M15" s="70">
        <v>23</v>
      </c>
      <c r="N15" s="70">
        <v>16</v>
      </c>
      <c r="O15" s="61">
        <v>5</v>
      </c>
      <c r="P15" s="61">
        <v>-9</v>
      </c>
      <c r="Q15" s="61">
        <v>-21</v>
      </c>
      <c r="R15" s="61">
        <v>-29</v>
      </c>
      <c r="S15" s="61">
        <v>-39</v>
      </c>
      <c r="T15" s="61">
        <v>-43</v>
      </c>
      <c r="U15" s="61">
        <v>-29</v>
      </c>
      <c r="V15" s="61">
        <v>-14</v>
      </c>
      <c r="W15" s="61">
        <v>3</v>
      </c>
      <c r="X15" s="61">
        <v>22</v>
      </c>
      <c r="Y15" s="61">
        <v>36</v>
      </c>
      <c r="Z15" s="61">
        <v>49</v>
      </c>
      <c r="AA15" s="61">
        <v>50</v>
      </c>
      <c r="AB15" s="62">
        <v>43</v>
      </c>
      <c r="AC15" s="45">
        <f t="shared" si="0"/>
        <v>62</v>
      </c>
      <c r="AD15" s="46">
        <f t="shared" si="1"/>
        <v>-43</v>
      </c>
      <c r="AE15" s="47">
        <f t="shared" si="2"/>
        <v>15.666666666666666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133</v>
      </c>
      <c r="F16" s="70">
        <v>125</v>
      </c>
      <c r="G16" s="70">
        <v>120</v>
      </c>
      <c r="H16" s="70">
        <v>109</v>
      </c>
      <c r="I16" s="70">
        <v>98</v>
      </c>
      <c r="J16" s="70">
        <v>94</v>
      </c>
      <c r="K16" s="70">
        <v>93</v>
      </c>
      <c r="L16" s="70">
        <v>90</v>
      </c>
      <c r="M16" s="70">
        <v>85</v>
      </c>
      <c r="N16" s="70">
        <v>79</v>
      </c>
      <c r="O16" s="61">
        <v>77</v>
      </c>
      <c r="P16" s="61">
        <v>70</v>
      </c>
      <c r="Q16" s="61">
        <v>62</v>
      </c>
      <c r="R16" s="61">
        <v>52</v>
      </c>
      <c r="S16" s="61">
        <v>40</v>
      </c>
      <c r="T16" s="61">
        <v>34</v>
      </c>
      <c r="U16" s="61">
        <v>24</v>
      </c>
      <c r="V16" s="61">
        <v>16</v>
      </c>
      <c r="W16" s="61">
        <v>29</v>
      </c>
      <c r="X16" s="61">
        <v>56</v>
      </c>
      <c r="Y16" s="61">
        <v>80</v>
      </c>
      <c r="Z16" s="61">
        <v>101</v>
      </c>
      <c r="AA16" s="61">
        <v>113</v>
      </c>
      <c r="AB16" s="62">
        <v>119</v>
      </c>
      <c r="AC16" s="45">
        <f t="shared" si="0"/>
        <v>133</v>
      </c>
      <c r="AD16" s="46">
        <f t="shared" si="1"/>
        <v>16</v>
      </c>
      <c r="AE16" s="47">
        <f t="shared" si="2"/>
        <v>79.125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118</v>
      </c>
      <c r="F17" s="70">
        <v>113</v>
      </c>
      <c r="G17" s="70">
        <v>101</v>
      </c>
      <c r="H17" s="70">
        <v>91</v>
      </c>
      <c r="I17" s="70">
        <v>84</v>
      </c>
      <c r="J17" s="70">
        <v>84</v>
      </c>
      <c r="K17" s="70">
        <v>81</v>
      </c>
      <c r="L17" s="70">
        <v>79</v>
      </c>
      <c r="M17" s="70">
        <v>70</v>
      </c>
      <c r="N17" s="70">
        <v>68</v>
      </c>
      <c r="O17" s="61">
        <v>65</v>
      </c>
      <c r="P17" s="61">
        <v>55</v>
      </c>
      <c r="Q17" s="61">
        <v>45</v>
      </c>
      <c r="R17" s="61">
        <v>33</v>
      </c>
      <c r="S17" s="61">
        <v>25</v>
      </c>
      <c r="T17" s="61">
        <v>17</v>
      </c>
      <c r="U17" s="61">
        <v>8</v>
      </c>
      <c r="V17" s="61">
        <v>9</v>
      </c>
      <c r="W17" s="61">
        <v>36</v>
      </c>
      <c r="X17" s="61">
        <v>52</v>
      </c>
      <c r="Y17" s="61">
        <v>73</v>
      </c>
      <c r="Z17" s="61">
        <v>90</v>
      </c>
      <c r="AA17" s="61">
        <v>102</v>
      </c>
      <c r="AB17" s="62">
        <v>108</v>
      </c>
      <c r="AC17" s="45">
        <f t="shared" si="0"/>
        <v>118</v>
      </c>
      <c r="AD17" s="46">
        <f t="shared" si="1"/>
        <v>8</v>
      </c>
      <c r="AE17" s="47">
        <f t="shared" si="2"/>
        <v>66.958333333333329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46</v>
      </c>
      <c r="F18" s="70">
        <v>55</v>
      </c>
      <c r="G18" s="70">
        <v>58</v>
      </c>
      <c r="H18" s="70">
        <v>55</v>
      </c>
      <c r="I18" s="70">
        <v>48</v>
      </c>
      <c r="J18" s="70">
        <v>40</v>
      </c>
      <c r="K18" s="70">
        <v>30</v>
      </c>
      <c r="L18" s="70">
        <v>22</v>
      </c>
      <c r="M18" s="70">
        <v>26</v>
      </c>
      <c r="N18" s="70">
        <v>22</v>
      </c>
      <c r="O18" s="61">
        <v>18</v>
      </c>
      <c r="P18" s="61">
        <v>13</v>
      </c>
      <c r="Q18" s="61">
        <v>7</v>
      </c>
      <c r="R18" s="61">
        <v>-2</v>
      </c>
      <c r="S18" s="61">
        <v>-10</v>
      </c>
      <c r="T18" s="61">
        <v>-18</v>
      </c>
      <c r="U18" s="61">
        <v>-25</v>
      </c>
      <c r="V18" s="61">
        <v>-32</v>
      </c>
      <c r="W18" s="61">
        <v>-36</v>
      </c>
      <c r="X18" s="61">
        <v>-23</v>
      </c>
      <c r="Y18" s="61">
        <v>-13</v>
      </c>
      <c r="Z18" s="61">
        <v>0</v>
      </c>
      <c r="AA18" s="61">
        <v>14</v>
      </c>
      <c r="AB18" s="62">
        <v>25</v>
      </c>
      <c r="AC18" s="45">
        <f t="shared" si="0"/>
        <v>58</v>
      </c>
      <c r="AD18" s="46">
        <f t="shared" si="1"/>
        <v>-36</v>
      </c>
      <c r="AE18" s="47">
        <f t="shared" si="2"/>
        <v>13.333333333333334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54</v>
      </c>
      <c r="F20" s="91">
        <v>47</v>
      </c>
      <c r="G20" s="91">
        <v>39</v>
      </c>
      <c r="H20" s="91">
        <v>30</v>
      </c>
      <c r="I20" s="91">
        <v>29</v>
      </c>
      <c r="J20" s="91">
        <v>28</v>
      </c>
      <c r="K20" s="91">
        <v>23</v>
      </c>
      <c r="L20" s="91">
        <v>20</v>
      </c>
      <c r="M20" s="91">
        <v>16</v>
      </c>
      <c r="N20" s="91">
        <v>11</v>
      </c>
      <c r="O20" s="92">
        <v>4</v>
      </c>
      <c r="P20" s="92">
        <v>-9</v>
      </c>
      <c r="Q20" s="92">
        <v>-21</v>
      </c>
      <c r="R20" s="92">
        <v>-32</v>
      </c>
      <c r="S20" s="92">
        <v>-41</v>
      </c>
      <c r="T20" s="92">
        <v>-49</v>
      </c>
      <c r="U20" s="92">
        <v>-47</v>
      </c>
      <c r="V20" s="92">
        <v>-27</v>
      </c>
      <c r="W20" s="92">
        <v>-11</v>
      </c>
      <c r="X20" s="92">
        <v>7</v>
      </c>
      <c r="Y20" s="92">
        <v>23</v>
      </c>
      <c r="Z20" s="92">
        <v>33</v>
      </c>
      <c r="AA20" s="92">
        <v>40</v>
      </c>
      <c r="AB20" s="93">
        <v>34</v>
      </c>
      <c r="AC20" s="94">
        <f t="shared" si="0"/>
        <v>54</v>
      </c>
      <c r="AD20" s="95">
        <f t="shared" si="1"/>
        <v>-49</v>
      </c>
      <c r="AE20" s="96">
        <f t="shared" si="2"/>
        <v>8.375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8934</v>
      </c>
      <c r="G21" s="68"/>
      <c r="H21" s="68">
        <v>8919</v>
      </c>
      <c r="I21" s="68"/>
      <c r="J21" s="68">
        <v>8884</v>
      </c>
      <c r="K21" s="68"/>
      <c r="L21" s="68">
        <v>8851</v>
      </c>
      <c r="M21" s="68"/>
      <c r="N21" s="68">
        <v>8863</v>
      </c>
      <c r="O21" s="57"/>
      <c r="P21" s="57">
        <v>8878</v>
      </c>
      <c r="Q21" s="57"/>
      <c r="R21" s="57">
        <v>8892</v>
      </c>
      <c r="S21" s="57"/>
      <c r="T21" s="57">
        <v>8881</v>
      </c>
      <c r="U21" s="57"/>
      <c r="V21" s="57">
        <v>8847</v>
      </c>
      <c r="W21" s="57"/>
      <c r="X21" s="57">
        <v>8815</v>
      </c>
      <c r="Y21" s="57"/>
      <c r="Z21" s="57">
        <v>8824</v>
      </c>
      <c r="AA21" s="57"/>
      <c r="AB21" s="58">
        <v>8835</v>
      </c>
      <c r="AC21" s="42">
        <f t="shared" si="0"/>
        <v>8934</v>
      </c>
      <c r="AD21" s="43">
        <f t="shared" si="1"/>
        <v>8815</v>
      </c>
      <c r="AE21" s="44">
        <f t="shared" si="2"/>
        <v>8868.5833333333339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2997</v>
      </c>
      <c r="G22" s="70"/>
      <c r="H22" s="70">
        <v>2998</v>
      </c>
      <c r="I22" s="70"/>
      <c r="J22" s="70">
        <v>3000</v>
      </c>
      <c r="K22" s="70"/>
      <c r="L22" s="70">
        <v>3003</v>
      </c>
      <c r="M22" s="70"/>
      <c r="N22" s="70">
        <v>3004</v>
      </c>
      <c r="O22" s="61"/>
      <c r="P22" s="61">
        <v>3006</v>
      </c>
      <c r="Q22" s="61"/>
      <c r="R22" s="61">
        <v>3009</v>
      </c>
      <c r="S22" s="61"/>
      <c r="T22" s="61">
        <v>3011</v>
      </c>
      <c r="U22" s="61"/>
      <c r="V22" s="61">
        <v>3013</v>
      </c>
      <c r="W22" s="61"/>
      <c r="X22" s="61">
        <v>3016</v>
      </c>
      <c r="Y22" s="61"/>
      <c r="Z22" s="61">
        <v>3017</v>
      </c>
      <c r="AA22" s="61"/>
      <c r="AB22" s="62">
        <v>3018</v>
      </c>
      <c r="AC22" s="45">
        <f t="shared" si="0"/>
        <v>3018</v>
      </c>
      <c r="AD22" s="46">
        <f t="shared" si="1"/>
        <v>2997</v>
      </c>
      <c r="AE22" s="47">
        <f t="shared" si="2"/>
        <v>3007.6666666666665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13475</v>
      </c>
      <c r="F23" s="70">
        <v>13468</v>
      </c>
      <c r="G23" s="70"/>
      <c r="H23" s="70"/>
      <c r="I23" s="70">
        <v>13465</v>
      </c>
      <c r="J23" s="70"/>
      <c r="K23" s="70"/>
      <c r="L23" s="70">
        <v>13463</v>
      </c>
      <c r="M23" s="70">
        <v>13598</v>
      </c>
      <c r="N23" s="70">
        <v>13520</v>
      </c>
      <c r="O23" s="61">
        <v>13560</v>
      </c>
      <c r="P23" s="61">
        <v>13672</v>
      </c>
      <c r="Q23" s="61">
        <v>13614</v>
      </c>
      <c r="R23" s="61">
        <v>13519</v>
      </c>
      <c r="S23" s="61"/>
      <c r="T23" s="61">
        <v>13475</v>
      </c>
      <c r="U23" s="61"/>
      <c r="V23" s="61">
        <v>13468</v>
      </c>
      <c r="W23" s="61">
        <v>13671</v>
      </c>
      <c r="X23" s="61">
        <v>13675</v>
      </c>
      <c r="Y23" s="61">
        <v>13605</v>
      </c>
      <c r="Z23" s="61"/>
      <c r="AA23" s="61">
        <v>13493</v>
      </c>
      <c r="AB23" s="62">
        <v>13483</v>
      </c>
      <c r="AC23" s="45">
        <f t="shared" si="0"/>
        <v>13675</v>
      </c>
      <c r="AD23" s="46">
        <f t="shared" si="1"/>
        <v>13463</v>
      </c>
      <c r="AE23" s="47">
        <f t="shared" si="2"/>
        <v>13542.588235294117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6435</v>
      </c>
      <c r="F24" s="70">
        <v>6421</v>
      </c>
      <c r="G24" s="70">
        <v>6403</v>
      </c>
      <c r="H24" s="70">
        <v>6423</v>
      </c>
      <c r="I24" s="70"/>
      <c r="J24" s="70">
        <v>6412</v>
      </c>
      <c r="K24" s="70"/>
      <c r="L24" s="70">
        <v>6424</v>
      </c>
      <c r="M24" s="70"/>
      <c r="N24" s="70"/>
      <c r="O24" s="61">
        <v>6413</v>
      </c>
      <c r="P24" s="61"/>
      <c r="Q24" s="61">
        <v>6443</v>
      </c>
      <c r="R24" s="61">
        <v>6423</v>
      </c>
      <c r="S24" s="61"/>
      <c r="T24" s="61">
        <v>6438</v>
      </c>
      <c r="U24" s="61">
        <v>6418</v>
      </c>
      <c r="V24" s="61"/>
      <c r="W24" s="61"/>
      <c r="X24" s="61">
        <v>6433</v>
      </c>
      <c r="Y24" s="61"/>
      <c r="Z24" s="61">
        <v>6441</v>
      </c>
      <c r="AA24" s="61">
        <v>6430</v>
      </c>
      <c r="AB24" s="62">
        <v>6456</v>
      </c>
      <c r="AC24" s="45">
        <f t="shared" si="0"/>
        <v>6456</v>
      </c>
      <c r="AD24" s="46">
        <f t="shared" si="1"/>
        <v>6403</v>
      </c>
      <c r="AE24" s="47">
        <f t="shared" si="2"/>
        <v>6427.5333333333338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2367</v>
      </c>
      <c r="G25" s="70"/>
      <c r="H25" s="70">
        <v>2355</v>
      </c>
      <c r="I25" s="70"/>
      <c r="J25" s="70">
        <v>2317</v>
      </c>
      <c r="K25" s="70"/>
      <c r="L25" s="70">
        <v>2284</v>
      </c>
      <c r="M25" s="70"/>
      <c r="N25" s="70">
        <v>2256</v>
      </c>
      <c r="O25" s="61"/>
      <c r="P25" s="61">
        <v>2295</v>
      </c>
      <c r="Q25" s="61"/>
      <c r="R25" s="61">
        <v>2326</v>
      </c>
      <c r="S25" s="61"/>
      <c r="T25" s="61">
        <v>2335</v>
      </c>
      <c r="U25" s="61"/>
      <c r="V25" s="61">
        <v>2359</v>
      </c>
      <c r="W25" s="61"/>
      <c r="X25" s="61">
        <v>2352</v>
      </c>
      <c r="Y25" s="61"/>
      <c r="Z25" s="61">
        <v>2346</v>
      </c>
      <c r="AA25" s="61"/>
      <c r="AB25" s="62">
        <v>2330</v>
      </c>
      <c r="AC25" s="45">
        <f t="shared" si="0"/>
        <v>2367</v>
      </c>
      <c r="AD25" s="46">
        <f t="shared" si="1"/>
        <v>2256</v>
      </c>
      <c r="AE25" s="47">
        <f t="shared" si="2"/>
        <v>2326.8333333333335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1370</v>
      </c>
      <c r="G26" s="70"/>
      <c r="H26" s="70">
        <v>1386</v>
      </c>
      <c r="I26" s="70"/>
      <c r="J26" s="70">
        <v>1392</v>
      </c>
      <c r="K26" s="70"/>
      <c r="L26" s="70">
        <v>1398</v>
      </c>
      <c r="M26" s="70"/>
      <c r="N26" s="70">
        <v>1406</v>
      </c>
      <c r="O26" s="61"/>
      <c r="P26" s="61">
        <v>1370</v>
      </c>
      <c r="Q26" s="61"/>
      <c r="R26" s="61">
        <v>1358</v>
      </c>
      <c r="S26" s="61"/>
      <c r="T26" s="61">
        <v>1358</v>
      </c>
      <c r="U26" s="61"/>
      <c r="V26" s="61">
        <v>1364</v>
      </c>
      <c r="W26" s="61"/>
      <c r="X26" s="61">
        <v>1368</v>
      </c>
      <c r="Y26" s="61"/>
      <c r="Z26" s="61">
        <v>1378</v>
      </c>
      <c r="AA26" s="61"/>
      <c r="AB26" s="62">
        <v>1386</v>
      </c>
      <c r="AC26" s="45">
        <f t="shared" si="0"/>
        <v>1406</v>
      </c>
      <c r="AD26" s="46">
        <f t="shared" si="1"/>
        <v>1358</v>
      </c>
      <c r="AE26" s="47">
        <f t="shared" si="2"/>
        <v>1377.8333333333333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1034</v>
      </c>
      <c r="G27" s="70"/>
      <c r="H27" s="70">
        <v>1032</v>
      </c>
      <c r="I27" s="70"/>
      <c r="J27" s="70">
        <v>1030</v>
      </c>
      <c r="K27" s="70"/>
      <c r="L27" s="70">
        <v>1030</v>
      </c>
      <c r="M27" s="70"/>
      <c r="N27" s="70">
        <v>1032</v>
      </c>
      <c r="O27" s="61"/>
      <c r="P27" s="61">
        <v>1034</v>
      </c>
      <c r="Q27" s="61"/>
      <c r="R27" s="61">
        <v>1036</v>
      </c>
      <c r="S27" s="61"/>
      <c r="T27" s="61">
        <v>1037</v>
      </c>
      <c r="U27" s="61"/>
      <c r="V27" s="61">
        <v>1039</v>
      </c>
      <c r="W27" s="61"/>
      <c r="X27" s="61">
        <v>1040</v>
      </c>
      <c r="Y27" s="61"/>
      <c r="Z27" s="61">
        <v>1038</v>
      </c>
      <c r="AA27" s="61"/>
      <c r="AB27" s="62">
        <v>1037</v>
      </c>
      <c r="AC27" s="45">
        <f t="shared" si="0"/>
        <v>1040</v>
      </c>
      <c r="AD27" s="46">
        <f t="shared" si="1"/>
        <v>1030</v>
      </c>
      <c r="AE27" s="47">
        <f t="shared" si="2"/>
        <v>1034.9166666666667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112</v>
      </c>
      <c r="G28" s="70"/>
      <c r="H28" s="70"/>
      <c r="I28" s="70">
        <v>94</v>
      </c>
      <c r="J28" s="70"/>
      <c r="K28" s="70"/>
      <c r="L28" s="70">
        <v>62</v>
      </c>
      <c r="M28" s="70"/>
      <c r="N28" s="70"/>
      <c r="O28" s="61">
        <v>50</v>
      </c>
      <c r="P28" s="61"/>
      <c r="Q28" s="61"/>
      <c r="R28" s="61">
        <v>28</v>
      </c>
      <c r="S28" s="61"/>
      <c r="T28" s="61"/>
      <c r="U28" s="61">
        <v>23</v>
      </c>
      <c r="V28" s="61"/>
      <c r="W28" s="61"/>
      <c r="X28" s="61">
        <v>18</v>
      </c>
      <c r="Y28" s="61"/>
      <c r="Z28" s="61"/>
      <c r="AA28" s="61">
        <v>71</v>
      </c>
      <c r="AB28" s="62"/>
      <c r="AC28" s="45">
        <f t="shared" si="0"/>
        <v>112</v>
      </c>
      <c r="AD28" s="46">
        <f t="shared" si="1"/>
        <v>18</v>
      </c>
      <c r="AE28" s="47">
        <f t="shared" si="2"/>
        <v>57.25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80</v>
      </c>
      <c r="G29" s="70"/>
      <c r="H29" s="70"/>
      <c r="I29" s="70">
        <v>51</v>
      </c>
      <c r="J29" s="70"/>
      <c r="K29" s="70"/>
      <c r="L29" s="70">
        <v>30</v>
      </c>
      <c r="M29" s="70"/>
      <c r="N29" s="70"/>
      <c r="O29" s="61">
        <v>20</v>
      </c>
      <c r="P29" s="61"/>
      <c r="Q29" s="61"/>
      <c r="R29" s="61">
        <v>-20</v>
      </c>
      <c r="S29" s="61"/>
      <c r="T29" s="61"/>
      <c r="U29" s="61">
        <v>-25</v>
      </c>
      <c r="V29" s="61"/>
      <c r="W29" s="61"/>
      <c r="X29" s="61">
        <v>-30</v>
      </c>
      <c r="Y29" s="61"/>
      <c r="Z29" s="61"/>
      <c r="AA29" s="61">
        <v>40</v>
      </c>
      <c r="AB29" s="62"/>
      <c r="AC29" s="45">
        <f t="shared" si="0"/>
        <v>80</v>
      </c>
      <c r="AD29" s="46">
        <f t="shared" si="1"/>
        <v>-30</v>
      </c>
      <c r="AE29" s="47">
        <f t="shared" si="2"/>
        <v>18.25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72</v>
      </c>
      <c r="F30" s="70">
        <v>61</v>
      </c>
      <c r="G30" s="70">
        <v>51</v>
      </c>
      <c r="H30" s="70">
        <v>40</v>
      </c>
      <c r="I30" s="70">
        <v>32</v>
      </c>
      <c r="J30" s="70">
        <v>25</v>
      </c>
      <c r="K30" s="70">
        <v>21</v>
      </c>
      <c r="L30" s="70">
        <v>23</v>
      </c>
      <c r="M30" s="70">
        <v>27</v>
      </c>
      <c r="N30" s="70">
        <v>27</v>
      </c>
      <c r="O30" s="61">
        <v>21</v>
      </c>
      <c r="P30" s="61">
        <v>10</v>
      </c>
      <c r="Q30" s="61">
        <v>-3</v>
      </c>
      <c r="R30" s="61">
        <v>-18</v>
      </c>
      <c r="S30" s="61">
        <v>-33</v>
      </c>
      <c r="T30" s="61">
        <v>-48</v>
      </c>
      <c r="U30" s="61">
        <v>-57</v>
      </c>
      <c r="V30" s="61">
        <v>-41</v>
      </c>
      <c r="W30" s="61">
        <v>-30</v>
      </c>
      <c r="X30" s="61">
        <v>-18</v>
      </c>
      <c r="Y30" s="61">
        <v>0</v>
      </c>
      <c r="Z30" s="61">
        <v>19</v>
      </c>
      <c r="AA30" s="61">
        <v>36</v>
      </c>
      <c r="AB30" s="62">
        <v>50</v>
      </c>
      <c r="AC30" s="45">
        <f t="shared" si="0"/>
        <v>72</v>
      </c>
      <c r="AD30" s="46">
        <f t="shared" si="1"/>
        <v>-57</v>
      </c>
      <c r="AE30" s="47">
        <f t="shared" si="2"/>
        <v>11.125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43</v>
      </c>
      <c r="F31" s="72">
        <v>33</v>
      </c>
      <c r="G31" s="72">
        <v>27</v>
      </c>
      <c r="H31" s="72">
        <v>22</v>
      </c>
      <c r="I31" s="72">
        <v>19</v>
      </c>
      <c r="J31" s="72">
        <v>16</v>
      </c>
      <c r="K31" s="72">
        <v>19</v>
      </c>
      <c r="L31" s="72">
        <v>17</v>
      </c>
      <c r="M31" s="72">
        <v>17</v>
      </c>
      <c r="N31" s="72">
        <v>9</v>
      </c>
      <c r="O31" s="73">
        <v>-2</v>
      </c>
      <c r="P31" s="73">
        <v>-12</v>
      </c>
      <c r="Q31" s="73">
        <v>-25</v>
      </c>
      <c r="R31" s="73">
        <v>-40</v>
      </c>
      <c r="S31" s="73">
        <v>-55</v>
      </c>
      <c r="T31" s="73">
        <v>-53</v>
      </c>
      <c r="U31" s="73">
        <v>-47</v>
      </c>
      <c r="V31" s="73">
        <v>-40</v>
      </c>
      <c r="W31" s="73">
        <v>-22</v>
      </c>
      <c r="X31" s="73">
        <v>3</v>
      </c>
      <c r="Y31" s="73">
        <v>17</v>
      </c>
      <c r="Z31" s="73">
        <v>25</v>
      </c>
      <c r="AA31" s="73">
        <v>30</v>
      </c>
      <c r="AB31" s="74">
        <v>28</v>
      </c>
      <c r="AC31" s="48">
        <f t="shared" si="0"/>
        <v>43</v>
      </c>
      <c r="AD31" s="49">
        <f t="shared" si="1"/>
        <v>-55</v>
      </c>
      <c r="AE31" s="50">
        <f t="shared" si="2"/>
        <v>1.2083333333333333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203</v>
      </c>
      <c r="G32" s="68"/>
      <c r="H32" s="68"/>
      <c r="I32" s="68">
        <v>223</v>
      </c>
      <c r="J32" s="68"/>
      <c r="K32" s="68"/>
      <c r="L32" s="68">
        <v>228</v>
      </c>
      <c r="M32" s="68"/>
      <c r="N32" s="68"/>
      <c r="O32" s="57">
        <v>232</v>
      </c>
      <c r="P32" s="57"/>
      <c r="Q32" s="57"/>
      <c r="R32" s="57">
        <v>234</v>
      </c>
      <c r="S32" s="57"/>
      <c r="T32" s="57"/>
      <c r="U32" s="57">
        <v>226</v>
      </c>
      <c r="V32" s="57"/>
      <c r="W32" s="57"/>
      <c r="X32" s="57">
        <v>221</v>
      </c>
      <c r="Y32" s="57"/>
      <c r="Z32" s="57"/>
      <c r="AA32" s="57">
        <v>220</v>
      </c>
      <c r="AB32" s="58"/>
      <c r="AC32" s="42">
        <f t="shared" si="0"/>
        <v>234</v>
      </c>
      <c r="AD32" s="43">
        <f t="shared" si="1"/>
        <v>203</v>
      </c>
      <c r="AE32" s="44">
        <f t="shared" si="2"/>
        <v>223.375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144</v>
      </c>
      <c r="G33" s="70"/>
      <c r="H33" s="70"/>
      <c r="I33" s="70">
        <v>152</v>
      </c>
      <c r="J33" s="70"/>
      <c r="K33" s="70"/>
      <c r="L33" s="70">
        <v>149</v>
      </c>
      <c r="M33" s="70"/>
      <c r="N33" s="70"/>
      <c r="O33" s="61">
        <v>145</v>
      </c>
      <c r="P33" s="61"/>
      <c r="Q33" s="61"/>
      <c r="R33" s="61">
        <v>140</v>
      </c>
      <c r="S33" s="61"/>
      <c r="T33" s="61"/>
      <c r="U33" s="61">
        <v>138</v>
      </c>
      <c r="V33" s="61"/>
      <c r="W33" s="61"/>
      <c r="X33" s="61">
        <v>143</v>
      </c>
      <c r="Y33" s="61"/>
      <c r="Z33" s="61"/>
      <c r="AA33" s="61">
        <v>154</v>
      </c>
      <c r="AB33" s="62"/>
      <c r="AC33" s="45">
        <f t="shared" si="0"/>
        <v>154</v>
      </c>
      <c r="AD33" s="46">
        <f t="shared" si="1"/>
        <v>138</v>
      </c>
      <c r="AE33" s="47">
        <f t="shared" si="2"/>
        <v>145.625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390</v>
      </c>
      <c r="G34" s="70"/>
      <c r="H34" s="70"/>
      <c r="I34" s="70">
        <v>391</v>
      </c>
      <c r="J34" s="70"/>
      <c r="K34" s="70"/>
      <c r="L34" s="70">
        <v>393</v>
      </c>
      <c r="M34" s="70"/>
      <c r="N34" s="70"/>
      <c r="O34" s="61">
        <v>393</v>
      </c>
      <c r="P34" s="61"/>
      <c r="Q34" s="61"/>
      <c r="R34" s="61">
        <v>392</v>
      </c>
      <c r="S34" s="61"/>
      <c r="T34" s="61"/>
      <c r="U34" s="61">
        <v>395</v>
      </c>
      <c r="V34" s="61"/>
      <c r="W34" s="61"/>
      <c r="X34" s="61">
        <v>399</v>
      </c>
      <c r="Y34" s="61"/>
      <c r="Z34" s="61"/>
      <c r="AA34" s="61">
        <v>404</v>
      </c>
      <c r="AB34" s="62"/>
      <c r="AC34" s="45">
        <f t="shared" si="0"/>
        <v>404</v>
      </c>
      <c r="AD34" s="46">
        <f t="shared" si="1"/>
        <v>390</v>
      </c>
      <c r="AE34" s="47">
        <f t="shared" si="2"/>
        <v>394.625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79</v>
      </c>
      <c r="F35" s="70">
        <v>72</v>
      </c>
      <c r="G35" s="70">
        <v>56</v>
      </c>
      <c r="H35" s="70">
        <v>39</v>
      </c>
      <c r="I35" s="70">
        <v>28</v>
      </c>
      <c r="J35" s="70">
        <v>22</v>
      </c>
      <c r="K35" s="70">
        <v>19</v>
      </c>
      <c r="L35" s="70">
        <v>18</v>
      </c>
      <c r="M35" s="70">
        <v>24</v>
      </c>
      <c r="N35" s="70">
        <v>26</v>
      </c>
      <c r="O35" s="61">
        <v>25</v>
      </c>
      <c r="P35" s="61">
        <v>13</v>
      </c>
      <c r="Q35" s="61">
        <v>-1</v>
      </c>
      <c r="R35" s="61">
        <v>-14</v>
      </c>
      <c r="S35" s="61">
        <v>-31</v>
      </c>
      <c r="T35" s="61">
        <v>-47</v>
      </c>
      <c r="U35" s="61">
        <v>-57</v>
      </c>
      <c r="V35" s="61">
        <v>-55</v>
      </c>
      <c r="W35" s="61">
        <v>-43</v>
      </c>
      <c r="X35" s="61">
        <v>-25</v>
      </c>
      <c r="Y35" s="61">
        <v>1</v>
      </c>
      <c r="Z35" s="61">
        <v>26</v>
      </c>
      <c r="AA35" s="61">
        <v>45</v>
      </c>
      <c r="AB35" s="62">
        <v>55</v>
      </c>
      <c r="AC35" s="45">
        <f t="shared" si="0"/>
        <v>79</v>
      </c>
      <c r="AD35" s="46">
        <f t="shared" si="1"/>
        <v>-57</v>
      </c>
      <c r="AE35" s="47">
        <f t="shared" si="2"/>
        <v>11.458333333333334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40</v>
      </c>
      <c r="G36" s="70"/>
      <c r="H36" s="70">
        <v>26</v>
      </c>
      <c r="I36" s="70"/>
      <c r="J36" s="70">
        <v>24</v>
      </c>
      <c r="K36" s="70"/>
      <c r="L36" s="70">
        <v>29</v>
      </c>
      <c r="M36" s="70">
        <v>31</v>
      </c>
      <c r="N36" s="70">
        <v>25</v>
      </c>
      <c r="O36" s="61"/>
      <c r="P36" s="61">
        <v>1</v>
      </c>
      <c r="Q36" s="61"/>
      <c r="R36" s="61">
        <v>-29</v>
      </c>
      <c r="S36" s="61"/>
      <c r="T36" s="61">
        <v>-50</v>
      </c>
      <c r="U36" s="61"/>
      <c r="V36" s="61">
        <v>-32</v>
      </c>
      <c r="W36" s="61"/>
      <c r="X36" s="61">
        <v>2</v>
      </c>
      <c r="Y36" s="61"/>
      <c r="Z36" s="61">
        <v>36</v>
      </c>
      <c r="AA36" s="61">
        <v>45</v>
      </c>
      <c r="AB36" s="62">
        <v>44</v>
      </c>
      <c r="AC36" s="45">
        <f t="shared" si="0"/>
        <v>45</v>
      </c>
      <c r="AD36" s="46">
        <f t="shared" si="1"/>
        <v>-50</v>
      </c>
      <c r="AE36" s="47">
        <f t="shared" si="2"/>
        <v>13.714285714285714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21</v>
      </c>
      <c r="F37" s="72">
        <v>14</v>
      </c>
      <c r="G37" s="72">
        <v>9</v>
      </c>
      <c r="H37" s="72">
        <v>7</v>
      </c>
      <c r="I37" s="72">
        <v>7</v>
      </c>
      <c r="J37" s="72">
        <v>9</v>
      </c>
      <c r="K37" s="72">
        <v>12</v>
      </c>
      <c r="L37" s="72">
        <v>14</v>
      </c>
      <c r="M37" s="72">
        <v>6</v>
      </c>
      <c r="N37" s="72">
        <v>-4</v>
      </c>
      <c r="O37" s="73">
        <v>-15</v>
      </c>
      <c r="P37" s="73">
        <v>-28</v>
      </c>
      <c r="Q37" s="73">
        <v>-41</v>
      </c>
      <c r="R37" s="73">
        <v>-52</v>
      </c>
      <c r="S37" s="73">
        <v>-58</v>
      </c>
      <c r="T37" s="73">
        <v>-56</v>
      </c>
      <c r="U37" s="73">
        <v>-48</v>
      </c>
      <c r="V37" s="73">
        <v>-38</v>
      </c>
      <c r="W37" s="73">
        <v>-23</v>
      </c>
      <c r="X37" s="73">
        <v>-3</v>
      </c>
      <c r="Y37" s="73">
        <v>12</v>
      </c>
      <c r="Z37" s="73">
        <v>19</v>
      </c>
      <c r="AA37" s="73">
        <v>19</v>
      </c>
      <c r="AB37" s="74">
        <v>13</v>
      </c>
      <c r="AC37" s="48">
        <f t="shared" si="0"/>
        <v>21</v>
      </c>
      <c r="AD37" s="49">
        <f t="shared" si="1"/>
        <v>-58</v>
      </c>
      <c r="AE37" s="50">
        <f t="shared" si="2"/>
        <v>-8.5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" top="0.25" bottom="0.25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42"/>
  <sheetViews>
    <sheetView topLeftCell="E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16511</v>
      </c>
      <c r="G4" s="68"/>
      <c r="H4" s="68"/>
      <c r="I4" s="68"/>
      <c r="J4" s="68"/>
      <c r="K4" s="68"/>
      <c r="L4" s="68">
        <v>16514</v>
      </c>
      <c r="M4" s="68"/>
      <c r="N4" s="68">
        <v>16512</v>
      </c>
      <c r="O4" s="57"/>
      <c r="P4" s="57">
        <v>16509</v>
      </c>
      <c r="Q4" s="57"/>
      <c r="R4" s="57">
        <v>16508</v>
      </c>
      <c r="S4" s="57"/>
      <c r="T4" s="57"/>
      <c r="U4" s="57"/>
      <c r="V4" s="57"/>
      <c r="W4" s="57"/>
      <c r="X4" s="57">
        <v>16502</v>
      </c>
      <c r="Y4" s="57"/>
      <c r="Z4" s="57">
        <v>16499</v>
      </c>
      <c r="AA4" s="57"/>
      <c r="AB4" s="58">
        <v>16496</v>
      </c>
      <c r="AC4" s="42">
        <f>MAX(E4:AB4)</f>
        <v>16514</v>
      </c>
      <c r="AD4" s="43">
        <f>MIN(E4:AB4)</f>
        <v>16496</v>
      </c>
      <c r="AE4" s="44">
        <f>AVERAGE(E4:AB4)</f>
        <v>16506.375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5464</v>
      </c>
      <c r="G5" s="70"/>
      <c r="H5" s="70">
        <v>5444</v>
      </c>
      <c r="I5" s="70"/>
      <c r="J5" s="70">
        <v>5427</v>
      </c>
      <c r="K5" s="70"/>
      <c r="L5" s="70">
        <v>5413</v>
      </c>
      <c r="M5" s="70"/>
      <c r="N5" s="70">
        <v>5395</v>
      </c>
      <c r="O5" s="61"/>
      <c r="P5" s="61">
        <v>5375</v>
      </c>
      <c r="Q5" s="61"/>
      <c r="R5" s="61">
        <v>5361</v>
      </c>
      <c r="S5" s="61"/>
      <c r="T5" s="61">
        <v>5384</v>
      </c>
      <c r="U5" s="61"/>
      <c r="V5" s="61">
        <v>5416</v>
      </c>
      <c r="W5" s="61"/>
      <c r="X5" s="61">
        <v>5443</v>
      </c>
      <c r="Y5" s="61"/>
      <c r="Z5" s="61">
        <v>5432</v>
      </c>
      <c r="AA5" s="61"/>
      <c r="AB5" s="62">
        <v>5420</v>
      </c>
      <c r="AC5" s="45">
        <f t="shared" ref="AC5:AC37" si="0">MAX(E5:AB5)</f>
        <v>5464</v>
      </c>
      <c r="AD5" s="46">
        <f t="shared" ref="AD5:AD37" si="1">MIN(E5:AB5)</f>
        <v>5361</v>
      </c>
      <c r="AE5" s="47">
        <f>AVERAGE(E5:AB5)</f>
        <v>5414.5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1302</v>
      </c>
      <c r="G6" s="70"/>
      <c r="H6" s="70">
        <v>1312</v>
      </c>
      <c r="I6" s="70"/>
      <c r="J6" s="70">
        <v>1320</v>
      </c>
      <c r="K6" s="70"/>
      <c r="L6" s="70">
        <v>1320</v>
      </c>
      <c r="M6" s="70"/>
      <c r="N6" s="70">
        <v>1315</v>
      </c>
      <c r="O6" s="61"/>
      <c r="P6" s="61">
        <v>1310</v>
      </c>
      <c r="Q6" s="61"/>
      <c r="R6" s="61">
        <v>1305</v>
      </c>
      <c r="S6" s="61"/>
      <c r="T6" s="61">
        <v>1270</v>
      </c>
      <c r="U6" s="61"/>
      <c r="V6" s="61">
        <v>1246</v>
      </c>
      <c r="W6" s="61"/>
      <c r="X6" s="61">
        <v>1226</v>
      </c>
      <c r="Y6" s="61"/>
      <c r="Z6" s="61">
        <v>1205</v>
      </c>
      <c r="AA6" s="61"/>
      <c r="AB6" s="62">
        <v>1187</v>
      </c>
      <c r="AC6" s="45">
        <f t="shared" si="0"/>
        <v>1320</v>
      </c>
      <c r="AD6" s="46">
        <f t="shared" si="1"/>
        <v>1187</v>
      </c>
      <c r="AE6" s="47">
        <f t="shared" ref="AE6:AE37" si="2">AVERAGE(E6:AB6)</f>
        <v>1276.5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728</v>
      </c>
      <c r="G7" s="70">
        <v>740</v>
      </c>
      <c r="H7" s="70">
        <v>753</v>
      </c>
      <c r="I7" s="70">
        <v>767</v>
      </c>
      <c r="J7" s="70">
        <v>780</v>
      </c>
      <c r="K7" s="70">
        <v>787</v>
      </c>
      <c r="L7" s="70">
        <v>794</v>
      </c>
      <c r="M7" s="70">
        <v>802</v>
      </c>
      <c r="N7" s="70">
        <v>809</v>
      </c>
      <c r="O7" s="61">
        <v>812</v>
      </c>
      <c r="P7" s="61">
        <v>812</v>
      </c>
      <c r="Q7" s="61">
        <v>812</v>
      </c>
      <c r="R7" s="61">
        <v>810</v>
      </c>
      <c r="S7" s="61">
        <v>805</v>
      </c>
      <c r="T7" s="61">
        <v>799</v>
      </c>
      <c r="U7" s="61">
        <v>793</v>
      </c>
      <c r="V7" s="61">
        <v>786</v>
      </c>
      <c r="W7" s="61">
        <v>778</v>
      </c>
      <c r="X7" s="61">
        <v>770</v>
      </c>
      <c r="Y7" s="61">
        <v>765</v>
      </c>
      <c r="Z7" s="61">
        <v>761</v>
      </c>
      <c r="AA7" s="61">
        <v>758</v>
      </c>
      <c r="AB7" s="62">
        <v>755</v>
      </c>
      <c r="AC7" s="45">
        <f t="shared" si="0"/>
        <v>812</v>
      </c>
      <c r="AD7" s="46">
        <f t="shared" si="1"/>
        <v>728</v>
      </c>
      <c r="AE7" s="47">
        <f t="shared" si="2"/>
        <v>781.56521739130437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296</v>
      </c>
      <c r="G8" s="70"/>
      <c r="H8" s="70">
        <v>302</v>
      </c>
      <c r="I8" s="70"/>
      <c r="J8" s="70">
        <v>307</v>
      </c>
      <c r="K8" s="70"/>
      <c r="L8" s="70">
        <v>310</v>
      </c>
      <c r="M8" s="70"/>
      <c r="N8" s="70">
        <v>312</v>
      </c>
      <c r="O8" s="61"/>
      <c r="P8" s="61">
        <v>313</v>
      </c>
      <c r="Q8" s="61"/>
      <c r="R8" s="61">
        <v>314</v>
      </c>
      <c r="S8" s="61"/>
      <c r="T8" s="61">
        <v>324</v>
      </c>
      <c r="U8" s="61"/>
      <c r="V8" s="61">
        <v>353</v>
      </c>
      <c r="W8" s="61"/>
      <c r="X8" s="61">
        <v>380</v>
      </c>
      <c r="Y8" s="61"/>
      <c r="Z8" s="61">
        <v>390</v>
      </c>
      <c r="AA8" s="61"/>
      <c r="AB8" s="62">
        <v>397</v>
      </c>
      <c r="AC8" s="45">
        <f t="shared" si="0"/>
        <v>397</v>
      </c>
      <c r="AD8" s="46">
        <f t="shared" si="1"/>
        <v>296</v>
      </c>
      <c r="AE8" s="47">
        <f t="shared" si="2"/>
        <v>333.16666666666669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229</v>
      </c>
      <c r="G9" s="70"/>
      <c r="H9" s="70"/>
      <c r="I9" s="70"/>
      <c r="J9" s="70"/>
      <c r="K9" s="70"/>
      <c r="L9" s="70">
        <v>281</v>
      </c>
      <c r="M9" s="70"/>
      <c r="N9" s="70">
        <v>303</v>
      </c>
      <c r="O9" s="61"/>
      <c r="P9" s="61">
        <v>313</v>
      </c>
      <c r="Q9" s="61"/>
      <c r="R9" s="61">
        <v>315</v>
      </c>
      <c r="S9" s="61"/>
      <c r="T9" s="61">
        <v>308</v>
      </c>
      <c r="U9" s="61"/>
      <c r="V9" s="61">
        <v>305</v>
      </c>
      <c r="W9" s="61"/>
      <c r="X9" s="61">
        <v>300</v>
      </c>
      <c r="Y9" s="61"/>
      <c r="Z9" s="61">
        <v>291</v>
      </c>
      <c r="AA9" s="61"/>
      <c r="AB9" s="62">
        <v>282</v>
      </c>
      <c r="AC9" s="45">
        <f t="shared" si="0"/>
        <v>315</v>
      </c>
      <c r="AD9" s="46">
        <f t="shared" si="1"/>
        <v>229</v>
      </c>
      <c r="AE9" s="47">
        <f t="shared" si="2"/>
        <v>292.7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63</v>
      </c>
      <c r="F10" s="70">
        <v>48</v>
      </c>
      <c r="G10" s="70">
        <v>35</v>
      </c>
      <c r="H10" s="70">
        <v>27</v>
      </c>
      <c r="I10" s="70">
        <v>22</v>
      </c>
      <c r="J10" s="70">
        <v>20</v>
      </c>
      <c r="K10" s="70">
        <v>29</v>
      </c>
      <c r="L10" s="70">
        <v>42</v>
      </c>
      <c r="M10" s="70">
        <v>55</v>
      </c>
      <c r="N10" s="70">
        <v>65</v>
      </c>
      <c r="O10" s="61">
        <v>71</v>
      </c>
      <c r="P10" s="61">
        <v>72</v>
      </c>
      <c r="Q10" s="61">
        <v>66</v>
      </c>
      <c r="R10" s="61">
        <v>53</v>
      </c>
      <c r="S10" s="61">
        <v>42</v>
      </c>
      <c r="T10" s="61">
        <v>31</v>
      </c>
      <c r="U10" s="61">
        <v>21</v>
      </c>
      <c r="V10" s="61">
        <v>14</v>
      </c>
      <c r="W10" s="61">
        <v>21</v>
      </c>
      <c r="X10" s="61">
        <v>30</v>
      </c>
      <c r="Y10" s="61">
        <v>40</v>
      </c>
      <c r="Z10" s="61">
        <v>47</v>
      </c>
      <c r="AA10" s="61">
        <v>48</v>
      </c>
      <c r="AB10" s="62">
        <v>45</v>
      </c>
      <c r="AC10" s="45">
        <f t="shared" si="0"/>
        <v>72</v>
      </c>
      <c r="AD10" s="46">
        <f t="shared" si="1"/>
        <v>14</v>
      </c>
      <c r="AE10" s="47">
        <f t="shared" si="2"/>
        <v>41.958333333333336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4698</v>
      </c>
      <c r="G11" s="70"/>
      <c r="H11" s="70"/>
      <c r="I11" s="70"/>
      <c r="J11" s="70"/>
      <c r="K11" s="70"/>
      <c r="L11" s="70">
        <v>4710</v>
      </c>
      <c r="M11" s="70"/>
      <c r="N11" s="70"/>
      <c r="O11" s="61">
        <v>4708</v>
      </c>
      <c r="P11" s="61"/>
      <c r="Q11" s="61"/>
      <c r="R11" s="61">
        <v>4706</v>
      </c>
      <c r="S11" s="61"/>
      <c r="T11" s="61"/>
      <c r="U11" s="61"/>
      <c r="V11" s="61"/>
      <c r="W11" s="61"/>
      <c r="X11" s="61">
        <v>4704</v>
      </c>
      <c r="Y11" s="61"/>
      <c r="Z11" s="61"/>
      <c r="AA11" s="61">
        <v>4703</v>
      </c>
      <c r="AB11" s="62"/>
      <c r="AC11" s="45">
        <f t="shared" si="0"/>
        <v>4710</v>
      </c>
      <c r="AD11" s="46">
        <f t="shared" si="1"/>
        <v>4698</v>
      </c>
      <c r="AE11" s="47">
        <f t="shared" si="2"/>
        <v>4704.833333333333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2688</v>
      </c>
      <c r="G12" s="70"/>
      <c r="H12" s="70">
        <v>2726</v>
      </c>
      <c r="I12" s="70"/>
      <c r="J12" s="70">
        <v>2731</v>
      </c>
      <c r="K12" s="70"/>
      <c r="L12" s="70">
        <v>2732</v>
      </c>
      <c r="M12" s="70"/>
      <c r="N12" s="70">
        <v>2737</v>
      </c>
      <c r="O12" s="61"/>
      <c r="P12" s="61">
        <v>2741</v>
      </c>
      <c r="Q12" s="61"/>
      <c r="R12" s="61">
        <v>2741</v>
      </c>
      <c r="S12" s="61"/>
      <c r="T12" s="61">
        <v>2690</v>
      </c>
      <c r="U12" s="61"/>
      <c r="V12" s="61">
        <v>2672</v>
      </c>
      <c r="W12" s="61"/>
      <c r="X12" s="61">
        <v>2700</v>
      </c>
      <c r="Y12" s="61"/>
      <c r="Z12" s="61">
        <v>2730</v>
      </c>
      <c r="AA12" s="61"/>
      <c r="AB12" s="62">
        <v>2693</v>
      </c>
      <c r="AC12" s="45">
        <f t="shared" si="0"/>
        <v>2741</v>
      </c>
      <c r="AD12" s="46">
        <f t="shared" si="1"/>
        <v>2672</v>
      </c>
      <c r="AE12" s="47">
        <f t="shared" si="2"/>
        <v>2715.0833333333335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1118</v>
      </c>
      <c r="G13" s="70"/>
      <c r="H13" s="70">
        <v>1030</v>
      </c>
      <c r="I13" s="70"/>
      <c r="J13" s="70">
        <v>1023</v>
      </c>
      <c r="K13" s="70"/>
      <c r="L13" s="70">
        <v>1015</v>
      </c>
      <c r="M13" s="70"/>
      <c r="N13" s="70">
        <v>1014</v>
      </c>
      <c r="O13" s="61"/>
      <c r="P13" s="61">
        <v>1050</v>
      </c>
      <c r="Q13" s="61"/>
      <c r="R13" s="61">
        <v>1066</v>
      </c>
      <c r="S13" s="61"/>
      <c r="T13" s="61">
        <v>1124</v>
      </c>
      <c r="U13" s="61"/>
      <c r="V13" s="61">
        <v>1127</v>
      </c>
      <c r="W13" s="61"/>
      <c r="X13" s="61">
        <v>1038</v>
      </c>
      <c r="Y13" s="61"/>
      <c r="Z13" s="61">
        <v>1018</v>
      </c>
      <c r="AA13" s="61"/>
      <c r="AB13" s="62">
        <v>1062</v>
      </c>
      <c r="AC13" s="45">
        <f t="shared" si="0"/>
        <v>1127</v>
      </c>
      <c r="AD13" s="46">
        <f t="shared" si="1"/>
        <v>1014</v>
      </c>
      <c r="AE13" s="47">
        <f t="shared" si="2"/>
        <v>1057.0833333333333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117</v>
      </c>
      <c r="G14" s="70"/>
      <c r="H14" s="70"/>
      <c r="I14" s="70">
        <v>110</v>
      </c>
      <c r="J14" s="70"/>
      <c r="K14" s="70"/>
      <c r="L14" s="70">
        <v>98</v>
      </c>
      <c r="M14" s="70"/>
      <c r="N14" s="70"/>
      <c r="O14" s="61">
        <v>94</v>
      </c>
      <c r="P14" s="61"/>
      <c r="Q14" s="61"/>
      <c r="R14" s="61">
        <v>104</v>
      </c>
      <c r="S14" s="61"/>
      <c r="T14" s="61"/>
      <c r="U14" s="61">
        <v>108</v>
      </c>
      <c r="V14" s="61"/>
      <c r="W14" s="61"/>
      <c r="X14" s="61">
        <v>97</v>
      </c>
      <c r="Y14" s="61"/>
      <c r="Z14" s="61"/>
      <c r="AA14" s="61">
        <v>102</v>
      </c>
      <c r="AB14" s="62"/>
      <c r="AC14" s="45">
        <f t="shared" si="0"/>
        <v>117</v>
      </c>
      <c r="AD14" s="46">
        <f t="shared" si="1"/>
        <v>94</v>
      </c>
      <c r="AE14" s="47">
        <f t="shared" si="2"/>
        <v>103.75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32</v>
      </c>
      <c r="F15" s="70">
        <v>17</v>
      </c>
      <c r="G15" s="70">
        <v>14</v>
      </c>
      <c r="H15" s="70">
        <v>10</v>
      </c>
      <c r="I15" s="70">
        <v>2</v>
      </c>
      <c r="J15" s="70">
        <v>15</v>
      </c>
      <c r="K15" s="70">
        <v>25</v>
      </c>
      <c r="L15" s="70">
        <v>32</v>
      </c>
      <c r="M15" s="70">
        <v>38</v>
      </c>
      <c r="N15" s="70">
        <v>45</v>
      </c>
      <c r="O15" s="61">
        <v>49</v>
      </c>
      <c r="P15" s="61">
        <v>42</v>
      </c>
      <c r="Q15" s="61">
        <v>20</v>
      </c>
      <c r="R15" s="61">
        <v>-15</v>
      </c>
      <c r="S15" s="61">
        <v>-16</v>
      </c>
      <c r="T15" s="61">
        <v>-11</v>
      </c>
      <c r="U15" s="61">
        <v>-13</v>
      </c>
      <c r="V15" s="61">
        <v>-3</v>
      </c>
      <c r="W15" s="61">
        <v>10</v>
      </c>
      <c r="X15" s="61">
        <v>19</v>
      </c>
      <c r="Y15" s="61">
        <v>27</v>
      </c>
      <c r="Z15" s="61">
        <v>26</v>
      </c>
      <c r="AA15" s="61">
        <v>25</v>
      </c>
      <c r="AB15" s="62">
        <v>16</v>
      </c>
      <c r="AC15" s="45">
        <f t="shared" si="0"/>
        <v>49</v>
      </c>
      <c r="AD15" s="46">
        <f t="shared" si="1"/>
        <v>-16</v>
      </c>
      <c r="AE15" s="47">
        <f t="shared" si="2"/>
        <v>16.916666666666668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113</v>
      </c>
      <c r="F16" s="70">
        <v>98</v>
      </c>
      <c r="G16" s="70">
        <v>84</v>
      </c>
      <c r="H16" s="70">
        <v>73</v>
      </c>
      <c r="I16" s="70">
        <v>64</v>
      </c>
      <c r="J16" s="70">
        <v>61</v>
      </c>
      <c r="K16" s="70">
        <v>58</v>
      </c>
      <c r="L16" s="70">
        <v>67</v>
      </c>
      <c r="M16" s="70">
        <v>95</v>
      </c>
      <c r="N16" s="70">
        <v>102</v>
      </c>
      <c r="O16" s="61">
        <v>105</v>
      </c>
      <c r="P16" s="61">
        <v>114</v>
      </c>
      <c r="Q16" s="61">
        <v>115</v>
      </c>
      <c r="R16" s="61">
        <v>104</v>
      </c>
      <c r="S16" s="61">
        <v>92</v>
      </c>
      <c r="T16" s="61">
        <v>82</v>
      </c>
      <c r="U16" s="61">
        <v>73</v>
      </c>
      <c r="V16" s="61">
        <v>60</v>
      </c>
      <c r="W16" s="61">
        <v>55</v>
      </c>
      <c r="X16" s="61">
        <v>60</v>
      </c>
      <c r="Y16" s="61">
        <v>80</v>
      </c>
      <c r="Z16" s="61">
        <v>88</v>
      </c>
      <c r="AA16" s="61">
        <v>90</v>
      </c>
      <c r="AB16" s="62">
        <v>87</v>
      </c>
      <c r="AC16" s="45">
        <f t="shared" si="0"/>
        <v>115</v>
      </c>
      <c r="AD16" s="46">
        <f t="shared" si="1"/>
        <v>55</v>
      </c>
      <c r="AE16" s="47">
        <f t="shared" si="2"/>
        <v>84.166666666666671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96</v>
      </c>
      <c r="F17" s="70">
        <v>80</v>
      </c>
      <c r="G17" s="70">
        <v>66</v>
      </c>
      <c r="H17" s="70">
        <v>56</v>
      </c>
      <c r="I17" s="70">
        <v>52</v>
      </c>
      <c r="J17" s="70">
        <v>48</v>
      </c>
      <c r="K17" s="70">
        <v>50</v>
      </c>
      <c r="L17" s="70">
        <v>72</v>
      </c>
      <c r="M17" s="70">
        <v>80</v>
      </c>
      <c r="N17" s="70">
        <v>89</v>
      </c>
      <c r="O17" s="61">
        <v>97</v>
      </c>
      <c r="P17" s="61">
        <v>101</v>
      </c>
      <c r="Q17" s="61">
        <v>98</v>
      </c>
      <c r="R17" s="61">
        <v>86</v>
      </c>
      <c r="S17" s="61">
        <v>70</v>
      </c>
      <c r="T17" s="61">
        <v>67</v>
      </c>
      <c r="U17" s="61">
        <v>49</v>
      </c>
      <c r="V17" s="61">
        <v>40</v>
      </c>
      <c r="W17" s="61">
        <v>42</v>
      </c>
      <c r="X17" s="61">
        <v>58</v>
      </c>
      <c r="Y17" s="61">
        <v>66</v>
      </c>
      <c r="Z17" s="61">
        <v>79</v>
      </c>
      <c r="AA17" s="61">
        <v>76</v>
      </c>
      <c r="AB17" s="62">
        <v>75</v>
      </c>
      <c r="AC17" s="45">
        <f t="shared" si="0"/>
        <v>101</v>
      </c>
      <c r="AD17" s="46">
        <f t="shared" si="1"/>
        <v>40</v>
      </c>
      <c r="AE17" s="47">
        <f t="shared" si="2"/>
        <v>70.541666666666671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34</v>
      </c>
      <c r="F18" s="70">
        <v>37</v>
      </c>
      <c r="G18" s="70">
        <v>32</v>
      </c>
      <c r="H18" s="70">
        <v>25</v>
      </c>
      <c r="I18" s="70">
        <v>17</v>
      </c>
      <c r="J18" s="70">
        <v>10</v>
      </c>
      <c r="K18" s="70">
        <v>3</v>
      </c>
      <c r="L18" s="70">
        <v>1</v>
      </c>
      <c r="M18" s="70">
        <v>8</v>
      </c>
      <c r="N18" s="70">
        <v>15</v>
      </c>
      <c r="O18" s="61">
        <v>23</v>
      </c>
      <c r="P18" s="61">
        <v>32</v>
      </c>
      <c r="Q18" s="61">
        <v>38</v>
      </c>
      <c r="R18" s="61">
        <v>42</v>
      </c>
      <c r="S18" s="61">
        <v>34</v>
      </c>
      <c r="T18" s="61">
        <v>27</v>
      </c>
      <c r="U18" s="61">
        <v>17</v>
      </c>
      <c r="V18" s="61">
        <v>8</v>
      </c>
      <c r="W18" s="61">
        <v>-2</v>
      </c>
      <c r="X18" s="61">
        <v>-7</v>
      </c>
      <c r="Y18" s="61">
        <v>-1</v>
      </c>
      <c r="Z18" s="61">
        <v>7</v>
      </c>
      <c r="AA18" s="61">
        <v>14</v>
      </c>
      <c r="AB18" s="62">
        <v>21</v>
      </c>
      <c r="AC18" s="45">
        <f t="shared" si="0"/>
        <v>42</v>
      </c>
      <c r="AD18" s="46">
        <f t="shared" si="1"/>
        <v>-7</v>
      </c>
      <c r="AE18" s="47">
        <f t="shared" si="2"/>
        <v>18.125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25</v>
      </c>
      <c r="F20" s="91">
        <v>12</v>
      </c>
      <c r="G20" s="91">
        <v>4</v>
      </c>
      <c r="H20" s="91">
        <v>-2</v>
      </c>
      <c r="I20" s="91">
        <v>-7</v>
      </c>
      <c r="J20" s="91">
        <v>-3</v>
      </c>
      <c r="K20" s="91">
        <v>6</v>
      </c>
      <c r="L20" s="91">
        <v>17</v>
      </c>
      <c r="M20" s="91">
        <v>25</v>
      </c>
      <c r="N20" s="91">
        <v>34</v>
      </c>
      <c r="O20" s="92">
        <v>38</v>
      </c>
      <c r="P20" s="92">
        <v>37</v>
      </c>
      <c r="Q20" s="92">
        <v>24</v>
      </c>
      <c r="R20" s="92">
        <v>14</v>
      </c>
      <c r="S20" s="92">
        <v>4</v>
      </c>
      <c r="T20" s="92">
        <v>-10</v>
      </c>
      <c r="U20" s="92">
        <v>-22</v>
      </c>
      <c r="V20" s="92">
        <v>-17</v>
      </c>
      <c r="W20" s="92">
        <v>-6</v>
      </c>
      <c r="X20" s="92">
        <v>7</v>
      </c>
      <c r="Y20" s="92">
        <v>13</v>
      </c>
      <c r="Z20" s="92">
        <v>18</v>
      </c>
      <c r="AA20" s="92">
        <v>17</v>
      </c>
      <c r="AB20" s="93">
        <v>11</v>
      </c>
      <c r="AC20" s="94">
        <f t="shared" si="0"/>
        <v>38</v>
      </c>
      <c r="AD20" s="95">
        <f t="shared" si="1"/>
        <v>-22</v>
      </c>
      <c r="AE20" s="96">
        <f t="shared" si="2"/>
        <v>9.9583333333333339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8845</v>
      </c>
      <c r="G21" s="68"/>
      <c r="H21" s="68">
        <v>8840</v>
      </c>
      <c r="I21" s="68"/>
      <c r="J21" s="68">
        <v>8826</v>
      </c>
      <c r="K21" s="68"/>
      <c r="L21" s="68">
        <v>8813</v>
      </c>
      <c r="M21" s="68"/>
      <c r="N21" s="68">
        <v>8807</v>
      </c>
      <c r="O21" s="57"/>
      <c r="P21" s="57">
        <v>8801</v>
      </c>
      <c r="Q21" s="57"/>
      <c r="R21" s="57">
        <v>8797</v>
      </c>
      <c r="S21" s="57"/>
      <c r="T21" s="57">
        <v>8795</v>
      </c>
      <c r="U21" s="57"/>
      <c r="V21" s="57">
        <v>8794</v>
      </c>
      <c r="W21" s="57"/>
      <c r="X21" s="57">
        <v>8793</v>
      </c>
      <c r="Y21" s="57"/>
      <c r="Z21" s="57">
        <v>8796</v>
      </c>
      <c r="AA21" s="57"/>
      <c r="AB21" s="58">
        <v>8809</v>
      </c>
      <c r="AC21" s="42">
        <f t="shared" si="0"/>
        <v>8845</v>
      </c>
      <c r="AD21" s="43">
        <f t="shared" si="1"/>
        <v>8793</v>
      </c>
      <c r="AE21" s="44">
        <f t="shared" si="2"/>
        <v>8809.6666666666661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3020</v>
      </c>
      <c r="G22" s="70"/>
      <c r="H22" s="70">
        <v>3022</v>
      </c>
      <c r="I22" s="70"/>
      <c r="J22" s="70">
        <v>3025</v>
      </c>
      <c r="K22" s="70"/>
      <c r="L22" s="70">
        <v>3029</v>
      </c>
      <c r="M22" s="70"/>
      <c r="N22" s="70">
        <v>3028</v>
      </c>
      <c r="O22" s="61"/>
      <c r="P22" s="61">
        <v>3026</v>
      </c>
      <c r="Q22" s="61"/>
      <c r="R22" s="61">
        <v>3023</v>
      </c>
      <c r="S22" s="61"/>
      <c r="T22" s="61">
        <v>3020</v>
      </c>
      <c r="U22" s="61"/>
      <c r="V22" s="61">
        <v>3018</v>
      </c>
      <c r="W22" s="61"/>
      <c r="X22" s="61">
        <v>3016</v>
      </c>
      <c r="Y22" s="61"/>
      <c r="Z22" s="61">
        <v>3015</v>
      </c>
      <c r="AA22" s="61"/>
      <c r="AB22" s="62">
        <v>3012</v>
      </c>
      <c r="AC22" s="45">
        <f t="shared" si="0"/>
        <v>3029</v>
      </c>
      <c r="AD22" s="46">
        <f t="shared" si="1"/>
        <v>3012</v>
      </c>
      <c r="AE22" s="47">
        <f t="shared" si="2"/>
        <v>3021.1666666666665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13474</v>
      </c>
      <c r="F23" s="70">
        <v>13467</v>
      </c>
      <c r="G23" s="70"/>
      <c r="H23" s="70"/>
      <c r="I23" s="70">
        <v>13465</v>
      </c>
      <c r="J23" s="70"/>
      <c r="K23" s="70"/>
      <c r="L23" s="70">
        <v>13463</v>
      </c>
      <c r="M23" s="70"/>
      <c r="N23" s="70">
        <v>13505</v>
      </c>
      <c r="O23" s="61">
        <v>13610</v>
      </c>
      <c r="P23" s="61">
        <v>13675</v>
      </c>
      <c r="Q23" s="61">
        <v>13611</v>
      </c>
      <c r="R23" s="61">
        <v>13522</v>
      </c>
      <c r="S23" s="61">
        <v>13484</v>
      </c>
      <c r="T23" s="61">
        <v>13474</v>
      </c>
      <c r="U23" s="61"/>
      <c r="V23" s="61">
        <v>13463</v>
      </c>
      <c r="W23" s="61">
        <v>13656</v>
      </c>
      <c r="X23" s="61">
        <v>13663</v>
      </c>
      <c r="Y23" s="61">
        <v>13623</v>
      </c>
      <c r="Z23" s="61">
        <v>13525</v>
      </c>
      <c r="AA23" s="61">
        <v>13491</v>
      </c>
      <c r="AB23" s="62">
        <v>13483</v>
      </c>
      <c r="AC23" s="45">
        <f t="shared" si="0"/>
        <v>13675</v>
      </c>
      <c r="AD23" s="46">
        <f t="shared" si="1"/>
        <v>13463</v>
      </c>
      <c r="AE23" s="47">
        <f t="shared" si="2"/>
        <v>13536.333333333334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6453</v>
      </c>
      <c r="F24" s="70">
        <v>6446</v>
      </c>
      <c r="G24" s="70"/>
      <c r="H24" s="70"/>
      <c r="I24" s="70"/>
      <c r="J24" s="70"/>
      <c r="K24" s="70"/>
      <c r="L24" s="70">
        <v>6426</v>
      </c>
      <c r="M24" s="70"/>
      <c r="N24" s="70"/>
      <c r="O24" s="61"/>
      <c r="P24" s="61"/>
      <c r="Q24" s="61"/>
      <c r="R24" s="61">
        <v>6403</v>
      </c>
      <c r="S24" s="61">
        <v>6431</v>
      </c>
      <c r="T24" s="61">
        <v>6422</v>
      </c>
      <c r="U24" s="61">
        <v>6411</v>
      </c>
      <c r="V24" s="61"/>
      <c r="W24" s="61"/>
      <c r="X24" s="61">
        <v>6416</v>
      </c>
      <c r="Y24" s="61"/>
      <c r="Z24" s="61">
        <v>6408</v>
      </c>
      <c r="AA24" s="61"/>
      <c r="AB24" s="62">
        <v>6427</v>
      </c>
      <c r="AC24" s="45">
        <f t="shared" si="0"/>
        <v>6453</v>
      </c>
      <c r="AD24" s="46">
        <f t="shared" si="1"/>
        <v>6403</v>
      </c>
      <c r="AE24" s="47">
        <f t="shared" si="2"/>
        <v>6424.3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2326</v>
      </c>
      <c r="G25" s="70"/>
      <c r="H25" s="70"/>
      <c r="I25" s="70">
        <v>2326</v>
      </c>
      <c r="J25" s="70"/>
      <c r="K25" s="70"/>
      <c r="L25" s="70">
        <v>2332</v>
      </c>
      <c r="M25" s="70"/>
      <c r="N25" s="70"/>
      <c r="O25" s="61">
        <v>2338</v>
      </c>
      <c r="P25" s="61"/>
      <c r="Q25" s="61"/>
      <c r="R25" s="61">
        <v>2345</v>
      </c>
      <c r="S25" s="61"/>
      <c r="T25" s="61">
        <v>2365</v>
      </c>
      <c r="U25" s="61"/>
      <c r="V25" s="61">
        <v>2342</v>
      </c>
      <c r="W25" s="61"/>
      <c r="X25" s="61">
        <v>2328</v>
      </c>
      <c r="Y25" s="61"/>
      <c r="Z25" s="61">
        <v>2325</v>
      </c>
      <c r="AA25" s="61"/>
      <c r="AB25" s="62">
        <v>2321</v>
      </c>
      <c r="AC25" s="45">
        <f t="shared" si="0"/>
        <v>2365</v>
      </c>
      <c r="AD25" s="46">
        <f t="shared" si="1"/>
        <v>2321</v>
      </c>
      <c r="AE25" s="47">
        <f t="shared" si="2"/>
        <v>2334.8000000000002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1398</v>
      </c>
      <c r="G26" s="70"/>
      <c r="H26" s="70">
        <v>1390</v>
      </c>
      <c r="I26" s="70"/>
      <c r="J26" s="70">
        <v>1384</v>
      </c>
      <c r="K26" s="70"/>
      <c r="L26" s="70">
        <v>1376</v>
      </c>
      <c r="M26" s="70"/>
      <c r="N26" s="70">
        <v>1374</v>
      </c>
      <c r="O26" s="61"/>
      <c r="P26" s="61">
        <v>1372</v>
      </c>
      <c r="Q26" s="61"/>
      <c r="R26" s="61">
        <v>1370</v>
      </c>
      <c r="S26" s="61"/>
      <c r="T26" s="61">
        <v>1368</v>
      </c>
      <c r="U26" s="61"/>
      <c r="V26" s="61">
        <v>1374</v>
      </c>
      <c r="W26" s="61"/>
      <c r="X26" s="61">
        <v>1380</v>
      </c>
      <c r="Y26" s="61"/>
      <c r="Z26" s="61">
        <v>1380</v>
      </c>
      <c r="AA26" s="61"/>
      <c r="AB26" s="62">
        <v>1379</v>
      </c>
      <c r="AC26" s="45">
        <f t="shared" si="0"/>
        <v>1398</v>
      </c>
      <c r="AD26" s="46">
        <f t="shared" si="1"/>
        <v>1368</v>
      </c>
      <c r="AE26" s="47">
        <f t="shared" si="2"/>
        <v>1378.75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1035</v>
      </c>
      <c r="G27" s="70"/>
      <c r="H27" s="70">
        <v>1035</v>
      </c>
      <c r="I27" s="70"/>
      <c r="J27" s="70">
        <v>1031</v>
      </c>
      <c r="K27" s="70"/>
      <c r="L27" s="70">
        <v>1030</v>
      </c>
      <c r="M27" s="70"/>
      <c r="N27" s="70">
        <v>1033</v>
      </c>
      <c r="O27" s="61"/>
      <c r="P27" s="61">
        <v>1035</v>
      </c>
      <c r="Q27" s="61"/>
      <c r="R27" s="61">
        <v>1038</v>
      </c>
      <c r="S27" s="61"/>
      <c r="T27" s="61">
        <v>1035</v>
      </c>
      <c r="U27" s="61"/>
      <c r="V27" s="61">
        <v>1032</v>
      </c>
      <c r="W27" s="61"/>
      <c r="X27" s="61">
        <v>1030</v>
      </c>
      <c r="Y27" s="61"/>
      <c r="Z27" s="61">
        <v>1028</v>
      </c>
      <c r="AA27" s="61"/>
      <c r="AB27" s="62">
        <v>1026</v>
      </c>
      <c r="AC27" s="45">
        <f t="shared" si="0"/>
        <v>1038</v>
      </c>
      <c r="AD27" s="46">
        <f t="shared" si="1"/>
        <v>1026</v>
      </c>
      <c r="AE27" s="47">
        <f t="shared" si="2"/>
        <v>1032.3333333333333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108</v>
      </c>
      <c r="G28" s="70"/>
      <c r="H28" s="70"/>
      <c r="I28" s="70">
        <v>73</v>
      </c>
      <c r="J28" s="70"/>
      <c r="K28" s="70"/>
      <c r="L28" s="70">
        <v>40</v>
      </c>
      <c r="M28" s="70"/>
      <c r="N28" s="70"/>
      <c r="O28" s="61">
        <v>61</v>
      </c>
      <c r="P28" s="61"/>
      <c r="Q28" s="61"/>
      <c r="R28" s="61">
        <v>88</v>
      </c>
      <c r="S28" s="61"/>
      <c r="T28" s="61"/>
      <c r="U28" s="61">
        <v>57</v>
      </c>
      <c r="V28" s="61"/>
      <c r="W28" s="61"/>
      <c r="X28" s="61">
        <v>25</v>
      </c>
      <c r="Y28" s="61"/>
      <c r="Z28" s="61"/>
      <c r="AA28" s="61">
        <v>28</v>
      </c>
      <c r="AB28" s="62"/>
      <c r="AC28" s="45">
        <f t="shared" si="0"/>
        <v>108</v>
      </c>
      <c r="AD28" s="46">
        <f t="shared" si="1"/>
        <v>25</v>
      </c>
      <c r="AE28" s="47">
        <f t="shared" si="2"/>
        <v>60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76</v>
      </c>
      <c r="G29" s="70"/>
      <c r="H29" s="70"/>
      <c r="I29" s="70">
        <v>40</v>
      </c>
      <c r="J29" s="70"/>
      <c r="K29" s="70"/>
      <c r="L29" s="70">
        <v>5</v>
      </c>
      <c r="M29" s="70"/>
      <c r="N29" s="70"/>
      <c r="O29" s="61">
        <v>41</v>
      </c>
      <c r="P29" s="61"/>
      <c r="Q29" s="61"/>
      <c r="R29" s="61">
        <v>55</v>
      </c>
      <c r="S29" s="61"/>
      <c r="T29" s="61"/>
      <c r="U29" s="61">
        <v>20</v>
      </c>
      <c r="V29" s="61"/>
      <c r="W29" s="61"/>
      <c r="X29" s="61">
        <v>-20</v>
      </c>
      <c r="Y29" s="61"/>
      <c r="Z29" s="61"/>
      <c r="AA29" s="61">
        <v>-15</v>
      </c>
      <c r="AB29" s="62"/>
      <c r="AC29" s="45">
        <f t="shared" si="0"/>
        <v>76</v>
      </c>
      <c r="AD29" s="46">
        <f t="shared" si="1"/>
        <v>-20</v>
      </c>
      <c r="AE29" s="47">
        <f t="shared" si="2"/>
        <v>25.25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50</v>
      </c>
      <c r="F30" s="70">
        <v>37</v>
      </c>
      <c r="G30" s="70">
        <v>22</v>
      </c>
      <c r="H30" s="70">
        <v>7</v>
      </c>
      <c r="I30" s="70">
        <v>-6</v>
      </c>
      <c r="J30" s="70">
        <v>-7</v>
      </c>
      <c r="K30" s="70">
        <v>-2</v>
      </c>
      <c r="L30" s="70">
        <v>7</v>
      </c>
      <c r="M30" s="70">
        <v>19</v>
      </c>
      <c r="N30" s="70">
        <v>33</v>
      </c>
      <c r="O30" s="61">
        <v>47</v>
      </c>
      <c r="P30" s="61">
        <v>51</v>
      </c>
      <c r="Q30" s="61">
        <v>46</v>
      </c>
      <c r="R30" s="61">
        <v>34</v>
      </c>
      <c r="S30" s="61">
        <v>18</v>
      </c>
      <c r="T30" s="61">
        <v>-2</v>
      </c>
      <c r="U30" s="61">
        <v>-21</v>
      </c>
      <c r="V30" s="61">
        <v>-29</v>
      </c>
      <c r="W30" s="61">
        <v>-26</v>
      </c>
      <c r="X30" s="61">
        <v>-15</v>
      </c>
      <c r="Y30" s="61">
        <v>-2</v>
      </c>
      <c r="Z30" s="61">
        <v>10</v>
      </c>
      <c r="AA30" s="61">
        <v>22</v>
      </c>
      <c r="AB30" s="62">
        <v>25</v>
      </c>
      <c r="AC30" s="45">
        <f t="shared" si="0"/>
        <v>51</v>
      </c>
      <c r="AD30" s="46">
        <f t="shared" si="1"/>
        <v>-29</v>
      </c>
      <c r="AE30" s="47">
        <f t="shared" si="2"/>
        <v>13.25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19</v>
      </c>
      <c r="F31" s="72">
        <v>6</v>
      </c>
      <c r="G31" s="72">
        <v>-10</v>
      </c>
      <c r="H31" s="72">
        <v>-15</v>
      </c>
      <c r="I31" s="72">
        <v>-12</v>
      </c>
      <c r="J31" s="72">
        <v>-9</v>
      </c>
      <c r="K31" s="72">
        <v>1</v>
      </c>
      <c r="L31" s="72">
        <v>13</v>
      </c>
      <c r="M31" s="72">
        <v>25</v>
      </c>
      <c r="N31" s="72">
        <v>35</v>
      </c>
      <c r="O31" s="73">
        <v>35</v>
      </c>
      <c r="P31" s="73">
        <v>27</v>
      </c>
      <c r="Q31" s="73">
        <v>14</v>
      </c>
      <c r="R31" s="73">
        <v>0</v>
      </c>
      <c r="S31" s="73">
        <v>-18</v>
      </c>
      <c r="T31" s="73">
        <v>-30</v>
      </c>
      <c r="U31" s="73">
        <v>-32</v>
      </c>
      <c r="V31" s="73">
        <v>-29</v>
      </c>
      <c r="W31" s="73">
        <v>-18</v>
      </c>
      <c r="X31" s="73">
        <v>-9</v>
      </c>
      <c r="Y31" s="73">
        <v>3</v>
      </c>
      <c r="Z31" s="73">
        <v>15</v>
      </c>
      <c r="AA31" s="73">
        <v>16</v>
      </c>
      <c r="AB31" s="74">
        <v>4</v>
      </c>
      <c r="AC31" s="48">
        <f t="shared" si="0"/>
        <v>35</v>
      </c>
      <c r="AD31" s="49">
        <f t="shared" si="1"/>
        <v>-32</v>
      </c>
      <c r="AE31" s="50">
        <f t="shared" si="2"/>
        <v>1.2916666666666667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219</v>
      </c>
      <c r="G32" s="68"/>
      <c r="H32" s="68"/>
      <c r="I32" s="68">
        <v>230</v>
      </c>
      <c r="J32" s="68"/>
      <c r="K32" s="68"/>
      <c r="L32" s="68">
        <v>232</v>
      </c>
      <c r="M32" s="68"/>
      <c r="N32" s="68"/>
      <c r="O32" s="57">
        <v>233</v>
      </c>
      <c r="P32" s="57"/>
      <c r="Q32" s="57"/>
      <c r="R32" s="57">
        <v>233</v>
      </c>
      <c r="S32" s="57"/>
      <c r="T32" s="57"/>
      <c r="U32" s="57">
        <v>227</v>
      </c>
      <c r="V32" s="57"/>
      <c r="W32" s="57"/>
      <c r="X32" s="57">
        <v>221</v>
      </c>
      <c r="Y32" s="57"/>
      <c r="Z32" s="57"/>
      <c r="AA32" s="57">
        <v>219</v>
      </c>
      <c r="AB32" s="58"/>
      <c r="AC32" s="42">
        <f t="shared" si="0"/>
        <v>233</v>
      </c>
      <c r="AD32" s="43">
        <f t="shared" si="1"/>
        <v>219</v>
      </c>
      <c r="AE32" s="44">
        <f t="shared" si="2"/>
        <v>226.75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152</v>
      </c>
      <c r="G33" s="70"/>
      <c r="H33" s="70"/>
      <c r="I33" s="70">
        <v>152</v>
      </c>
      <c r="J33" s="70"/>
      <c r="K33" s="70"/>
      <c r="L33" s="70">
        <v>152</v>
      </c>
      <c r="M33" s="70"/>
      <c r="N33" s="70"/>
      <c r="O33" s="61">
        <v>148</v>
      </c>
      <c r="P33" s="61"/>
      <c r="Q33" s="61"/>
      <c r="R33" s="61">
        <v>143</v>
      </c>
      <c r="S33" s="61"/>
      <c r="T33" s="61"/>
      <c r="U33" s="61">
        <v>141</v>
      </c>
      <c r="V33" s="61"/>
      <c r="W33" s="61"/>
      <c r="X33" s="61">
        <v>144</v>
      </c>
      <c r="Y33" s="61"/>
      <c r="Z33" s="61"/>
      <c r="AA33" s="61">
        <v>150</v>
      </c>
      <c r="AB33" s="62"/>
      <c r="AC33" s="45">
        <f t="shared" si="0"/>
        <v>152</v>
      </c>
      <c r="AD33" s="46">
        <f t="shared" si="1"/>
        <v>141</v>
      </c>
      <c r="AE33" s="47">
        <f t="shared" si="2"/>
        <v>147.75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407</v>
      </c>
      <c r="G34" s="70"/>
      <c r="H34" s="70"/>
      <c r="I34" s="70">
        <v>407</v>
      </c>
      <c r="J34" s="70"/>
      <c r="K34" s="70"/>
      <c r="L34" s="70">
        <v>406</v>
      </c>
      <c r="M34" s="70"/>
      <c r="N34" s="70"/>
      <c r="O34" s="61">
        <v>404</v>
      </c>
      <c r="P34" s="61"/>
      <c r="Q34" s="61"/>
      <c r="R34" s="61"/>
      <c r="S34" s="61"/>
      <c r="T34" s="61"/>
      <c r="U34" s="61">
        <v>399</v>
      </c>
      <c r="V34" s="61"/>
      <c r="W34" s="61"/>
      <c r="X34" s="61">
        <v>396</v>
      </c>
      <c r="Y34" s="61"/>
      <c r="Z34" s="61"/>
      <c r="AA34" s="61">
        <v>394</v>
      </c>
      <c r="AB34" s="62"/>
      <c r="AC34" s="45">
        <f t="shared" si="0"/>
        <v>407</v>
      </c>
      <c r="AD34" s="46">
        <f t="shared" si="1"/>
        <v>394</v>
      </c>
      <c r="AE34" s="47">
        <f t="shared" si="2"/>
        <v>401.85714285714283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56</v>
      </c>
      <c r="F35" s="70">
        <v>50</v>
      </c>
      <c r="G35" s="70">
        <v>34</v>
      </c>
      <c r="H35" s="70">
        <v>14</v>
      </c>
      <c r="I35" s="70">
        <v>-5</v>
      </c>
      <c r="J35" s="70">
        <v>-13</v>
      </c>
      <c r="K35" s="70">
        <v>-9</v>
      </c>
      <c r="L35" s="70">
        <v>2</v>
      </c>
      <c r="M35" s="70">
        <v>18</v>
      </c>
      <c r="N35" s="70">
        <v>33</v>
      </c>
      <c r="O35" s="61">
        <v>48</v>
      </c>
      <c r="P35" s="61">
        <v>55</v>
      </c>
      <c r="Q35" s="61">
        <v>50</v>
      </c>
      <c r="R35" s="61">
        <v>41</v>
      </c>
      <c r="S35" s="61">
        <v>25</v>
      </c>
      <c r="T35" s="61">
        <v>6</v>
      </c>
      <c r="U35" s="61">
        <v>-15</v>
      </c>
      <c r="V35" s="61">
        <v>-29</v>
      </c>
      <c r="W35" s="61">
        <v>-33</v>
      </c>
      <c r="X35" s="61">
        <v>-22</v>
      </c>
      <c r="Y35" s="61">
        <v>-7</v>
      </c>
      <c r="Z35" s="61">
        <v>10</v>
      </c>
      <c r="AA35" s="61">
        <v>25</v>
      </c>
      <c r="AB35" s="62">
        <v>37</v>
      </c>
      <c r="AC35" s="45">
        <f t="shared" si="0"/>
        <v>56</v>
      </c>
      <c r="AD35" s="46">
        <f t="shared" si="1"/>
        <v>-33</v>
      </c>
      <c r="AE35" s="47">
        <f t="shared" si="2"/>
        <v>15.458333333333334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19</v>
      </c>
      <c r="G36" s="70"/>
      <c r="H36" s="70">
        <v>-14</v>
      </c>
      <c r="I36" s="70"/>
      <c r="J36" s="70">
        <v>-1</v>
      </c>
      <c r="K36" s="70"/>
      <c r="L36" s="70">
        <v>20</v>
      </c>
      <c r="M36" s="70"/>
      <c r="N36" s="70">
        <v>45</v>
      </c>
      <c r="O36" s="61">
        <v>50</v>
      </c>
      <c r="P36" s="61">
        <v>38</v>
      </c>
      <c r="Q36" s="61"/>
      <c r="R36" s="61">
        <v>14</v>
      </c>
      <c r="S36" s="61"/>
      <c r="T36" s="61">
        <v>-21</v>
      </c>
      <c r="U36" s="61">
        <v>-31</v>
      </c>
      <c r="V36" s="61">
        <v>-28</v>
      </c>
      <c r="W36" s="61"/>
      <c r="X36" s="61">
        <v>-6</v>
      </c>
      <c r="Y36" s="61"/>
      <c r="Z36" s="61">
        <v>23</v>
      </c>
      <c r="AA36" s="61">
        <v>28</v>
      </c>
      <c r="AB36" s="62">
        <v>23</v>
      </c>
      <c r="AC36" s="45">
        <f t="shared" si="0"/>
        <v>50</v>
      </c>
      <c r="AD36" s="46">
        <f t="shared" si="1"/>
        <v>-31</v>
      </c>
      <c r="AE36" s="47">
        <f t="shared" si="2"/>
        <v>10.6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2</v>
      </c>
      <c r="F37" s="72">
        <v>-11</v>
      </c>
      <c r="G37" s="72">
        <v>-21</v>
      </c>
      <c r="H37" s="72">
        <v>-24</v>
      </c>
      <c r="I37" s="72">
        <v>-20</v>
      </c>
      <c r="J37" s="72">
        <v>-13</v>
      </c>
      <c r="K37" s="72">
        <v>-2</v>
      </c>
      <c r="L37" s="72">
        <v>12</v>
      </c>
      <c r="M37" s="72">
        <v>25</v>
      </c>
      <c r="N37" s="72">
        <v>25</v>
      </c>
      <c r="O37" s="73">
        <v>20</v>
      </c>
      <c r="P37" s="73">
        <v>10</v>
      </c>
      <c r="Q37" s="73">
        <v>-5</v>
      </c>
      <c r="R37" s="73">
        <v>-17</v>
      </c>
      <c r="S37" s="73">
        <v>-31</v>
      </c>
      <c r="T37" s="73">
        <v>-39</v>
      </c>
      <c r="U37" s="73">
        <v>-39</v>
      </c>
      <c r="V37" s="73">
        <v>-36</v>
      </c>
      <c r="W37" s="73">
        <v>-27</v>
      </c>
      <c r="X37" s="73">
        <v>-17</v>
      </c>
      <c r="Y37" s="73">
        <v>-7</v>
      </c>
      <c r="Z37" s="73">
        <v>0</v>
      </c>
      <c r="AA37" s="73">
        <v>0</v>
      </c>
      <c r="AB37" s="74">
        <v>-8</v>
      </c>
      <c r="AC37" s="48">
        <f t="shared" si="0"/>
        <v>25</v>
      </c>
      <c r="AD37" s="49">
        <f t="shared" si="1"/>
        <v>-39</v>
      </c>
      <c r="AE37" s="50">
        <f t="shared" si="2"/>
        <v>-9.2916666666666661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"/>
  <sheetViews>
    <sheetView topLeftCell="A7" zoomScaleNormal="100" workbookViewId="0">
      <selection activeCell="I14" sqref="I14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19" width="7.140625" style="4" customWidth="1"/>
    <col min="20" max="20" width="7.140625" style="2" customWidth="1"/>
    <col min="21" max="16384" width="9.140625" style="2"/>
  </cols>
  <sheetData>
    <row r="1" spans="1:20" ht="18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6.5" thickBot="1" x14ac:dyDescent="0.3">
      <c r="D2" s="6"/>
      <c r="E2" s="2"/>
      <c r="G2" s="21"/>
      <c r="H2" s="21"/>
      <c r="I2" s="21"/>
      <c r="J2" s="21" t="s">
        <v>20</v>
      </c>
      <c r="K2" s="21"/>
      <c r="L2" s="21"/>
      <c r="M2" s="21"/>
      <c r="N2" s="2"/>
      <c r="O2" s="2"/>
      <c r="P2" s="5" t="s">
        <v>41</v>
      </c>
      <c r="Q2" s="5"/>
      <c r="R2" s="5"/>
      <c r="S2" s="5"/>
      <c r="T2" s="54"/>
    </row>
    <row r="3" spans="1:20" s="6" customFormat="1" ht="15.75" thickBot="1" x14ac:dyDescent="0.3">
      <c r="A3" s="193" t="s">
        <v>58</v>
      </c>
      <c r="B3" s="185" t="s">
        <v>0</v>
      </c>
      <c r="C3" s="185" t="s">
        <v>1</v>
      </c>
      <c r="D3" s="185" t="s">
        <v>2</v>
      </c>
      <c r="E3" s="185">
        <v>1</v>
      </c>
      <c r="F3" s="185">
        <v>2</v>
      </c>
      <c r="G3" s="185">
        <v>3</v>
      </c>
      <c r="H3" s="185">
        <v>4</v>
      </c>
      <c r="I3" s="187">
        <v>5</v>
      </c>
      <c r="J3" s="195" t="s">
        <v>21</v>
      </c>
      <c r="K3" s="200"/>
      <c r="L3" s="201"/>
      <c r="M3" s="198">
        <v>6</v>
      </c>
      <c r="N3" s="185">
        <v>7</v>
      </c>
      <c r="O3" s="185">
        <v>8</v>
      </c>
      <c r="P3" s="185">
        <v>9</v>
      </c>
      <c r="Q3" s="187">
        <v>10</v>
      </c>
      <c r="R3" s="195" t="s">
        <v>22</v>
      </c>
      <c r="S3" s="196"/>
      <c r="T3" s="197"/>
    </row>
    <row r="4" spans="1:20" s="6" customFormat="1" ht="15.75" thickBot="1" x14ac:dyDescent="0.3">
      <c r="A4" s="194"/>
      <c r="B4" s="186"/>
      <c r="C4" s="186"/>
      <c r="D4" s="186"/>
      <c r="E4" s="186"/>
      <c r="F4" s="186"/>
      <c r="G4" s="186"/>
      <c r="H4" s="186"/>
      <c r="I4" s="188"/>
      <c r="J4" s="40" t="s">
        <v>42</v>
      </c>
      <c r="K4" s="38" t="s">
        <v>43</v>
      </c>
      <c r="L4" s="41" t="s">
        <v>44</v>
      </c>
      <c r="M4" s="199"/>
      <c r="N4" s="186"/>
      <c r="O4" s="186"/>
      <c r="P4" s="186"/>
      <c r="Q4" s="188"/>
      <c r="R4" s="39" t="s">
        <v>42</v>
      </c>
      <c r="S4" s="38" t="s">
        <v>43</v>
      </c>
      <c r="T4" s="41" t="s">
        <v>44</v>
      </c>
    </row>
    <row r="5" spans="1:20" s="3" customFormat="1" ht="15.2" customHeight="1" x14ac:dyDescent="0.25">
      <c r="A5" s="189" t="s">
        <v>56</v>
      </c>
      <c r="B5" s="20">
        <v>1</v>
      </c>
      <c r="C5" s="101" t="s">
        <v>3</v>
      </c>
      <c r="D5" s="106">
        <v>73401</v>
      </c>
      <c r="E5" s="34">
        <f>'1'!$AE4</f>
        <v>16380.916666666666</v>
      </c>
      <c r="F5" s="34">
        <f>'2'!$AE4</f>
        <v>16377.333333333334</v>
      </c>
      <c r="G5" s="34">
        <f>'3'!$AE4</f>
        <v>16381.75</v>
      </c>
      <c r="H5" s="34">
        <f>'4'!$AE4</f>
        <v>16377.272727272728</v>
      </c>
      <c r="I5" s="34">
        <f>'5'!$AE4</f>
        <v>16377</v>
      </c>
      <c r="J5" s="36">
        <f>MAX(E5:I5)</f>
        <v>16381.75</v>
      </c>
      <c r="K5" s="34">
        <f>MIN(E5:I5)</f>
        <v>16377</v>
      </c>
      <c r="L5" s="35">
        <f>AVERAGE(E5:I5)</f>
        <v>16378.854545454547</v>
      </c>
      <c r="M5" s="37">
        <f>'6'!$AE4</f>
        <v>16377.416666666666</v>
      </c>
      <c r="N5" s="37">
        <f>'7'!$AE4</f>
        <v>16384.666666666668</v>
      </c>
      <c r="O5" s="37">
        <f>'8'!$AE4</f>
        <v>16391.833333333332</v>
      </c>
      <c r="P5" s="37">
        <f>'9'!$AE4</f>
        <v>16412.916666666668</v>
      </c>
      <c r="Q5" s="37">
        <f>'10'!$AE4</f>
        <v>16450.666666666668</v>
      </c>
      <c r="R5" s="28">
        <f>MAX(M5:Q5)</f>
        <v>16450.666666666668</v>
      </c>
      <c r="S5" s="29">
        <f>MIN(M5:Q5)</f>
        <v>16377.416666666666</v>
      </c>
      <c r="T5" s="51">
        <f>AVERAGE(M5:Q5)</f>
        <v>16403.500000000004</v>
      </c>
    </row>
    <row r="6" spans="1:20" s="3" customFormat="1" ht="15.2" customHeight="1" x14ac:dyDescent="0.25">
      <c r="A6" s="190"/>
      <c r="B6" s="10">
        <v>2</v>
      </c>
      <c r="C6" s="98" t="s">
        <v>25</v>
      </c>
      <c r="D6" s="103">
        <v>73402</v>
      </c>
      <c r="E6" s="34">
        <f>'1'!$AE5</f>
        <v>5372.666666666667</v>
      </c>
      <c r="F6" s="34">
        <f>'2'!$AE5</f>
        <v>5376</v>
      </c>
      <c r="G6" s="34">
        <f>'3'!$AE5</f>
        <v>5372.916666666667</v>
      </c>
      <c r="H6" s="34">
        <f>'4'!$AE5</f>
        <v>5380.25</v>
      </c>
      <c r="I6" s="34">
        <f>'5'!$AE5</f>
        <v>5400.666666666667</v>
      </c>
      <c r="J6" s="36">
        <f t="shared" ref="J6:J38" si="0">MAX(E6:I6)</f>
        <v>5400.666666666667</v>
      </c>
      <c r="K6" s="34">
        <f t="shared" ref="K6:K38" si="1">MIN(E6:I6)</f>
        <v>5372.666666666667</v>
      </c>
      <c r="L6" s="35">
        <f t="shared" ref="L6:L38" si="2">AVERAGE(E6:I6)</f>
        <v>5380.5000000000009</v>
      </c>
      <c r="M6" s="37">
        <f>'6'!$AE5</f>
        <v>5380.5</v>
      </c>
      <c r="N6" s="37">
        <f>'7'!$AE5</f>
        <v>5365.416666666667</v>
      </c>
      <c r="O6" s="37">
        <f>'8'!$AE5</f>
        <v>5370.75</v>
      </c>
      <c r="P6" s="37">
        <f>'9'!$AE5</f>
        <v>5378.916666666667</v>
      </c>
      <c r="Q6" s="37">
        <f>'10'!$AE5</f>
        <v>5400.75</v>
      </c>
      <c r="R6" s="28">
        <f t="shared" ref="R6:R38" si="3">MAX(M6:Q6)</f>
        <v>5400.75</v>
      </c>
      <c r="S6" s="29">
        <f t="shared" ref="S6:S38" si="4">MIN(M6:Q6)</f>
        <v>5365.416666666667</v>
      </c>
      <c r="T6" s="51">
        <f t="shared" ref="T6:T38" si="5">AVERAGE(M6:Q6)</f>
        <v>5379.2666666666673</v>
      </c>
    </row>
    <row r="7" spans="1:20" s="3" customFormat="1" ht="15.2" customHeight="1" x14ac:dyDescent="0.25">
      <c r="A7" s="190"/>
      <c r="B7" s="10">
        <v>3</v>
      </c>
      <c r="C7" s="98" t="s">
        <v>4</v>
      </c>
      <c r="D7" s="103">
        <v>73403</v>
      </c>
      <c r="E7" s="34">
        <f>'1'!$AE6</f>
        <v>1155.75</v>
      </c>
      <c r="F7" s="34">
        <f>'2'!$AE6</f>
        <v>1150.8333333333333</v>
      </c>
      <c r="G7" s="34">
        <f>'3'!$AE6</f>
        <v>1147.5833333333333</v>
      </c>
      <c r="H7" s="34">
        <f>'4'!$AE6</f>
        <v>1143.3333333333333</v>
      </c>
      <c r="I7" s="34">
        <f>'5'!$AE6</f>
        <v>1178.0833333333333</v>
      </c>
      <c r="J7" s="36">
        <f t="shared" si="0"/>
        <v>1178.0833333333333</v>
      </c>
      <c r="K7" s="34">
        <f t="shared" si="1"/>
        <v>1143.3333333333333</v>
      </c>
      <c r="L7" s="35">
        <f t="shared" si="2"/>
        <v>1155.1166666666663</v>
      </c>
      <c r="M7" s="37">
        <f>'6'!$AE6</f>
        <v>1178</v>
      </c>
      <c r="N7" s="37">
        <f>'7'!$AE6</f>
        <v>1161.5833333333333</v>
      </c>
      <c r="O7" s="37">
        <f>'8'!$AE6</f>
        <v>1158.1666666666667</v>
      </c>
      <c r="P7" s="37">
        <f>'9'!$AE6</f>
        <v>1213.8333333333333</v>
      </c>
      <c r="Q7" s="37">
        <f>'10'!$AE6</f>
        <v>1216.9166666666667</v>
      </c>
      <c r="R7" s="28">
        <f t="shared" si="3"/>
        <v>1216.9166666666667</v>
      </c>
      <c r="S7" s="29">
        <f t="shared" si="4"/>
        <v>1158.1666666666667</v>
      </c>
      <c r="T7" s="51">
        <f t="shared" si="5"/>
        <v>1185.7</v>
      </c>
    </row>
    <row r="8" spans="1:20" s="3" customFormat="1" ht="15.2" customHeight="1" x14ac:dyDescent="0.25">
      <c r="A8" s="190"/>
      <c r="B8" s="10">
        <v>4</v>
      </c>
      <c r="C8" s="98" t="s">
        <v>26</v>
      </c>
      <c r="D8" s="103">
        <v>73420</v>
      </c>
      <c r="E8" s="34">
        <f>'1'!$AE7</f>
        <v>642.58333333333337</v>
      </c>
      <c r="F8" s="34">
        <f>'2'!$AE7</f>
        <v>638.83333333333337</v>
      </c>
      <c r="G8" s="34">
        <f>'3'!$AE7</f>
        <v>633.08333333333337</v>
      </c>
      <c r="H8" s="34">
        <f>'4'!$AE7</f>
        <v>667.58333333333337</v>
      </c>
      <c r="I8" s="34">
        <f>'5'!$AE7</f>
        <v>692</v>
      </c>
      <c r="J8" s="36">
        <f t="shared" si="0"/>
        <v>692</v>
      </c>
      <c r="K8" s="34">
        <f t="shared" si="1"/>
        <v>633.08333333333337</v>
      </c>
      <c r="L8" s="35">
        <f t="shared" si="2"/>
        <v>654.81666666666672</v>
      </c>
      <c r="M8" s="37">
        <f>'6'!$AE7</f>
        <v>680.5</v>
      </c>
      <c r="N8" s="37">
        <f>'7'!$AE7</f>
        <v>661.5</v>
      </c>
      <c r="O8" s="37">
        <f>'8'!$AE7</f>
        <v>655.75</v>
      </c>
      <c r="P8" s="37">
        <f>'9'!$AE7</f>
        <v>728.33333333333337</v>
      </c>
      <c r="Q8" s="37">
        <f>'10'!$AE7</f>
        <v>755.91666666666663</v>
      </c>
      <c r="R8" s="28">
        <f t="shared" si="3"/>
        <v>755.91666666666663</v>
      </c>
      <c r="S8" s="29">
        <f t="shared" si="4"/>
        <v>655.75</v>
      </c>
      <c r="T8" s="51">
        <f t="shared" si="5"/>
        <v>696.4</v>
      </c>
    </row>
    <row r="9" spans="1:20" s="3" customFormat="1" ht="15.2" customHeight="1" x14ac:dyDescent="0.25">
      <c r="A9" s="190"/>
      <c r="B9" s="10">
        <v>5</v>
      </c>
      <c r="C9" s="98" t="s">
        <v>5</v>
      </c>
      <c r="D9" s="103">
        <v>73400</v>
      </c>
      <c r="E9" s="34">
        <f>'1'!$AE8</f>
        <v>168</v>
      </c>
      <c r="F9" s="34">
        <f>'2'!$AE8</f>
        <v>163.58333333333334</v>
      </c>
      <c r="G9" s="34">
        <f>'3'!$AE8</f>
        <v>155.33333333333334</v>
      </c>
      <c r="H9" s="34">
        <f>'4'!$AE8</f>
        <v>168.08333333333334</v>
      </c>
      <c r="I9" s="34">
        <f>'5'!$AE8</f>
        <v>219.33333333333334</v>
      </c>
      <c r="J9" s="36">
        <f t="shared" si="0"/>
        <v>219.33333333333334</v>
      </c>
      <c r="K9" s="34">
        <f t="shared" si="1"/>
        <v>155.33333333333334</v>
      </c>
      <c r="L9" s="35">
        <f t="shared" si="2"/>
        <v>174.8666666666667</v>
      </c>
      <c r="M9" s="37">
        <f>'6'!$AE8</f>
        <v>258.08333333333331</v>
      </c>
      <c r="N9" s="37">
        <f>'7'!$AE8</f>
        <v>242</v>
      </c>
      <c r="O9" s="37">
        <f>'8'!$AE8</f>
        <v>223.58333333333334</v>
      </c>
      <c r="P9" s="37">
        <f>'9'!$AE8</f>
        <v>243</v>
      </c>
      <c r="Q9" s="37">
        <f>'10'!$AE8</f>
        <v>378.25</v>
      </c>
      <c r="R9" s="28">
        <f t="shared" si="3"/>
        <v>378.25</v>
      </c>
      <c r="S9" s="29">
        <f t="shared" si="4"/>
        <v>223.58333333333334</v>
      </c>
      <c r="T9" s="51">
        <f t="shared" si="5"/>
        <v>268.98333333333329</v>
      </c>
    </row>
    <row r="10" spans="1:20" s="3" customFormat="1" ht="15.2" customHeight="1" x14ac:dyDescent="0.25">
      <c r="A10" s="190"/>
      <c r="B10" s="10">
        <v>6</v>
      </c>
      <c r="C10" s="98" t="s">
        <v>6</v>
      </c>
      <c r="D10" s="103">
        <v>73404</v>
      </c>
      <c r="E10" s="34">
        <f>'1'!$AE9</f>
        <v>136.25</v>
      </c>
      <c r="F10" s="34">
        <f>'2'!$AE9</f>
        <v>130.33333333333334</v>
      </c>
      <c r="G10" s="34">
        <f>'3'!$AE9</f>
        <v>125.25</v>
      </c>
      <c r="H10" s="34">
        <f>'4'!$AE9</f>
        <v>143.83333333333334</v>
      </c>
      <c r="I10" s="34">
        <f>'5'!$AE9</f>
        <v>161.33333333333334</v>
      </c>
      <c r="J10" s="36">
        <f t="shared" si="0"/>
        <v>161.33333333333334</v>
      </c>
      <c r="K10" s="34">
        <f t="shared" si="1"/>
        <v>125.25</v>
      </c>
      <c r="L10" s="35">
        <f t="shared" si="2"/>
        <v>139.40000000000003</v>
      </c>
      <c r="M10" s="37">
        <f>'6'!$AE9</f>
        <v>198.5</v>
      </c>
      <c r="N10" s="37">
        <f>'7'!$AE9</f>
        <v>173.16666666666666</v>
      </c>
      <c r="O10" s="37">
        <f>'8'!$AE9</f>
        <v>160.66666666666666</v>
      </c>
      <c r="P10" s="37">
        <f>'9'!$AE9</f>
        <v>190.08333333333334</v>
      </c>
      <c r="Q10" s="37">
        <f>'10'!$AE9</f>
        <v>246.08333333333334</v>
      </c>
      <c r="R10" s="28">
        <f t="shared" si="3"/>
        <v>246.08333333333334</v>
      </c>
      <c r="S10" s="29">
        <f t="shared" si="4"/>
        <v>160.66666666666666</v>
      </c>
      <c r="T10" s="51">
        <f t="shared" si="5"/>
        <v>193.7</v>
      </c>
    </row>
    <row r="11" spans="1:20" s="3" customFormat="1" ht="15.2" customHeight="1" x14ac:dyDescent="0.25">
      <c r="A11" s="190"/>
      <c r="B11" s="10">
        <v>7</v>
      </c>
      <c r="C11" s="98" t="s">
        <v>7</v>
      </c>
      <c r="D11" s="103">
        <v>73405</v>
      </c>
      <c r="E11" s="34">
        <f>'1'!$AE10</f>
        <v>39.583333333333336</v>
      </c>
      <c r="F11" s="34">
        <f>'2'!$AE10</f>
        <v>41.666666666666664</v>
      </c>
      <c r="G11" s="34">
        <f>'3'!$AE10</f>
        <v>36.5</v>
      </c>
      <c r="H11" s="34">
        <f>'4'!$AE10</f>
        <v>31.916666666666668</v>
      </c>
      <c r="I11" s="34">
        <f>'5'!$AE10</f>
        <v>36.958333333333336</v>
      </c>
      <c r="J11" s="36">
        <f t="shared" si="0"/>
        <v>41.666666666666664</v>
      </c>
      <c r="K11" s="34">
        <f t="shared" si="1"/>
        <v>31.916666666666668</v>
      </c>
      <c r="L11" s="35">
        <f t="shared" si="2"/>
        <v>37.325000000000003</v>
      </c>
      <c r="M11" s="37">
        <f>'6'!$AE10</f>
        <v>48.791666666666664</v>
      </c>
      <c r="N11" s="37">
        <f>'7'!$AE10</f>
        <v>43.25</v>
      </c>
      <c r="O11" s="37">
        <f>'8'!$AE10</f>
        <v>39.958333333333336</v>
      </c>
      <c r="P11" s="37">
        <f>'9'!$AE10</f>
        <v>35.083333333333336</v>
      </c>
      <c r="Q11" s="37">
        <f>'10'!$AE10</f>
        <v>42.791666666666664</v>
      </c>
      <c r="R11" s="28">
        <f t="shared" si="3"/>
        <v>48.791666666666664</v>
      </c>
      <c r="S11" s="29">
        <f t="shared" si="4"/>
        <v>35.083333333333336</v>
      </c>
      <c r="T11" s="51">
        <f t="shared" si="5"/>
        <v>41.975000000000001</v>
      </c>
    </row>
    <row r="12" spans="1:20" ht="15.2" customHeight="1" x14ac:dyDescent="0.25">
      <c r="A12" s="190"/>
      <c r="B12" s="10">
        <v>8</v>
      </c>
      <c r="C12" s="98" t="s">
        <v>27</v>
      </c>
      <c r="D12" s="103">
        <v>73406</v>
      </c>
      <c r="E12" s="34">
        <f>'1'!$AE11</f>
        <v>4680.5</v>
      </c>
      <c r="F12" s="34">
        <f>'2'!$AE11</f>
        <v>4678.5</v>
      </c>
      <c r="G12" s="34">
        <f>'3'!$AE11</f>
        <v>4677.25</v>
      </c>
      <c r="H12" s="34">
        <f>'4'!$AE11</f>
        <v>4678.375</v>
      </c>
      <c r="I12" s="34">
        <f>'5'!$AE11</f>
        <v>4684.625</v>
      </c>
      <c r="J12" s="36">
        <f t="shared" si="0"/>
        <v>4684.625</v>
      </c>
      <c r="K12" s="34">
        <f t="shared" si="1"/>
        <v>4677.25</v>
      </c>
      <c r="L12" s="35">
        <f t="shared" si="2"/>
        <v>4679.8500000000004</v>
      </c>
      <c r="M12" s="37">
        <f>'6'!$AE11</f>
        <v>4682</v>
      </c>
      <c r="N12" s="37">
        <f>'7'!$AE11</f>
        <v>4682</v>
      </c>
      <c r="O12" s="37">
        <f>'8'!$AE11</f>
        <v>4682</v>
      </c>
      <c r="P12" s="37">
        <f>'9'!$AE11</f>
        <v>4699.833333333333</v>
      </c>
      <c r="Q12" s="37">
        <f>'10'!$AE11</f>
        <v>4687</v>
      </c>
      <c r="R12" s="28">
        <f t="shared" si="3"/>
        <v>4699.833333333333</v>
      </c>
      <c r="S12" s="29">
        <f t="shared" si="4"/>
        <v>4682</v>
      </c>
      <c r="T12" s="51">
        <f t="shared" si="5"/>
        <v>4686.5666666666666</v>
      </c>
    </row>
    <row r="13" spans="1:20" s="3" customFormat="1" ht="15.2" customHeight="1" x14ac:dyDescent="0.25">
      <c r="A13" s="190"/>
      <c r="B13" s="10">
        <v>9</v>
      </c>
      <c r="C13" s="98" t="s">
        <v>8</v>
      </c>
      <c r="D13" s="103">
        <v>73408</v>
      </c>
      <c r="E13" s="34">
        <f>'1'!$AE12</f>
        <v>2721.6666666666665</v>
      </c>
      <c r="F13" s="34">
        <f>'2'!$AE12</f>
        <v>2700.6666666666665</v>
      </c>
      <c r="G13" s="34">
        <f>'3'!$AE12</f>
        <v>2711.5</v>
      </c>
      <c r="H13" s="34">
        <f>'4'!$AE12</f>
        <v>2728.6666666666665</v>
      </c>
      <c r="I13" s="34">
        <f>'5'!$AE12</f>
        <v>2715.3333333333335</v>
      </c>
      <c r="J13" s="36">
        <f t="shared" si="0"/>
        <v>2728.6666666666665</v>
      </c>
      <c r="K13" s="34">
        <f t="shared" si="1"/>
        <v>2700.6666666666665</v>
      </c>
      <c r="L13" s="35">
        <f t="shared" si="2"/>
        <v>2715.5666666666666</v>
      </c>
      <c r="M13" s="37">
        <f>'6'!$AE12</f>
        <v>2673.9166666666665</v>
      </c>
      <c r="N13" s="37">
        <f>'7'!$AE12</f>
        <v>2709.75</v>
      </c>
      <c r="O13" s="37">
        <f>'8'!$AE12</f>
        <v>2676.5</v>
      </c>
      <c r="P13" s="37">
        <f>'9'!$AE12</f>
        <v>2711.25</v>
      </c>
      <c r="Q13" s="37">
        <f>'10'!$AE12</f>
        <v>2695.6666666666665</v>
      </c>
      <c r="R13" s="28">
        <f t="shared" si="3"/>
        <v>2711.25</v>
      </c>
      <c r="S13" s="29">
        <f t="shared" si="4"/>
        <v>2673.9166666666665</v>
      </c>
      <c r="T13" s="51">
        <f t="shared" si="5"/>
        <v>2693.4166666666665</v>
      </c>
    </row>
    <row r="14" spans="1:20" s="3" customFormat="1" ht="15.2" customHeight="1" x14ac:dyDescent="0.25">
      <c r="A14" s="190"/>
      <c r="B14" s="10">
        <v>10</v>
      </c>
      <c r="C14" s="98" t="s">
        <v>9</v>
      </c>
      <c r="D14" s="103">
        <v>73409</v>
      </c>
      <c r="E14" s="34">
        <f>'1'!$AE13</f>
        <v>1054.5</v>
      </c>
      <c r="F14" s="34">
        <f>'2'!$AE13</f>
        <v>1043.375</v>
      </c>
      <c r="G14" s="34">
        <f>'3'!$AE13</f>
        <v>1035.75</v>
      </c>
      <c r="H14" s="34">
        <f>'4'!$AE13</f>
        <v>1034.625</v>
      </c>
      <c r="I14" s="34">
        <f>'5'!$AE13</f>
        <v>1059.75</v>
      </c>
      <c r="J14" s="36">
        <f t="shared" si="0"/>
        <v>1059.75</v>
      </c>
      <c r="K14" s="34">
        <f t="shared" si="1"/>
        <v>1034.625</v>
      </c>
      <c r="L14" s="35">
        <f t="shared" si="2"/>
        <v>1045.5999999999999</v>
      </c>
      <c r="M14" s="37">
        <f>'6'!$AE13</f>
        <v>1036.5</v>
      </c>
      <c r="N14" s="37">
        <f>'7'!$AE13</f>
        <v>1041.125</v>
      </c>
      <c r="O14" s="37">
        <f>'8'!$AE13</f>
        <v>1037.5</v>
      </c>
      <c r="P14" s="37">
        <f>'9'!$AE13</f>
        <v>1074</v>
      </c>
      <c r="Q14" s="37">
        <f>'10'!$AE13</f>
        <v>1061.3636363636363</v>
      </c>
      <c r="R14" s="28">
        <f t="shared" si="3"/>
        <v>1074</v>
      </c>
      <c r="S14" s="29">
        <f t="shared" si="4"/>
        <v>1036.5</v>
      </c>
      <c r="T14" s="51">
        <f t="shared" si="5"/>
        <v>1050.0977272727273</v>
      </c>
    </row>
    <row r="15" spans="1:20" s="3" customFormat="1" ht="15.2" customHeight="1" x14ac:dyDescent="0.25">
      <c r="A15" s="190"/>
      <c r="B15" s="10">
        <v>11</v>
      </c>
      <c r="C15" s="98" t="s">
        <v>10</v>
      </c>
      <c r="D15" s="103">
        <v>73410</v>
      </c>
      <c r="E15" s="34">
        <f>'1'!$AE14</f>
        <v>103</v>
      </c>
      <c r="F15" s="34">
        <f>'2'!$AE14</f>
        <v>84.625</v>
      </c>
      <c r="G15" s="34">
        <f>'3'!$AE14</f>
        <v>96.625</v>
      </c>
      <c r="H15" s="34">
        <f>'4'!$AE14</f>
        <v>100.75</v>
      </c>
      <c r="I15" s="34">
        <f>'5'!$AE14</f>
        <v>123.125</v>
      </c>
      <c r="J15" s="36">
        <f t="shared" si="0"/>
        <v>123.125</v>
      </c>
      <c r="K15" s="34">
        <f t="shared" si="1"/>
        <v>84.625</v>
      </c>
      <c r="L15" s="35">
        <f t="shared" si="2"/>
        <v>101.625</v>
      </c>
      <c r="M15" s="37">
        <f>'6'!$AE14</f>
        <v>121.5</v>
      </c>
      <c r="N15" s="37">
        <f>'7'!$AE14</f>
        <v>119.5</v>
      </c>
      <c r="O15" s="37">
        <f>'8'!$AE14</f>
        <v>117.75</v>
      </c>
      <c r="P15" s="37">
        <f>'9'!$AE14</f>
        <v>115</v>
      </c>
      <c r="Q15" s="37">
        <f>'10'!$AE14</f>
        <v>139.375</v>
      </c>
      <c r="R15" s="28">
        <f t="shared" si="3"/>
        <v>139.375</v>
      </c>
      <c r="S15" s="29">
        <f t="shared" si="4"/>
        <v>115</v>
      </c>
      <c r="T15" s="51">
        <f t="shared" si="5"/>
        <v>122.625</v>
      </c>
    </row>
    <row r="16" spans="1:20" ht="15.2" customHeight="1" x14ac:dyDescent="0.25">
      <c r="A16" s="190"/>
      <c r="B16" s="10">
        <v>12</v>
      </c>
      <c r="C16" s="98" t="s">
        <v>28</v>
      </c>
      <c r="D16" s="103">
        <v>73411</v>
      </c>
      <c r="E16" s="34">
        <f>'1'!$AE15</f>
        <v>22.791666666666668</v>
      </c>
      <c r="F16" s="34">
        <f>'2'!$AE15</f>
        <v>26.583333333333332</v>
      </c>
      <c r="G16" s="34">
        <f>'3'!$AE15</f>
        <v>23.208333333333332</v>
      </c>
      <c r="H16" s="34">
        <f>'4'!$AE15</f>
        <v>16.791666666666668</v>
      </c>
      <c r="I16" s="34">
        <f>'5'!$AE15</f>
        <v>21.708333333333332</v>
      </c>
      <c r="J16" s="36">
        <f t="shared" si="0"/>
        <v>26.583333333333332</v>
      </c>
      <c r="K16" s="34">
        <f t="shared" si="1"/>
        <v>16.791666666666668</v>
      </c>
      <c r="L16" s="35">
        <f t="shared" si="2"/>
        <v>22.216666666666665</v>
      </c>
      <c r="M16" s="37">
        <f>'6'!$AE15</f>
        <v>21</v>
      </c>
      <c r="N16" s="37">
        <f>'7'!$AE15</f>
        <v>17.625</v>
      </c>
      <c r="O16" s="37">
        <f>'8'!$AE15</f>
        <v>24.833333333333332</v>
      </c>
      <c r="P16" s="37">
        <f>'9'!$AE15</f>
        <v>2.625</v>
      </c>
      <c r="Q16" s="37">
        <f>'10'!$AE15</f>
        <v>8.5</v>
      </c>
      <c r="R16" s="28">
        <f t="shared" si="3"/>
        <v>24.833333333333332</v>
      </c>
      <c r="S16" s="29">
        <f t="shared" si="4"/>
        <v>2.625</v>
      </c>
      <c r="T16" s="51">
        <f t="shared" si="5"/>
        <v>14.916666666666666</v>
      </c>
    </row>
    <row r="17" spans="1:20" s="3" customFormat="1" ht="15.2" customHeight="1" x14ac:dyDescent="0.25">
      <c r="A17" s="190"/>
      <c r="B17" s="10">
        <v>13</v>
      </c>
      <c r="C17" s="98" t="s">
        <v>29</v>
      </c>
      <c r="D17" s="103">
        <v>73412</v>
      </c>
      <c r="E17" s="34">
        <f>'1'!$AE16</f>
        <v>82.458333333333329</v>
      </c>
      <c r="F17" s="34">
        <f>'2'!$AE16</f>
        <v>84.375</v>
      </c>
      <c r="G17" s="34">
        <f>'3'!$AE16</f>
        <v>90.541666666666671</v>
      </c>
      <c r="H17" s="34">
        <f>'4'!$AE16</f>
        <v>93.083333333333329</v>
      </c>
      <c r="I17" s="34">
        <f>'5'!$AE16</f>
        <v>75.75</v>
      </c>
      <c r="J17" s="36">
        <f t="shared" si="0"/>
        <v>93.083333333333329</v>
      </c>
      <c r="K17" s="34">
        <f t="shared" si="1"/>
        <v>75.75</v>
      </c>
      <c r="L17" s="35">
        <f t="shared" si="2"/>
        <v>85.24166666666666</v>
      </c>
      <c r="M17" s="37">
        <f>'6'!$AE16</f>
        <v>81.708333333333329</v>
      </c>
      <c r="N17" s="37">
        <f>'7'!$AE16</f>
        <v>77.875</v>
      </c>
      <c r="O17" s="37">
        <f>'8'!$AE16</f>
        <v>74.041666666666671</v>
      </c>
      <c r="P17" s="37">
        <f>'9'!$AE16</f>
        <v>76.208333333333329</v>
      </c>
      <c r="Q17" s="37">
        <f>'10'!$AE16</f>
        <v>83.833333333333329</v>
      </c>
      <c r="R17" s="28">
        <f t="shared" si="3"/>
        <v>83.833333333333329</v>
      </c>
      <c r="S17" s="29">
        <f t="shared" si="4"/>
        <v>74.041666666666671</v>
      </c>
      <c r="T17" s="51">
        <f t="shared" si="5"/>
        <v>78.73333333333332</v>
      </c>
    </row>
    <row r="18" spans="1:20" s="3" customFormat="1" ht="15.2" customHeight="1" x14ac:dyDescent="0.25">
      <c r="A18" s="190"/>
      <c r="B18" s="10">
        <v>14</v>
      </c>
      <c r="C18" s="98" t="s">
        <v>57</v>
      </c>
      <c r="D18" s="103">
        <v>73413</v>
      </c>
      <c r="E18" s="34">
        <f>'1'!$AE17</f>
        <v>71.708333333333329</v>
      </c>
      <c r="F18" s="34">
        <f>'2'!$AE17</f>
        <v>75.125</v>
      </c>
      <c r="G18" s="34">
        <f>'3'!$AE17</f>
        <v>68</v>
      </c>
      <c r="H18" s="34">
        <f>'4'!$AE17</f>
        <v>62.125</v>
      </c>
      <c r="I18" s="34">
        <f>'5'!$AE17</f>
        <v>65.75</v>
      </c>
      <c r="J18" s="36">
        <f t="shared" si="0"/>
        <v>75.125</v>
      </c>
      <c r="K18" s="34">
        <f t="shared" si="1"/>
        <v>62.125</v>
      </c>
      <c r="L18" s="35">
        <f t="shared" si="2"/>
        <v>68.541666666666657</v>
      </c>
      <c r="M18" s="37">
        <f>'6'!$AE17</f>
        <v>70.291666666666671</v>
      </c>
      <c r="N18" s="37">
        <f>'7'!$AE17</f>
        <v>68</v>
      </c>
      <c r="O18" s="37">
        <f>'8'!$AE17</f>
        <v>62.75</v>
      </c>
      <c r="P18" s="37">
        <f>'9'!$AE17</f>
        <v>64.541666666666671</v>
      </c>
      <c r="Q18" s="37">
        <f>'10'!$AE17</f>
        <v>68.958333333333329</v>
      </c>
      <c r="R18" s="28">
        <f t="shared" si="3"/>
        <v>70.291666666666671</v>
      </c>
      <c r="S18" s="29">
        <f t="shared" si="4"/>
        <v>62.75</v>
      </c>
      <c r="T18" s="51">
        <f t="shared" si="5"/>
        <v>66.908333333333331</v>
      </c>
    </row>
    <row r="19" spans="1:20" ht="15.2" customHeight="1" x14ac:dyDescent="0.25">
      <c r="A19" s="190"/>
      <c r="B19" s="10">
        <v>15</v>
      </c>
      <c r="C19" s="98" t="s">
        <v>30</v>
      </c>
      <c r="D19" s="103">
        <v>73414</v>
      </c>
      <c r="E19" s="34">
        <f>'1'!$AE18</f>
        <v>20.208333333333332</v>
      </c>
      <c r="F19" s="34">
        <f>'2'!$AE18</f>
        <v>27.25</v>
      </c>
      <c r="G19" s="34">
        <f>'3'!$AE18</f>
        <v>19.958333333333332</v>
      </c>
      <c r="H19" s="34">
        <f>'4'!$AE18</f>
        <v>22</v>
      </c>
      <c r="I19" s="34">
        <f>'5'!$AE18</f>
        <v>28.416666666666668</v>
      </c>
      <c r="J19" s="36">
        <f t="shared" si="0"/>
        <v>28.416666666666668</v>
      </c>
      <c r="K19" s="34">
        <f t="shared" si="1"/>
        <v>19.958333333333332</v>
      </c>
      <c r="L19" s="35">
        <f t="shared" si="2"/>
        <v>23.566666666666666</v>
      </c>
      <c r="M19" s="37">
        <f>'6'!$AE18</f>
        <v>41.125</v>
      </c>
      <c r="N19" s="37">
        <f>'7'!$AE18</f>
        <v>46.708333333333336</v>
      </c>
      <c r="O19" s="37">
        <f>'8'!$AE18</f>
        <v>41.875</v>
      </c>
      <c r="P19" s="37">
        <f>'9'!$AE18</f>
        <v>44.083333333333336</v>
      </c>
      <c r="Q19" s="37">
        <f>'10'!$AE18</f>
        <v>40.083333333333336</v>
      </c>
      <c r="R19" s="28">
        <f t="shared" si="3"/>
        <v>46.708333333333336</v>
      </c>
      <c r="S19" s="29">
        <f t="shared" si="4"/>
        <v>40.083333333333336</v>
      </c>
      <c r="T19" s="51">
        <f t="shared" si="5"/>
        <v>42.775000000000006</v>
      </c>
    </row>
    <row r="20" spans="1:20" ht="15.2" customHeight="1" x14ac:dyDescent="0.25">
      <c r="A20" s="190"/>
      <c r="B20" s="10">
        <v>16</v>
      </c>
      <c r="C20" s="98" t="s">
        <v>39</v>
      </c>
      <c r="D20" s="103">
        <v>73416</v>
      </c>
      <c r="E20" s="34" t="e">
        <f>'1'!$AE19</f>
        <v>#DIV/0!</v>
      </c>
      <c r="F20" s="34" t="e">
        <f>'2'!$AE19</f>
        <v>#DIV/0!</v>
      </c>
      <c r="G20" s="34" t="e">
        <f>'3'!$AE19</f>
        <v>#DIV/0!</v>
      </c>
      <c r="H20" s="34" t="e">
        <f>'4'!$AE19</f>
        <v>#DIV/0!</v>
      </c>
      <c r="I20" s="34" t="e">
        <f>'5'!$AE19</f>
        <v>#DIV/0!</v>
      </c>
      <c r="J20" s="36" t="e">
        <f t="shared" si="0"/>
        <v>#DIV/0!</v>
      </c>
      <c r="K20" s="34" t="e">
        <f t="shared" si="1"/>
        <v>#DIV/0!</v>
      </c>
      <c r="L20" s="35" t="e">
        <f t="shared" si="2"/>
        <v>#DIV/0!</v>
      </c>
      <c r="M20" s="37" t="e">
        <f>'6'!$AE19</f>
        <v>#DIV/0!</v>
      </c>
      <c r="N20" s="37" t="e">
        <f>'7'!$AE19</f>
        <v>#DIV/0!</v>
      </c>
      <c r="O20" s="37" t="e">
        <f>'8'!$AE19</f>
        <v>#DIV/0!</v>
      </c>
      <c r="P20" s="37" t="e">
        <f>'9'!$AE19</f>
        <v>#DIV/0!</v>
      </c>
      <c r="Q20" s="37" t="e">
        <f>'10'!$AE19</f>
        <v>#DIV/0!</v>
      </c>
      <c r="R20" s="28" t="e">
        <f t="shared" si="3"/>
        <v>#DIV/0!</v>
      </c>
      <c r="S20" s="29" t="e">
        <f t="shared" si="4"/>
        <v>#DIV/0!</v>
      </c>
      <c r="T20" s="51" t="e">
        <f t="shared" si="5"/>
        <v>#DIV/0!</v>
      </c>
    </row>
    <row r="21" spans="1:20" ht="15.2" customHeight="1" thickBot="1" x14ac:dyDescent="0.3">
      <c r="A21" s="191"/>
      <c r="B21" s="18">
        <v>17</v>
      </c>
      <c r="C21" s="99" t="s">
        <v>31</v>
      </c>
      <c r="D21" s="104">
        <v>73417</v>
      </c>
      <c r="E21" s="29">
        <f>'1'!$AE20</f>
        <v>16.916666666666668</v>
      </c>
      <c r="F21" s="29">
        <f>'2'!$AE20</f>
        <v>18.541666666666668</v>
      </c>
      <c r="G21" s="29">
        <f>'3'!$AE20</f>
        <v>15.833333333333334</v>
      </c>
      <c r="H21" s="29">
        <f>'4'!$AE20</f>
        <v>11.875</v>
      </c>
      <c r="I21" s="29">
        <f>'5'!$AE20</f>
        <v>14.583333333333334</v>
      </c>
      <c r="J21" s="28">
        <f t="shared" si="0"/>
        <v>18.541666666666668</v>
      </c>
      <c r="K21" s="29">
        <f t="shared" si="1"/>
        <v>11.875</v>
      </c>
      <c r="L21" s="51">
        <f t="shared" si="2"/>
        <v>15.55</v>
      </c>
      <c r="M21" s="75">
        <f>'6'!$AE20</f>
        <v>26.583333333333332</v>
      </c>
      <c r="N21" s="75">
        <f>'7'!$AE20</f>
        <v>27.916666666666668</v>
      </c>
      <c r="O21" s="75">
        <f>'8'!$AE20</f>
        <v>20.625</v>
      </c>
      <c r="P21" s="75">
        <f>'9'!$AE20</f>
        <v>18.291666666666668</v>
      </c>
      <c r="Q21" s="75">
        <f>'10'!$AE20</f>
        <v>15.416666666666666</v>
      </c>
      <c r="R21" s="28">
        <f t="shared" si="3"/>
        <v>27.916666666666668</v>
      </c>
      <c r="S21" s="29">
        <f t="shared" si="4"/>
        <v>15.416666666666666</v>
      </c>
      <c r="T21" s="51">
        <f t="shared" si="5"/>
        <v>21.766666666666669</v>
      </c>
    </row>
    <row r="22" spans="1:20" s="3" customFormat="1" ht="15.2" customHeight="1" thickTop="1" x14ac:dyDescent="0.25">
      <c r="A22" s="179" t="s">
        <v>54</v>
      </c>
      <c r="B22" s="11">
        <v>18</v>
      </c>
      <c r="C22" s="97" t="s">
        <v>32</v>
      </c>
      <c r="D22" s="102">
        <v>72421</v>
      </c>
      <c r="E22" s="14">
        <f>'1'!$AE21</f>
        <v>8774.8333333333339</v>
      </c>
      <c r="F22" s="14">
        <f>'2'!$AE21</f>
        <v>8776.5833333333339</v>
      </c>
      <c r="G22" s="14">
        <f>'3'!$AE21</f>
        <v>8778</v>
      </c>
      <c r="H22" s="14">
        <f>'4'!$AE21</f>
        <v>8777.2727272727279</v>
      </c>
      <c r="I22" s="15">
        <f>'5'!$AE21</f>
        <v>8834.5833333333339</v>
      </c>
      <c r="J22" s="25">
        <f t="shared" si="0"/>
        <v>8834.5833333333339</v>
      </c>
      <c r="K22" s="14">
        <f t="shared" si="1"/>
        <v>8774.8333333333339</v>
      </c>
      <c r="L22" s="15">
        <f t="shared" si="2"/>
        <v>8788.2545454545452</v>
      </c>
      <c r="M22" s="121">
        <f>'6'!$AE21</f>
        <v>8828.1666666666661</v>
      </c>
      <c r="N22" s="122">
        <f>'7'!$AE21</f>
        <v>8794.8333333333339</v>
      </c>
      <c r="O22" s="122">
        <f>'8'!$AE21</f>
        <v>8789.25</v>
      </c>
      <c r="P22" s="122">
        <f>'9'!$AE21</f>
        <v>8840.3333333333339</v>
      </c>
      <c r="Q22" s="123">
        <f>'10'!$AE21</f>
        <v>8850.75</v>
      </c>
      <c r="R22" s="32">
        <f t="shared" si="3"/>
        <v>8850.75</v>
      </c>
      <c r="S22" s="33">
        <f t="shared" si="4"/>
        <v>8789.25</v>
      </c>
      <c r="T22" s="53">
        <f t="shared" si="5"/>
        <v>8820.6666666666679</v>
      </c>
    </row>
    <row r="23" spans="1:20" ht="15.2" customHeight="1" x14ac:dyDescent="0.25">
      <c r="A23" s="180"/>
      <c r="B23" s="10">
        <v>19</v>
      </c>
      <c r="C23" s="98" t="s">
        <v>11</v>
      </c>
      <c r="D23" s="103">
        <v>72422</v>
      </c>
      <c r="E23" s="34">
        <f>'1'!$AE22</f>
        <v>2991.5</v>
      </c>
      <c r="F23" s="34">
        <f>'2'!$AE22</f>
        <v>2985</v>
      </c>
      <c r="G23" s="34">
        <f>'3'!$AE22</f>
        <v>2984.4166666666665</v>
      </c>
      <c r="H23" s="34">
        <f>'4'!$AE22</f>
        <v>2983.75</v>
      </c>
      <c r="I23" s="35">
        <f>'5'!$AE22</f>
        <v>2993.6666666666665</v>
      </c>
      <c r="J23" s="36">
        <f t="shared" si="0"/>
        <v>2993.6666666666665</v>
      </c>
      <c r="K23" s="34">
        <f t="shared" si="1"/>
        <v>2983.75</v>
      </c>
      <c r="L23" s="35">
        <f t="shared" si="2"/>
        <v>2987.6666666666665</v>
      </c>
      <c r="M23" s="36">
        <f>'6'!$AE22</f>
        <v>3022</v>
      </c>
      <c r="N23" s="37">
        <f>'7'!$AE22</f>
        <v>3024.5833333333335</v>
      </c>
      <c r="O23" s="37">
        <f>'8'!$AE22</f>
        <v>3013.6666666666665</v>
      </c>
      <c r="P23" s="37">
        <f>'9'!$AE22</f>
        <v>3006.4166666666665</v>
      </c>
      <c r="Q23" s="124">
        <f>'10'!$AE22</f>
        <v>3021.3333333333335</v>
      </c>
      <c r="R23" s="28">
        <f t="shared" si="3"/>
        <v>3024.5833333333335</v>
      </c>
      <c r="S23" s="29">
        <f t="shared" si="4"/>
        <v>3006.4166666666665</v>
      </c>
      <c r="T23" s="51">
        <f t="shared" si="5"/>
        <v>3017.6</v>
      </c>
    </row>
    <row r="24" spans="1:20" ht="15.2" customHeight="1" x14ac:dyDescent="0.25">
      <c r="A24" s="180"/>
      <c r="B24" s="10">
        <v>20</v>
      </c>
      <c r="C24" s="98" t="s">
        <v>12</v>
      </c>
      <c r="D24" s="103">
        <v>72423</v>
      </c>
      <c r="E24" s="34">
        <f>'1'!$AE23</f>
        <v>13522.571428571429</v>
      </c>
      <c r="F24" s="34">
        <f>'2'!$AE23</f>
        <v>13520</v>
      </c>
      <c r="G24" s="34">
        <f>'3'!$AE23</f>
        <v>13535.285714285714</v>
      </c>
      <c r="H24" s="34">
        <f>'4'!$AE23</f>
        <v>13527.692307692309</v>
      </c>
      <c r="I24" s="35">
        <f>'5'!$AE23</f>
        <v>13545.5</v>
      </c>
      <c r="J24" s="36">
        <f t="shared" si="0"/>
        <v>13545.5</v>
      </c>
      <c r="K24" s="34">
        <f t="shared" si="1"/>
        <v>13520</v>
      </c>
      <c r="L24" s="35">
        <f t="shared" si="2"/>
        <v>13530.209890109891</v>
      </c>
      <c r="M24" s="36">
        <f>'6'!$AE23</f>
        <v>13576.411764705883</v>
      </c>
      <c r="N24" s="37">
        <f>'7'!$AE23</f>
        <v>13564</v>
      </c>
      <c r="O24" s="37">
        <f>'8'!$AE23</f>
        <v>13547.722222222223</v>
      </c>
      <c r="P24" s="37">
        <f>'9'!$AE23</f>
        <v>13544.666666666666</v>
      </c>
      <c r="Q24" s="124">
        <f>'10'!$AE23</f>
        <v>13534.3125</v>
      </c>
      <c r="R24" s="28">
        <f t="shared" si="3"/>
        <v>13576.411764705883</v>
      </c>
      <c r="S24" s="29">
        <f t="shared" si="4"/>
        <v>13534.3125</v>
      </c>
      <c r="T24" s="51">
        <f t="shared" si="5"/>
        <v>13553.422630718956</v>
      </c>
    </row>
    <row r="25" spans="1:20" ht="15.2" customHeight="1" x14ac:dyDescent="0.25">
      <c r="A25" s="180"/>
      <c r="B25" s="10">
        <v>21</v>
      </c>
      <c r="C25" s="98" t="s">
        <v>13</v>
      </c>
      <c r="D25" s="103">
        <v>72424</v>
      </c>
      <c r="E25" s="34">
        <f>'1'!$AE24</f>
        <v>6485.5</v>
      </c>
      <c r="F25" s="34">
        <f>'2'!$AE24</f>
        <v>6478.5</v>
      </c>
      <c r="G25" s="34">
        <f>'3'!$AE24</f>
        <v>6459.8571428571431</v>
      </c>
      <c r="H25" s="34">
        <f>'4'!$AE24</f>
        <v>6416.5333333333338</v>
      </c>
      <c r="I25" s="35">
        <f>'5'!$AE24</f>
        <v>6388.272727272727</v>
      </c>
      <c r="J25" s="36">
        <f t="shared" si="0"/>
        <v>6485.5</v>
      </c>
      <c r="K25" s="34">
        <f t="shared" si="1"/>
        <v>6388.272727272727</v>
      </c>
      <c r="L25" s="35">
        <f t="shared" si="2"/>
        <v>6445.7326406926413</v>
      </c>
      <c r="M25" s="36">
        <f>'6'!$AE24</f>
        <v>6460.5</v>
      </c>
      <c r="N25" s="37">
        <f>'7'!$AE24</f>
        <v>6472.5384615384619</v>
      </c>
      <c r="O25" s="37">
        <f>'8'!$AE24</f>
        <v>6471.4666666666662</v>
      </c>
      <c r="P25" s="37">
        <f>'9'!$AE24</f>
        <v>6457.588235294118</v>
      </c>
      <c r="Q25" s="124">
        <f>'10'!$AE24</f>
        <v>6461.272727272727</v>
      </c>
      <c r="R25" s="28">
        <f t="shared" si="3"/>
        <v>6472.5384615384619</v>
      </c>
      <c r="S25" s="29">
        <f t="shared" si="4"/>
        <v>6457.588235294118</v>
      </c>
      <c r="T25" s="51">
        <f t="shared" si="5"/>
        <v>6464.6732181543948</v>
      </c>
    </row>
    <row r="26" spans="1:20" ht="15.2" customHeight="1" x14ac:dyDescent="0.25">
      <c r="A26" s="180"/>
      <c r="B26" s="10">
        <v>22</v>
      </c>
      <c r="C26" s="98" t="s">
        <v>33</v>
      </c>
      <c r="D26" s="103">
        <v>72432</v>
      </c>
      <c r="E26" s="34">
        <f>'1'!$AE25</f>
        <v>2379.5833333333335</v>
      </c>
      <c r="F26" s="34">
        <f>'2'!$AE25</f>
        <v>2398.75</v>
      </c>
      <c r="G26" s="34">
        <f>'3'!$AE25</f>
        <v>2408.6315789473683</v>
      </c>
      <c r="H26" s="34">
        <f>'4'!$AE25</f>
        <v>2360.5833333333335</v>
      </c>
      <c r="I26" s="35">
        <f>'5'!$AE25</f>
        <v>2322.5833333333335</v>
      </c>
      <c r="J26" s="36">
        <f t="shared" si="0"/>
        <v>2408.6315789473683</v>
      </c>
      <c r="K26" s="34">
        <f t="shared" si="1"/>
        <v>2322.5833333333335</v>
      </c>
      <c r="L26" s="35">
        <f t="shared" si="2"/>
        <v>2374.0263157894742</v>
      </c>
      <c r="M26" s="36">
        <f>'6'!$AE25</f>
        <v>2327.5500000000002</v>
      </c>
      <c r="N26" s="37">
        <f>'7'!$AE25</f>
        <v>2362.294117647059</v>
      </c>
      <c r="O26" s="37">
        <f>'8'!$AE25</f>
        <v>2337</v>
      </c>
      <c r="P26" s="37">
        <f>'9'!$AE25</f>
        <v>2347.6521739130435</v>
      </c>
      <c r="Q26" s="124">
        <f>'10'!$AE25</f>
        <v>2331.6666666666665</v>
      </c>
      <c r="R26" s="28">
        <f t="shared" si="3"/>
        <v>2362.294117647059</v>
      </c>
      <c r="S26" s="29">
        <f t="shared" si="4"/>
        <v>2327.5500000000002</v>
      </c>
      <c r="T26" s="51">
        <f t="shared" si="5"/>
        <v>2341.2325916453538</v>
      </c>
    </row>
    <row r="27" spans="1:20" ht="15.2" customHeight="1" x14ac:dyDescent="0.25">
      <c r="A27" s="180"/>
      <c r="B27" s="10">
        <v>23</v>
      </c>
      <c r="C27" s="98" t="s">
        <v>14</v>
      </c>
      <c r="D27" s="103">
        <v>72425</v>
      </c>
      <c r="E27" s="34">
        <f>'1'!$AE26</f>
        <v>1408.3333333333333</v>
      </c>
      <c r="F27" s="34">
        <f>'2'!$AE26</f>
        <v>1412.5</v>
      </c>
      <c r="G27" s="34">
        <f>'3'!$AE26</f>
        <v>1419</v>
      </c>
      <c r="H27" s="34">
        <f>'4'!$AE26</f>
        <v>1406.1666666666667</v>
      </c>
      <c r="I27" s="35">
        <f>'5'!$AE26</f>
        <v>1363.4166666666667</v>
      </c>
      <c r="J27" s="36">
        <f t="shared" si="0"/>
        <v>1419</v>
      </c>
      <c r="K27" s="34">
        <f t="shared" si="1"/>
        <v>1363.4166666666667</v>
      </c>
      <c r="L27" s="35">
        <f t="shared" si="2"/>
        <v>1401.8833333333334</v>
      </c>
      <c r="M27" s="36">
        <f>'6'!$AE26</f>
        <v>1372.0833333333333</v>
      </c>
      <c r="N27" s="37">
        <f>'7'!$AE26</f>
        <v>1405.5833333333333</v>
      </c>
      <c r="O27" s="37">
        <f>'8'!$AE26</f>
        <v>1387.5</v>
      </c>
      <c r="P27" s="37">
        <f>'9'!$AE26</f>
        <v>1386.0833333333333</v>
      </c>
      <c r="Q27" s="124">
        <f>'10'!$AE26</f>
        <v>1372.1666666666667</v>
      </c>
      <c r="R27" s="28">
        <f t="shared" si="3"/>
        <v>1405.5833333333333</v>
      </c>
      <c r="S27" s="29">
        <f t="shared" si="4"/>
        <v>1372.0833333333333</v>
      </c>
      <c r="T27" s="51">
        <f t="shared" si="5"/>
        <v>1384.6833333333332</v>
      </c>
    </row>
    <row r="28" spans="1:20" ht="15.2" customHeight="1" x14ac:dyDescent="0.25">
      <c r="A28" s="180"/>
      <c r="B28" s="10">
        <v>24</v>
      </c>
      <c r="C28" s="98" t="s">
        <v>34</v>
      </c>
      <c r="D28" s="103">
        <v>72426</v>
      </c>
      <c r="E28" s="34">
        <f>'1'!$AE27</f>
        <v>1062.5</v>
      </c>
      <c r="F28" s="34">
        <f>'2'!$AE27</f>
        <v>1080.9166666666667</v>
      </c>
      <c r="G28" s="34">
        <f>'3'!$AE27</f>
        <v>1072.8333333333333</v>
      </c>
      <c r="H28" s="34">
        <f>'4'!$AE27</f>
        <v>1077.8333333333333</v>
      </c>
      <c r="I28" s="35">
        <f>'5'!$AE27</f>
        <v>1063.5</v>
      </c>
      <c r="J28" s="36">
        <f t="shared" si="0"/>
        <v>1080.9166666666667</v>
      </c>
      <c r="K28" s="34">
        <f t="shared" si="1"/>
        <v>1062.5</v>
      </c>
      <c r="L28" s="35">
        <f t="shared" si="2"/>
        <v>1071.5166666666667</v>
      </c>
      <c r="M28" s="36">
        <f>'6'!$AE27</f>
        <v>1028.75</v>
      </c>
      <c r="N28" s="37">
        <f>'7'!$AE27</f>
        <v>1019.25</v>
      </c>
      <c r="O28" s="37">
        <f>'8'!$AE27</f>
        <v>1058.0833333333333</v>
      </c>
      <c r="P28" s="37">
        <f>'9'!$AE27</f>
        <v>1052.8333333333333</v>
      </c>
      <c r="Q28" s="124">
        <f>'10'!$AE27</f>
        <v>1046.6666666666667</v>
      </c>
      <c r="R28" s="28">
        <f t="shared" si="3"/>
        <v>1058.0833333333333</v>
      </c>
      <c r="S28" s="29">
        <f t="shared" si="4"/>
        <v>1019.25</v>
      </c>
      <c r="T28" s="51">
        <f t="shared" si="5"/>
        <v>1041.1166666666666</v>
      </c>
    </row>
    <row r="29" spans="1:20" ht="15.2" customHeight="1" x14ac:dyDescent="0.25">
      <c r="A29" s="180"/>
      <c r="B29" s="10">
        <v>25</v>
      </c>
      <c r="C29" s="98" t="s">
        <v>15</v>
      </c>
      <c r="D29" s="103">
        <v>72427</v>
      </c>
      <c r="E29" s="34">
        <f>'1'!$AE28</f>
        <v>66.375</v>
      </c>
      <c r="F29" s="34">
        <f>'2'!$AE28</f>
        <v>75</v>
      </c>
      <c r="G29" s="34">
        <f>'3'!$AE28</f>
        <v>77.25</v>
      </c>
      <c r="H29" s="34">
        <f>'4'!$AE28</f>
        <v>75.875</v>
      </c>
      <c r="I29" s="35">
        <f>'5'!$AE28</f>
        <v>79.833333333333329</v>
      </c>
      <c r="J29" s="36">
        <f t="shared" si="0"/>
        <v>79.833333333333329</v>
      </c>
      <c r="K29" s="34">
        <f t="shared" si="1"/>
        <v>66.375</v>
      </c>
      <c r="L29" s="35">
        <f t="shared" si="2"/>
        <v>74.86666666666666</v>
      </c>
      <c r="M29" s="36">
        <f>'6'!$AE28</f>
        <v>79.583333333333329</v>
      </c>
      <c r="N29" s="37">
        <f>'7'!$AE28</f>
        <v>87.25</v>
      </c>
      <c r="O29" s="37">
        <f>'8'!$AE28</f>
        <v>80.833333333333329</v>
      </c>
      <c r="P29" s="37">
        <f>'9'!$AE28</f>
        <v>68.333333333333329</v>
      </c>
      <c r="Q29" s="124">
        <f>'10'!$AE28</f>
        <v>69.833333333333329</v>
      </c>
      <c r="R29" s="28">
        <f t="shared" si="3"/>
        <v>87.25</v>
      </c>
      <c r="S29" s="29">
        <f t="shared" si="4"/>
        <v>68.333333333333329</v>
      </c>
      <c r="T29" s="51">
        <f t="shared" si="5"/>
        <v>77.166666666666657</v>
      </c>
    </row>
    <row r="30" spans="1:20" ht="15.2" customHeight="1" x14ac:dyDescent="0.25">
      <c r="A30" s="180"/>
      <c r="B30" s="10">
        <v>26</v>
      </c>
      <c r="C30" s="98" t="s">
        <v>16</v>
      </c>
      <c r="D30" s="103">
        <v>72428</v>
      </c>
      <c r="E30" s="34">
        <f>'1'!$AE29</f>
        <v>32</v>
      </c>
      <c r="F30" s="34">
        <f>'2'!$AE29</f>
        <v>38</v>
      </c>
      <c r="G30" s="34">
        <f>'3'!$AE29</f>
        <v>35.857142857142854</v>
      </c>
      <c r="H30" s="34">
        <f>'4'!$AE29</f>
        <v>36.5</v>
      </c>
      <c r="I30" s="35">
        <f>'5'!$AE29</f>
        <v>42.75</v>
      </c>
      <c r="J30" s="36">
        <f t="shared" si="0"/>
        <v>42.75</v>
      </c>
      <c r="K30" s="34">
        <f t="shared" si="1"/>
        <v>32</v>
      </c>
      <c r="L30" s="35">
        <f t="shared" si="2"/>
        <v>37.021428571428572</v>
      </c>
      <c r="M30" s="36">
        <f>'6'!$AE29</f>
        <v>36.083333333333336</v>
      </c>
      <c r="N30" s="37">
        <f>'7'!$AE29</f>
        <v>40.5</v>
      </c>
      <c r="O30" s="37">
        <f>'8'!$AE29</f>
        <v>38.416666666666664</v>
      </c>
      <c r="P30" s="37">
        <f>'9'!$AE29</f>
        <v>35</v>
      </c>
      <c r="Q30" s="124">
        <f>'10'!$AE29</f>
        <v>31.333333333333332</v>
      </c>
      <c r="R30" s="28">
        <f t="shared" si="3"/>
        <v>40.5</v>
      </c>
      <c r="S30" s="29">
        <f t="shared" si="4"/>
        <v>31.333333333333332</v>
      </c>
      <c r="T30" s="51">
        <f t="shared" si="5"/>
        <v>36.266666666666666</v>
      </c>
    </row>
    <row r="31" spans="1:20" ht="15.2" customHeight="1" x14ac:dyDescent="0.25">
      <c r="A31" s="180"/>
      <c r="B31" s="10">
        <v>27</v>
      </c>
      <c r="C31" s="98" t="s">
        <v>35</v>
      </c>
      <c r="D31" s="103">
        <v>72429</v>
      </c>
      <c r="E31" s="34">
        <f>'1'!$AE30</f>
        <v>16.25</v>
      </c>
      <c r="F31" s="34">
        <f>'2'!$AE30</f>
        <v>24.291666666666668</v>
      </c>
      <c r="G31" s="34">
        <f>'3'!$AE30</f>
        <v>24.125</v>
      </c>
      <c r="H31" s="34">
        <f>'4'!$AE30</f>
        <v>15.75</v>
      </c>
      <c r="I31" s="35">
        <f>'5'!$AE30</f>
        <v>19.333333333333332</v>
      </c>
      <c r="J31" s="36">
        <f t="shared" si="0"/>
        <v>24.291666666666668</v>
      </c>
      <c r="K31" s="34">
        <f t="shared" si="1"/>
        <v>15.75</v>
      </c>
      <c r="L31" s="35">
        <f t="shared" si="2"/>
        <v>19.95</v>
      </c>
      <c r="M31" s="36">
        <f>'6'!$AE30</f>
        <v>19.75</v>
      </c>
      <c r="N31" s="37">
        <f>'7'!$AE30</f>
        <v>13.875</v>
      </c>
      <c r="O31" s="37">
        <f>'8'!$AE30</f>
        <v>11.125</v>
      </c>
      <c r="P31" s="37">
        <f>'9'!$AE30</f>
        <v>11.125</v>
      </c>
      <c r="Q31" s="124">
        <f>'10'!$AE30</f>
        <v>8.2083333333333339</v>
      </c>
      <c r="R31" s="28">
        <f t="shared" si="3"/>
        <v>19.75</v>
      </c>
      <c r="S31" s="29">
        <f t="shared" si="4"/>
        <v>8.2083333333333339</v>
      </c>
      <c r="T31" s="51">
        <f t="shared" si="5"/>
        <v>12.816666666666666</v>
      </c>
    </row>
    <row r="32" spans="1:20" ht="15.2" customHeight="1" thickBot="1" x14ac:dyDescent="0.3">
      <c r="A32" s="181"/>
      <c r="B32" s="13">
        <v>28</v>
      </c>
      <c r="C32" s="100" t="s">
        <v>36</v>
      </c>
      <c r="D32" s="105">
        <v>72436</v>
      </c>
      <c r="E32" s="31">
        <f>'1'!$AE31</f>
        <v>7.75</v>
      </c>
      <c r="F32" s="31">
        <f>'2'!$AE31</f>
        <v>9.8571428571428577</v>
      </c>
      <c r="G32" s="31">
        <f>'3'!$AE31</f>
        <v>8.9130434782608692</v>
      </c>
      <c r="H32" s="31">
        <f>'4'!$AE31</f>
        <v>1.1666666666666667</v>
      </c>
      <c r="I32" s="52">
        <f>'5'!$AE31</f>
        <v>2</v>
      </c>
      <c r="J32" s="30">
        <f t="shared" si="0"/>
        <v>9.8571428571428577</v>
      </c>
      <c r="K32" s="31">
        <f t="shared" si="1"/>
        <v>1.1666666666666667</v>
      </c>
      <c r="L32" s="52">
        <f t="shared" si="2"/>
        <v>5.9373706004140789</v>
      </c>
      <c r="M32" s="125">
        <f>'6'!$AE31</f>
        <v>-3.1739130434782608</v>
      </c>
      <c r="N32" s="126">
        <f>'7'!$AE31</f>
        <v>2.3333333333333335</v>
      </c>
      <c r="O32" s="126">
        <f>'8'!$AE31</f>
        <v>-5.6086956521739131</v>
      </c>
      <c r="P32" s="126">
        <f>'9'!$AE31</f>
        <v>-3.7916666666666665</v>
      </c>
      <c r="Q32" s="127">
        <f>'10'!$AE31</f>
        <v>-8.0869565217391308</v>
      </c>
      <c r="R32" s="30">
        <f t="shared" si="3"/>
        <v>2.3333333333333335</v>
      </c>
      <c r="S32" s="31">
        <f t="shared" si="4"/>
        <v>-8.0869565217391308</v>
      </c>
      <c r="T32" s="52">
        <f t="shared" si="5"/>
        <v>-3.6655797101449274</v>
      </c>
    </row>
    <row r="33" spans="1:20" ht="15.2" customHeight="1" x14ac:dyDescent="0.25">
      <c r="A33" s="182" t="s">
        <v>55</v>
      </c>
      <c r="B33" s="20">
        <v>29</v>
      </c>
      <c r="C33" s="101" t="s">
        <v>17</v>
      </c>
      <c r="D33" s="106">
        <v>72441</v>
      </c>
      <c r="E33" s="34">
        <f>'1'!$AE32</f>
        <v>223</v>
      </c>
      <c r="F33" s="34">
        <f>'2'!$AE32</f>
        <v>222.57142857142858</v>
      </c>
      <c r="G33" s="34">
        <f>'3'!$AE32</f>
        <v>221.5</v>
      </c>
      <c r="H33" s="34">
        <f>'4'!$AE32</f>
        <v>225.5</v>
      </c>
      <c r="I33" s="34">
        <f>'5'!$AE32</f>
        <v>207.5</v>
      </c>
      <c r="J33" s="36">
        <f t="shared" si="0"/>
        <v>225.5</v>
      </c>
      <c r="K33" s="34">
        <f t="shared" si="1"/>
        <v>207.5</v>
      </c>
      <c r="L33" s="35">
        <f t="shared" si="2"/>
        <v>220.01428571428568</v>
      </c>
      <c r="M33" s="37">
        <f>'6'!$AE32</f>
        <v>222.14285714285714</v>
      </c>
      <c r="N33" s="37">
        <f>'7'!$AE32</f>
        <v>237.125</v>
      </c>
      <c r="O33" s="37">
        <f>'8'!$AE32</f>
        <v>238</v>
      </c>
      <c r="P33" s="37">
        <f>'9'!$AE32</f>
        <v>232.625</v>
      </c>
      <c r="Q33" s="37">
        <f>'10'!$AE32</f>
        <v>231.375</v>
      </c>
      <c r="R33" s="28">
        <f t="shared" si="3"/>
        <v>238</v>
      </c>
      <c r="S33" s="29">
        <f t="shared" si="4"/>
        <v>222.14285714285714</v>
      </c>
      <c r="T33" s="51">
        <f t="shared" si="5"/>
        <v>232.25357142857143</v>
      </c>
    </row>
    <row r="34" spans="1:20" ht="15.2" customHeight="1" x14ac:dyDescent="0.25">
      <c r="A34" s="183"/>
      <c r="B34" s="10">
        <v>30</v>
      </c>
      <c r="C34" s="98" t="s">
        <v>24</v>
      </c>
      <c r="D34" s="103">
        <v>72442</v>
      </c>
      <c r="E34" s="34">
        <f>'1'!$AE33</f>
        <v>129.875</v>
      </c>
      <c r="F34" s="34">
        <f>'2'!$AE33</f>
        <v>130.875</v>
      </c>
      <c r="G34" s="34">
        <f>'3'!$AE33</f>
        <v>134.875</v>
      </c>
      <c r="H34" s="34">
        <f>'4'!$AE33</f>
        <v>142.125</v>
      </c>
      <c r="I34" s="34">
        <f>'5'!$AE33</f>
        <v>136.125</v>
      </c>
      <c r="J34" s="36">
        <f t="shared" si="0"/>
        <v>142.125</v>
      </c>
      <c r="K34" s="34">
        <f t="shared" si="1"/>
        <v>129.875</v>
      </c>
      <c r="L34" s="35">
        <f t="shared" si="2"/>
        <v>134.77500000000001</v>
      </c>
      <c r="M34" s="37">
        <f>'6'!$AE33</f>
        <v>132.125</v>
      </c>
      <c r="N34" s="37">
        <f>'7'!$AE33</f>
        <v>145</v>
      </c>
      <c r="O34" s="37">
        <f>'8'!$AE33</f>
        <v>154.875</v>
      </c>
      <c r="P34" s="37">
        <f>'9'!$AE33</f>
        <v>153.875</v>
      </c>
      <c r="Q34" s="37">
        <f>'10'!$AE33</f>
        <v>151.125</v>
      </c>
      <c r="R34" s="28">
        <f t="shared" si="3"/>
        <v>154.875</v>
      </c>
      <c r="S34" s="29">
        <f t="shared" si="4"/>
        <v>132.125</v>
      </c>
      <c r="T34" s="51">
        <f t="shared" si="5"/>
        <v>147.4</v>
      </c>
    </row>
    <row r="35" spans="1:20" ht="15.2" customHeight="1" x14ac:dyDescent="0.25">
      <c r="A35" s="183"/>
      <c r="B35" s="10">
        <v>31</v>
      </c>
      <c r="C35" s="98" t="s">
        <v>18</v>
      </c>
      <c r="D35" s="103">
        <v>72443</v>
      </c>
      <c r="E35" s="34">
        <f>'1'!$AE34</f>
        <v>399</v>
      </c>
      <c r="F35" s="34">
        <f>'2'!$AE34</f>
        <v>399.5</v>
      </c>
      <c r="G35" s="34">
        <f>'3'!$AE34</f>
        <v>531.25</v>
      </c>
      <c r="H35" s="34">
        <f>'4'!$AE34</f>
        <v>403.77777777777777</v>
      </c>
      <c r="I35" s="34">
        <f>'5'!$AE34</f>
        <v>404.5</v>
      </c>
      <c r="J35" s="36">
        <f t="shared" si="0"/>
        <v>531.25</v>
      </c>
      <c r="K35" s="34">
        <f t="shared" si="1"/>
        <v>399</v>
      </c>
      <c r="L35" s="35">
        <f t="shared" si="2"/>
        <v>427.60555555555555</v>
      </c>
      <c r="M35" s="37">
        <f>'6'!$AE34</f>
        <v>406.875</v>
      </c>
      <c r="N35" s="37">
        <f>'7'!$AE34</f>
        <v>418.66666666666669</v>
      </c>
      <c r="O35" s="37">
        <f>'8'!$AE34</f>
        <v>406.66666666666669</v>
      </c>
      <c r="P35" s="37">
        <f>'9'!$AE34</f>
        <v>403.41666666666669</v>
      </c>
      <c r="Q35" s="37">
        <f>'10'!$AE34</f>
        <v>403.08333333333331</v>
      </c>
      <c r="R35" s="28">
        <f t="shared" si="3"/>
        <v>418.66666666666669</v>
      </c>
      <c r="S35" s="29">
        <f t="shared" si="4"/>
        <v>403.08333333333331</v>
      </c>
      <c r="T35" s="51">
        <f t="shared" si="5"/>
        <v>407.74166666666667</v>
      </c>
    </row>
    <row r="36" spans="1:20" ht="15.2" customHeight="1" x14ac:dyDescent="0.25">
      <c r="A36" s="183"/>
      <c r="B36" s="10">
        <v>32</v>
      </c>
      <c r="C36" s="98" t="s">
        <v>19</v>
      </c>
      <c r="D36" s="103">
        <v>72444</v>
      </c>
      <c r="E36" s="34">
        <f>'1'!$AE35</f>
        <v>19.125</v>
      </c>
      <c r="F36" s="34">
        <f>'2'!$AE35</f>
        <v>23.583333333333332</v>
      </c>
      <c r="G36" s="34">
        <f>'3'!$AE35</f>
        <v>23.791666666666668</v>
      </c>
      <c r="H36" s="34">
        <f>'4'!$AE35</f>
        <v>15.166666666666666</v>
      </c>
      <c r="I36" s="34">
        <f>'5'!$AE35</f>
        <v>18.458333333333332</v>
      </c>
      <c r="J36" s="36">
        <f t="shared" si="0"/>
        <v>23.791666666666668</v>
      </c>
      <c r="K36" s="34">
        <f t="shared" si="1"/>
        <v>15.166666666666666</v>
      </c>
      <c r="L36" s="35">
        <f t="shared" si="2"/>
        <v>20.024999999999999</v>
      </c>
      <c r="M36" s="37">
        <f>'6'!$AE35</f>
        <v>15.5</v>
      </c>
      <c r="N36" s="37">
        <f>'7'!$AE35</f>
        <v>14.75</v>
      </c>
      <c r="O36" s="37">
        <f>'8'!$AE35</f>
        <v>13.166666666666666</v>
      </c>
      <c r="P36" s="37">
        <f>'9'!$AE35</f>
        <v>11.458333333333334</v>
      </c>
      <c r="Q36" s="37">
        <f>'10'!$AE35</f>
        <v>6.791666666666667</v>
      </c>
      <c r="R36" s="28">
        <f t="shared" si="3"/>
        <v>15.5</v>
      </c>
      <c r="S36" s="29">
        <f t="shared" si="4"/>
        <v>6.791666666666667</v>
      </c>
      <c r="T36" s="51">
        <f t="shared" si="5"/>
        <v>12.333333333333332</v>
      </c>
    </row>
    <row r="37" spans="1:20" ht="15.2" customHeight="1" x14ac:dyDescent="0.25">
      <c r="A37" s="183"/>
      <c r="B37" s="10">
        <v>33</v>
      </c>
      <c r="C37" s="98" t="s">
        <v>37</v>
      </c>
      <c r="D37" s="103">
        <v>72445</v>
      </c>
      <c r="E37" s="9">
        <f>'1'!$AE36</f>
        <v>12.615384615384615</v>
      </c>
      <c r="F37" s="9">
        <f>'2'!$AE36</f>
        <v>25.692307692307693</v>
      </c>
      <c r="G37" s="9">
        <f>'3'!$AE36</f>
        <v>17.142857142857142</v>
      </c>
      <c r="H37" s="9">
        <f>'4'!$AE36</f>
        <v>18.153846153846153</v>
      </c>
      <c r="I37" s="16">
        <f>'5'!$AE36</f>
        <v>8.615384615384615</v>
      </c>
      <c r="J37" s="36">
        <f t="shared" si="0"/>
        <v>25.692307692307693</v>
      </c>
      <c r="K37" s="34">
        <f t="shared" si="1"/>
        <v>8.615384615384615</v>
      </c>
      <c r="L37" s="35">
        <f t="shared" si="2"/>
        <v>16.443956043956042</v>
      </c>
      <c r="M37" s="37">
        <f>'6'!$AE36</f>
        <v>18.333333333333332</v>
      </c>
      <c r="N37" s="37">
        <f>'7'!$AE36</f>
        <v>11.357142857142858</v>
      </c>
      <c r="O37" s="37">
        <f>'8'!$AE36</f>
        <v>5.3571428571428568</v>
      </c>
      <c r="P37" s="37">
        <f>'9'!$AE36</f>
        <v>5.4285714285714288</v>
      </c>
      <c r="Q37" s="37">
        <f>'10'!$AE36</f>
        <v>1.1428571428571428</v>
      </c>
      <c r="R37" s="28">
        <f t="shared" si="3"/>
        <v>18.333333333333332</v>
      </c>
      <c r="S37" s="29">
        <f t="shared" si="4"/>
        <v>1.1428571428571428</v>
      </c>
      <c r="T37" s="51">
        <f t="shared" si="5"/>
        <v>8.3238095238095244</v>
      </c>
    </row>
    <row r="38" spans="1:20" ht="15.2" customHeight="1" thickBot="1" x14ac:dyDescent="0.3">
      <c r="A38" s="184"/>
      <c r="B38" s="13">
        <v>34</v>
      </c>
      <c r="C38" s="100" t="s">
        <v>38</v>
      </c>
      <c r="D38" s="105">
        <v>72446</v>
      </c>
      <c r="E38" s="119">
        <f>'1'!$AE37</f>
        <v>-2.5416666666666665</v>
      </c>
      <c r="F38" s="119">
        <f>'2'!$AE37</f>
        <v>-0.83333333333333337</v>
      </c>
      <c r="G38" s="119">
        <f>'3'!$AE37</f>
        <v>-6</v>
      </c>
      <c r="H38" s="119">
        <f>'4'!$AE37</f>
        <v>-1.5909090909090908</v>
      </c>
      <c r="I38" s="120">
        <f>'5'!$AE37</f>
        <v>-0.83333333333333337</v>
      </c>
      <c r="J38" s="30">
        <f t="shared" si="0"/>
        <v>-0.83333333333333337</v>
      </c>
      <c r="K38" s="31">
        <f t="shared" si="1"/>
        <v>-6</v>
      </c>
      <c r="L38" s="52">
        <f t="shared" si="2"/>
        <v>-2.3598484848484849</v>
      </c>
      <c r="M38" s="37">
        <f>'6'!$AE37</f>
        <v>-0.25</v>
      </c>
      <c r="N38" s="37">
        <f>'7'!$AE37</f>
        <v>-2.2083333333333335</v>
      </c>
      <c r="O38" s="37">
        <f>'8'!$AE37</f>
        <v>-9.125</v>
      </c>
      <c r="P38" s="37">
        <f>'9'!$AE37</f>
        <v>-8.7916666666666661</v>
      </c>
      <c r="Q38" s="37">
        <f>'10'!$AE37</f>
        <v>-8.75</v>
      </c>
      <c r="R38" s="30">
        <f t="shared" si="3"/>
        <v>-0.25</v>
      </c>
      <c r="S38" s="31">
        <f t="shared" si="4"/>
        <v>-9.125</v>
      </c>
      <c r="T38" s="52">
        <f t="shared" si="5"/>
        <v>-5.8250000000000002</v>
      </c>
    </row>
  </sheetData>
  <mergeCells count="20">
    <mergeCell ref="C1:T1"/>
    <mergeCell ref="A3:A4"/>
    <mergeCell ref="B3:B4"/>
    <mergeCell ref="C3:C4"/>
    <mergeCell ref="R3:T3"/>
    <mergeCell ref="D3:D4"/>
    <mergeCell ref="M3:M4"/>
    <mergeCell ref="N3:N4"/>
    <mergeCell ref="E3:E4"/>
    <mergeCell ref="F3:F4"/>
    <mergeCell ref="O3:O4"/>
    <mergeCell ref="P3:P4"/>
    <mergeCell ref="Q3:Q4"/>
    <mergeCell ref="J3:L3"/>
    <mergeCell ref="A22:A32"/>
    <mergeCell ref="A33:A38"/>
    <mergeCell ref="G3:G4"/>
    <mergeCell ref="H3:H4"/>
    <mergeCell ref="I3:I4"/>
    <mergeCell ref="A5:A21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42"/>
  <sheetViews>
    <sheetView topLeftCell="E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16493</v>
      </c>
      <c r="G4" s="68"/>
      <c r="H4" s="68">
        <v>16494</v>
      </c>
      <c r="I4" s="68"/>
      <c r="J4" s="68">
        <v>16496</v>
      </c>
      <c r="K4" s="68"/>
      <c r="L4" s="68">
        <v>16498</v>
      </c>
      <c r="M4" s="68"/>
      <c r="N4" s="68">
        <v>16500</v>
      </c>
      <c r="O4" s="57"/>
      <c r="P4" s="57">
        <v>16502</v>
      </c>
      <c r="Q4" s="57"/>
      <c r="R4" s="57">
        <v>16501</v>
      </c>
      <c r="S4" s="57"/>
      <c r="T4" s="57">
        <v>16499</v>
      </c>
      <c r="U4" s="57"/>
      <c r="V4" s="57">
        <v>16496</v>
      </c>
      <c r="W4" s="57"/>
      <c r="X4" s="57">
        <v>16493</v>
      </c>
      <c r="Y4" s="57"/>
      <c r="Z4" s="57">
        <v>16489</v>
      </c>
      <c r="AA4" s="57"/>
      <c r="AB4" s="58">
        <v>16484</v>
      </c>
      <c r="AC4" s="42">
        <f>MAX(E4:AB4)</f>
        <v>16502</v>
      </c>
      <c r="AD4" s="43">
        <f>MIN(E4:AB4)</f>
        <v>16484</v>
      </c>
      <c r="AE4" s="44">
        <f>AVERAGE(E4:AB4)</f>
        <v>16495.416666666668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5410</v>
      </c>
      <c r="G5" s="70"/>
      <c r="H5" s="70">
        <v>5403</v>
      </c>
      <c r="I5" s="70"/>
      <c r="J5" s="70">
        <v>5391</v>
      </c>
      <c r="K5" s="70"/>
      <c r="L5" s="70">
        <v>5381</v>
      </c>
      <c r="M5" s="70"/>
      <c r="N5" s="70">
        <v>5372</v>
      </c>
      <c r="O5" s="61"/>
      <c r="P5" s="61">
        <v>5365</v>
      </c>
      <c r="Q5" s="61"/>
      <c r="R5" s="61">
        <v>5358</v>
      </c>
      <c r="S5" s="61"/>
      <c r="T5" s="61">
        <v>5372</v>
      </c>
      <c r="U5" s="61"/>
      <c r="V5" s="61">
        <v>5386</v>
      </c>
      <c r="W5" s="61"/>
      <c r="X5" s="61">
        <v>5402</v>
      </c>
      <c r="Y5" s="61"/>
      <c r="Z5" s="61">
        <v>5391</v>
      </c>
      <c r="AA5" s="61"/>
      <c r="AB5" s="62">
        <v>5377</v>
      </c>
      <c r="AC5" s="45">
        <f t="shared" ref="AC5:AC37" si="0">MAX(E5:AB5)</f>
        <v>5410</v>
      </c>
      <c r="AD5" s="46">
        <f t="shared" ref="AD5:AD37" si="1">MIN(E5:AB5)</f>
        <v>5358</v>
      </c>
      <c r="AE5" s="47">
        <f>AVERAGE(E5:AB5)</f>
        <v>5384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1231</v>
      </c>
      <c r="G6" s="70"/>
      <c r="H6" s="70">
        <v>1246</v>
      </c>
      <c r="I6" s="70"/>
      <c r="J6" s="70">
        <v>1231</v>
      </c>
      <c r="K6" s="70"/>
      <c r="L6" s="70">
        <v>1221</v>
      </c>
      <c r="M6" s="70"/>
      <c r="N6" s="70">
        <v>1203</v>
      </c>
      <c r="O6" s="61"/>
      <c r="P6" s="61">
        <v>1183</v>
      </c>
      <c r="Q6" s="61"/>
      <c r="R6" s="61">
        <v>1166</v>
      </c>
      <c r="S6" s="61"/>
      <c r="T6" s="61">
        <v>1178</v>
      </c>
      <c r="U6" s="61"/>
      <c r="V6" s="61">
        <v>1205</v>
      </c>
      <c r="W6" s="61"/>
      <c r="X6" s="61">
        <v>1221</v>
      </c>
      <c r="Y6" s="61"/>
      <c r="Z6" s="61">
        <v>1221</v>
      </c>
      <c r="AA6" s="61"/>
      <c r="AB6" s="62">
        <v>1193</v>
      </c>
      <c r="AC6" s="45">
        <f t="shared" si="0"/>
        <v>1246</v>
      </c>
      <c r="AD6" s="46">
        <f t="shared" si="1"/>
        <v>1166</v>
      </c>
      <c r="AE6" s="47">
        <f t="shared" ref="AE6:AE37" si="2">AVERAGE(E6:AB6)</f>
        <v>1208.25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752</v>
      </c>
      <c r="F7" s="70">
        <v>750</v>
      </c>
      <c r="G7" s="70">
        <v>762</v>
      </c>
      <c r="H7" s="70">
        <v>778</v>
      </c>
      <c r="I7" s="70">
        <v>799</v>
      </c>
      <c r="J7" s="70">
        <v>821</v>
      </c>
      <c r="K7" s="70">
        <v>847</v>
      </c>
      <c r="L7" s="70">
        <v>892</v>
      </c>
      <c r="M7" s="70">
        <v>924</v>
      </c>
      <c r="N7" s="70">
        <v>949</v>
      </c>
      <c r="O7" s="61">
        <v>964</v>
      </c>
      <c r="P7" s="61">
        <v>971</v>
      </c>
      <c r="Q7" s="61">
        <v>978</v>
      </c>
      <c r="R7" s="61">
        <v>981</v>
      </c>
      <c r="S7" s="61">
        <v>980</v>
      </c>
      <c r="T7" s="61">
        <v>975</v>
      </c>
      <c r="U7" s="61">
        <v>970</v>
      </c>
      <c r="V7" s="61">
        <v>963</v>
      </c>
      <c r="W7" s="61">
        <v>951</v>
      </c>
      <c r="X7" s="61">
        <v>936</v>
      </c>
      <c r="Y7" s="61">
        <v>927</v>
      </c>
      <c r="Z7" s="61">
        <v>918</v>
      </c>
      <c r="AA7" s="61">
        <v>908</v>
      </c>
      <c r="AB7" s="62">
        <v>908</v>
      </c>
      <c r="AC7" s="45">
        <f t="shared" si="0"/>
        <v>981</v>
      </c>
      <c r="AD7" s="46">
        <f t="shared" si="1"/>
        <v>750</v>
      </c>
      <c r="AE7" s="47">
        <f t="shared" si="2"/>
        <v>900.16666666666663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402</v>
      </c>
      <c r="G8" s="70"/>
      <c r="H8" s="70">
        <v>408</v>
      </c>
      <c r="I8" s="70"/>
      <c r="J8" s="70">
        <v>415</v>
      </c>
      <c r="K8" s="70"/>
      <c r="L8" s="70">
        <v>422</v>
      </c>
      <c r="M8" s="70"/>
      <c r="N8" s="70">
        <v>423</v>
      </c>
      <c r="O8" s="61"/>
      <c r="P8" s="61">
        <v>424</v>
      </c>
      <c r="Q8" s="61"/>
      <c r="R8" s="61">
        <v>426</v>
      </c>
      <c r="S8" s="61"/>
      <c r="T8" s="61">
        <v>440</v>
      </c>
      <c r="U8" s="61">
        <v>480</v>
      </c>
      <c r="V8" s="61">
        <v>523</v>
      </c>
      <c r="W8" s="61">
        <v>532</v>
      </c>
      <c r="X8" s="61">
        <v>541</v>
      </c>
      <c r="Y8" s="61">
        <v>546</v>
      </c>
      <c r="Z8" s="61">
        <v>548</v>
      </c>
      <c r="AA8" s="61">
        <v>549</v>
      </c>
      <c r="AB8" s="62">
        <v>550</v>
      </c>
      <c r="AC8" s="45">
        <f t="shared" si="0"/>
        <v>550</v>
      </c>
      <c r="AD8" s="46">
        <f t="shared" si="1"/>
        <v>402</v>
      </c>
      <c r="AE8" s="47">
        <f t="shared" si="2"/>
        <v>476.8125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274</v>
      </c>
      <c r="G9" s="70"/>
      <c r="H9" s="70">
        <v>263</v>
      </c>
      <c r="I9" s="70"/>
      <c r="J9" s="70">
        <v>253</v>
      </c>
      <c r="K9" s="70"/>
      <c r="L9" s="70">
        <v>251</v>
      </c>
      <c r="M9" s="70"/>
      <c r="N9" s="70">
        <v>255</v>
      </c>
      <c r="O9" s="61"/>
      <c r="P9" s="61">
        <v>262</v>
      </c>
      <c r="Q9" s="61"/>
      <c r="R9" s="61">
        <v>265</v>
      </c>
      <c r="S9" s="61"/>
      <c r="T9" s="61">
        <v>267</v>
      </c>
      <c r="U9" s="61"/>
      <c r="V9" s="61">
        <v>266</v>
      </c>
      <c r="W9" s="61"/>
      <c r="X9" s="61">
        <v>262</v>
      </c>
      <c r="Y9" s="61"/>
      <c r="Z9" s="61">
        <v>258</v>
      </c>
      <c r="AA9" s="61"/>
      <c r="AB9" s="62">
        <v>256</v>
      </c>
      <c r="AC9" s="45">
        <f t="shared" si="0"/>
        <v>274</v>
      </c>
      <c r="AD9" s="46">
        <f t="shared" si="1"/>
        <v>251</v>
      </c>
      <c r="AE9" s="47">
        <f t="shared" si="2"/>
        <v>261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35</v>
      </c>
      <c r="F10" s="70">
        <v>19</v>
      </c>
      <c r="G10" s="70">
        <v>3</v>
      </c>
      <c r="H10" s="70">
        <v>-9</v>
      </c>
      <c r="I10" s="70">
        <v>-22</v>
      </c>
      <c r="J10" s="70">
        <v>-26</v>
      </c>
      <c r="K10" s="70">
        <v>-24</v>
      </c>
      <c r="L10" s="70">
        <v>-9</v>
      </c>
      <c r="M10" s="70">
        <v>20</v>
      </c>
      <c r="N10" s="70">
        <v>56</v>
      </c>
      <c r="O10" s="61">
        <v>92</v>
      </c>
      <c r="P10" s="61">
        <v>113</v>
      </c>
      <c r="Q10" s="61">
        <v>122</v>
      </c>
      <c r="R10" s="61">
        <v>116</v>
      </c>
      <c r="S10" s="61">
        <v>103</v>
      </c>
      <c r="T10" s="61">
        <v>90</v>
      </c>
      <c r="U10" s="61">
        <v>75</v>
      </c>
      <c r="V10" s="61">
        <v>61</v>
      </c>
      <c r="W10" s="61">
        <v>54</v>
      </c>
      <c r="X10" s="61">
        <v>49</v>
      </c>
      <c r="Y10" s="61">
        <v>48</v>
      </c>
      <c r="Z10" s="61">
        <v>45</v>
      </c>
      <c r="AA10" s="61">
        <v>38</v>
      </c>
      <c r="AB10" s="62">
        <v>30</v>
      </c>
      <c r="AC10" s="45">
        <f t="shared" si="0"/>
        <v>122</v>
      </c>
      <c r="AD10" s="46">
        <f t="shared" si="1"/>
        <v>-26</v>
      </c>
      <c r="AE10" s="47">
        <f t="shared" si="2"/>
        <v>44.958333333333336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4702</v>
      </c>
      <c r="G11" s="70"/>
      <c r="H11" s="70"/>
      <c r="I11" s="70">
        <v>4701</v>
      </c>
      <c r="J11" s="70"/>
      <c r="K11" s="70"/>
      <c r="L11" s="70">
        <v>4700</v>
      </c>
      <c r="M11" s="70"/>
      <c r="N11" s="70"/>
      <c r="O11" s="61">
        <v>4699</v>
      </c>
      <c r="P11" s="61"/>
      <c r="Q11" s="61"/>
      <c r="R11" s="61">
        <v>4698</v>
      </c>
      <c r="S11" s="61"/>
      <c r="T11" s="61"/>
      <c r="U11" s="61">
        <v>4697</v>
      </c>
      <c r="V11" s="61"/>
      <c r="W11" s="61"/>
      <c r="X11" s="61">
        <v>4696</v>
      </c>
      <c r="Y11" s="61"/>
      <c r="Z11" s="61"/>
      <c r="AA11" s="61">
        <v>4695</v>
      </c>
      <c r="AB11" s="62"/>
      <c r="AC11" s="45">
        <f t="shared" si="0"/>
        <v>4702</v>
      </c>
      <c r="AD11" s="46">
        <f t="shared" si="1"/>
        <v>4695</v>
      </c>
      <c r="AE11" s="47">
        <f t="shared" si="2"/>
        <v>4698.5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2682</v>
      </c>
      <c r="G12" s="70"/>
      <c r="H12" s="70">
        <v>2701</v>
      </c>
      <c r="I12" s="70"/>
      <c r="J12" s="70">
        <v>2734</v>
      </c>
      <c r="K12" s="70"/>
      <c r="L12" s="70">
        <v>2738</v>
      </c>
      <c r="M12" s="70"/>
      <c r="N12" s="70">
        <v>2745</v>
      </c>
      <c r="O12" s="61"/>
      <c r="P12" s="61">
        <v>2742</v>
      </c>
      <c r="Q12" s="61"/>
      <c r="R12" s="61">
        <v>2712</v>
      </c>
      <c r="S12" s="61"/>
      <c r="T12" s="61">
        <v>2682</v>
      </c>
      <c r="U12" s="61"/>
      <c r="V12" s="61">
        <v>2673</v>
      </c>
      <c r="W12" s="61"/>
      <c r="X12" s="61">
        <v>2688</v>
      </c>
      <c r="Y12" s="61"/>
      <c r="Z12" s="61">
        <v>2701</v>
      </c>
      <c r="AA12" s="61"/>
      <c r="AB12" s="62">
        <v>2683</v>
      </c>
      <c r="AC12" s="45">
        <f t="shared" si="0"/>
        <v>2745</v>
      </c>
      <c r="AD12" s="46">
        <f t="shared" si="1"/>
        <v>2673</v>
      </c>
      <c r="AE12" s="47">
        <f t="shared" si="2"/>
        <v>2706.75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1122</v>
      </c>
      <c r="G13" s="70"/>
      <c r="H13" s="70">
        <v>1032</v>
      </c>
      <c r="I13" s="70"/>
      <c r="J13" s="70">
        <v>1019</v>
      </c>
      <c r="K13" s="70"/>
      <c r="L13" s="70">
        <v>1015</v>
      </c>
      <c r="M13" s="70"/>
      <c r="N13" s="70">
        <v>1013</v>
      </c>
      <c r="O13" s="61"/>
      <c r="P13" s="61">
        <v>1029</v>
      </c>
      <c r="Q13" s="61"/>
      <c r="R13" s="61">
        <v>1066</v>
      </c>
      <c r="S13" s="61"/>
      <c r="T13" s="61">
        <v>1125</v>
      </c>
      <c r="U13" s="61"/>
      <c r="V13" s="61">
        <v>1078</v>
      </c>
      <c r="W13" s="61"/>
      <c r="X13" s="61">
        <v>1037</v>
      </c>
      <c r="Y13" s="61"/>
      <c r="Z13" s="61">
        <v>1020</v>
      </c>
      <c r="AA13" s="61"/>
      <c r="AB13" s="62">
        <v>1032</v>
      </c>
      <c r="AC13" s="45">
        <f t="shared" si="0"/>
        <v>1125</v>
      </c>
      <c r="AD13" s="46">
        <f t="shared" si="1"/>
        <v>1013</v>
      </c>
      <c r="AE13" s="47">
        <f t="shared" si="2"/>
        <v>1049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119</v>
      </c>
      <c r="G14" s="70"/>
      <c r="H14" s="70"/>
      <c r="I14" s="70">
        <v>117</v>
      </c>
      <c r="J14" s="70"/>
      <c r="K14" s="70"/>
      <c r="L14" s="70">
        <v>110</v>
      </c>
      <c r="M14" s="70"/>
      <c r="N14" s="70"/>
      <c r="O14" s="61">
        <v>115</v>
      </c>
      <c r="P14" s="61"/>
      <c r="Q14" s="61"/>
      <c r="R14" s="61">
        <v>127</v>
      </c>
      <c r="S14" s="61"/>
      <c r="T14" s="61"/>
      <c r="U14" s="61">
        <v>117</v>
      </c>
      <c r="V14" s="61"/>
      <c r="W14" s="61"/>
      <c r="X14" s="61">
        <v>102</v>
      </c>
      <c r="Y14" s="61"/>
      <c r="Z14" s="61"/>
      <c r="AA14" s="61">
        <v>105</v>
      </c>
      <c r="AB14" s="62"/>
      <c r="AC14" s="45">
        <f t="shared" si="0"/>
        <v>127</v>
      </c>
      <c r="AD14" s="46">
        <f t="shared" si="1"/>
        <v>102</v>
      </c>
      <c r="AE14" s="47">
        <f t="shared" si="2"/>
        <v>114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-17</v>
      </c>
      <c r="F15" s="70">
        <v>-29</v>
      </c>
      <c r="G15" s="70">
        <v>-40</v>
      </c>
      <c r="H15" s="70">
        <v>-43</v>
      </c>
      <c r="I15" s="70">
        <v>-51</v>
      </c>
      <c r="J15" s="70">
        <v>-44</v>
      </c>
      <c r="K15" s="70">
        <v>-22</v>
      </c>
      <c r="L15" s="70">
        <v>-1</v>
      </c>
      <c r="M15" s="70">
        <v>29</v>
      </c>
      <c r="N15" s="70">
        <v>56</v>
      </c>
      <c r="O15" s="61">
        <v>78</v>
      </c>
      <c r="P15" s="61">
        <v>87</v>
      </c>
      <c r="Q15" s="61">
        <v>87</v>
      </c>
      <c r="R15" s="61">
        <v>81</v>
      </c>
      <c r="S15" s="61">
        <v>66</v>
      </c>
      <c r="T15" s="61">
        <v>49</v>
      </c>
      <c r="U15" s="61">
        <v>32</v>
      </c>
      <c r="V15" s="61">
        <v>29</v>
      </c>
      <c r="W15" s="61">
        <v>32</v>
      </c>
      <c r="X15" s="61">
        <v>34</v>
      </c>
      <c r="Y15" s="61">
        <v>27</v>
      </c>
      <c r="Z15" s="61">
        <v>18</v>
      </c>
      <c r="AA15" s="61">
        <v>11</v>
      </c>
      <c r="AB15" s="62">
        <v>-1</v>
      </c>
      <c r="AC15" s="45">
        <f t="shared" si="0"/>
        <v>87</v>
      </c>
      <c r="AD15" s="46">
        <f t="shared" si="1"/>
        <v>-51</v>
      </c>
      <c r="AE15" s="47">
        <f t="shared" si="2"/>
        <v>19.5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85</v>
      </c>
      <c r="F16" s="70">
        <v>75</v>
      </c>
      <c r="G16" s="70">
        <v>58</v>
      </c>
      <c r="H16" s="70">
        <v>43</v>
      </c>
      <c r="I16" s="70">
        <v>31</v>
      </c>
      <c r="J16" s="70">
        <v>19</v>
      </c>
      <c r="K16" s="70">
        <v>11</v>
      </c>
      <c r="L16" s="70">
        <v>12</v>
      </c>
      <c r="M16" s="70">
        <v>37</v>
      </c>
      <c r="N16" s="70">
        <v>77</v>
      </c>
      <c r="O16" s="61">
        <v>130</v>
      </c>
      <c r="P16" s="61">
        <v>150</v>
      </c>
      <c r="Q16" s="61">
        <v>163</v>
      </c>
      <c r="R16" s="61">
        <v>164</v>
      </c>
      <c r="S16" s="61">
        <v>157</v>
      </c>
      <c r="T16" s="61">
        <v>137</v>
      </c>
      <c r="U16" s="61">
        <v>127</v>
      </c>
      <c r="V16" s="61">
        <v>113</v>
      </c>
      <c r="W16" s="61">
        <v>100</v>
      </c>
      <c r="X16" s="61">
        <v>94</v>
      </c>
      <c r="Y16" s="61">
        <v>90</v>
      </c>
      <c r="Z16" s="61">
        <v>92</v>
      </c>
      <c r="AA16" s="61">
        <v>85</v>
      </c>
      <c r="AB16" s="62">
        <v>76</v>
      </c>
      <c r="AC16" s="45">
        <f t="shared" si="0"/>
        <v>164</v>
      </c>
      <c r="AD16" s="46">
        <f t="shared" si="1"/>
        <v>11</v>
      </c>
      <c r="AE16" s="47">
        <f t="shared" si="2"/>
        <v>88.583333333333329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66</v>
      </c>
      <c r="F17" s="70">
        <v>50</v>
      </c>
      <c r="G17" s="70">
        <v>31</v>
      </c>
      <c r="H17" s="70">
        <v>19</v>
      </c>
      <c r="I17" s="70">
        <v>7</v>
      </c>
      <c r="J17" s="70">
        <v>-5</v>
      </c>
      <c r="K17" s="70">
        <v>2</v>
      </c>
      <c r="L17" s="70">
        <v>2</v>
      </c>
      <c r="M17" s="70">
        <v>42</v>
      </c>
      <c r="N17" s="70">
        <v>64</v>
      </c>
      <c r="O17" s="61">
        <v>98</v>
      </c>
      <c r="P17" s="61">
        <v>102</v>
      </c>
      <c r="Q17" s="61">
        <v>147</v>
      </c>
      <c r="R17" s="61">
        <v>155</v>
      </c>
      <c r="S17" s="61">
        <v>139</v>
      </c>
      <c r="T17" s="61">
        <v>124</v>
      </c>
      <c r="U17" s="61">
        <v>113</v>
      </c>
      <c r="V17" s="61">
        <v>97</v>
      </c>
      <c r="W17" s="61">
        <v>87</v>
      </c>
      <c r="X17" s="61">
        <v>83</v>
      </c>
      <c r="Y17" s="61">
        <v>76</v>
      </c>
      <c r="Z17" s="61">
        <v>80</v>
      </c>
      <c r="AA17" s="61">
        <v>67</v>
      </c>
      <c r="AB17" s="62">
        <v>63</v>
      </c>
      <c r="AC17" s="45">
        <f t="shared" si="0"/>
        <v>155</v>
      </c>
      <c r="AD17" s="46">
        <f t="shared" si="1"/>
        <v>-5</v>
      </c>
      <c r="AE17" s="47">
        <f t="shared" si="2"/>
        <v>71.208333333333329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25</v>
      </c>
      <c r="F18" s="70">
        <v>19</v>
      </c>
      <c r="G18" s="70">
        <v>13</v>
      </c>
      <c r="H18" s="70">
        <v>2</v>
      </c>
      <c r="I18" s="70">
        <v>-8</v>
      </c>
      <c r="J18" s="70">
        <v>-17</v>
      </c>
      <c r="K18" s="70">
        <v>-26</v>
      </c>
      <c r="L18" s="70">
        <v>-33</v>
      </c>
      <c r="M18" s="70">
        <v>-31</v>
      </c>
      <c r="N18" s="70">
        <v>-18</v>
      </c>
      <c r="O18" s="61">
        <v>-4</v>
      </c>
      <c r="P18" s="61">
        <v>14</v>
      </c>
      <c r="Q18" s="61">
        <v>31</v>
      </c>
      <c r="R18" s="61">
        <v>45</v>
      </c>
      <c r="S18" s="61">
        <v>57</v>
      </c>
      <c r="T18" s="61">
        <v>65</v>
      </c>
      <c r="U18" s="61">
        <v>68</v>
      </c>
      <c r="V18" s="61">
        <v>64</v>
      </c>
      <c r="W18" s="61">
        <v>55</v>
      </c>
      <c r="X18" s="61">
        <v>45</v>
      </c>
      <c r="Y18" s="61">
        <v>38</v>
      </c>
      <c r="Z18" s="61">
        <v>33</v>
      </c>
      <c r="AA18" s="61">
        <v>28</v>
      </c>
      <c r="AB18" s="62">
        <v>24</v>
      </c>
      <c r="AC18" s="45">
        <f t="shared" si="0"/>
        <v>68</v>
      </c>
      <c r="AD18" s="46">
        <f t="shared" si="1"/>
        <v>-33</v>
      </c>
      <c r="AE18" s="47">
        <f t="shared" si="2"/>
        <v>20.375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2456</v>
      </c>
      <c r="G19" s="70"/>
      <c r="H19" s="70"/>
      <c r="I19" s="70"/>
      <c r="J19" s="70"/>
      <c r="K19" s="70"/>
      <c r="L19" s="70">
        <v>2459</v>
      </c>
      <c r="M19" s="70"/>
      <c r="N19" s="70"/>
      <c r="O19" s="61"/>
      <c r="P19" s="61"/>
      <c r="Q19" s="61"/>
      <c r="R19" s="61">
        <v>2457</v>
      </c>
      <c r="S19" s="61"/>
      <c r="T19" s="61"/>
      <c r="U19" s="61"/>
      <c r="V19" s="61"/>
      <c r="W19" s="61"/>
      <c r="X19" s="61">
        <v>2453</v>
      </c>
      <c r="Y19" s="61"/>
      <c r="Z19" s="61"/>
      <c r="AA19" s="61"/>
      <c r="AB19" s="62"/>
      <c r="AC19" s="45">
        <f t="shared" si="0"/>
        <v>2459</v>
      </c>
      <c r="AD19" s="46">
        <f t="shared" si="1"/>
        <v>2453</v>
      </c>
      <c r="AE19" s="47">
        <f t="shared" si="2"/>
        <v>2456.25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-5</v>
      </c>
      <c r="F20" s="91">
        <v>-22</v>
      </c>
      <c r="G20" s="91">
        <v>-40</v>
      </c>
      <c r="H20" s="91">
        <v>-52</v>
      </c>
      <c r="I20" s="91">
        <v>-60</v>
      </c>
      <c r="J20" s="91">
        <v>-61</v>
      </c>
      <c r="K20" s="91">
        <v>-44</v>
      </c>
      <c r="L20" s="91">
        <v>-16</v>
      </c>
      <c r="M20" s="91">
        <v>10</v>
      </c>
      <c r="N20" s="91">
        <v>34</v>
      </c>
      <c r="O20" s="92">
        <v>58</v>
      </c>
      <c r="P20" s="92">
        <v>71</v>
      </c>
      <c r="Q20" s="92">
        <v>77</v>
      </c>
      <c r="R20" s="92">
        <v>76</v>
      </c>
      <c r="S20" s="92">
        <v>70</v>
      </c>
      <c r="T20" s="92">
        <v>59</v>
      </c>
      <c r="U20" s="92">
        <v>46</v>
      </c>
      <c r="V20" s="92">
        <v>38</v>
      </c>
      <c r="W20" s="92">
        <v>30</v>
      </c>
      <c r="X20" s="92">
        <v>29</v>
      </c>
      <c r="Y20" s="92">
        <v>29</v>
      </c>
      <c r="Z20" s="92">
        <v>24</v>
      </c>
      <c r="AA20" s="92">
        <v>18</v>
      </c>
      <c r="AB20" s="93">
        <v>11</v>
      </c>
      <c r="AC20" s="94">
        <f t="shared" si="0"/>
        <v>77</v>
      </c>
      <c r="AD20" s="95">
        <f t="shared" si="1"/>
        <v>-61</v>
      </c>
      <c r="AE20" s="96">
        <f t="shared" si="2"/>
        <v>15.833333333333334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8825</v>
      </c>
      <c r="G21" s="68"/>
      <c r="H21" s="68">
        <v>8820</v>
      </c>
      <c r="I21" s="68"/>
      <c r="J21" s="68">
        <v>8808</v>
      </c>
      <c r="K21" s="68"/>
      <c r="L21" s="68">
        <v>8802</v>
      </c>
      <c r="M21" s="68"/>
      <c r="N21" s="68">
        <v>8797</v>
      </c>
      <c r="O21" s="57"/>
      <c r="P21" s="57">
        <v>8793</v>
      </c>
      <c r="Q21" s="57"/>
      <c r="R21" s="57">
        <v>8791</v>
      </c>
      <c r="S21" s="57"/>
      <c r="T21" s="57">
        <v>8791</v>
      </c>
      <c r="U21" s="57"/>
      <c r="V21" s="57">
        <v>8791</v>
      </c>
      <c r="W21" s="57"/>
      <c r="X21" s="57">
        <v>8791</v>
      </c>
      <c r="Y21" s="57"/>
      <c r="Z21" s="57">
        <v>8796</v>
      </c>
      <c r="AA21" s="57"/>
      <c r="AB21" s="58">
        <v>8807</v>
      </c>
      <c r="AC21" s="42">
        <f t="shared" si="0"/>
        <v>8825</v>
      </c>
      <c r="AD21" s="43">
        <f t="shared" si="1"/>
        <v>8791</v>
      </c>
      <c r="AE21" s="44">
        <f t="shared" si="2"/>
        <v>8801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3010</v>
      </c>
      <c r="G22" s="70"/>
      <c r="H22" s="70">
        <v>3009</v>
      </c>
      <c r="I22" s="70"/>
      <c r="J22" s="70">
        <v>3008</v>
      </c>
      <c r="K22" s="70"/>
      <c r="L22" s="70">
        <v>3010</v>
      </c>
      <c r="M22" s="70"/>
      <c r="N22" s="70">
        <v>3012</v>
      </c>
      <c r="O22" s="61"/>
      <c r="P22" s="61">
        <v>3015</v>
      </c>
      <c r="Q22" s="61"/>
      <c r="R22" s="61">
        <v>3017</v>
      </c>
      <c r="S22" s="61"/>
      <c r="T22" s="61">
        <v>3018</v>
      </c>
      <c r="U22" s="61"/>
      <c r="V22" s="61">
        <v>3019</v>
      </c>
      <c r="W22" s="61"/>
      <c r="X22" s="61">
        <v>3019</v>
      </c>
      <c r="Y22" s="61"/>
      <c r="Z22" s="61">
        <v>3018</v>
      </c>
      <c r="AA22" s="61"/>
      <c r="AB22" s="62">
        <v>3016</v>
      </c>
      <c r="AC22" s="45">
        <f t="shared" si="0"/>
        <v>3019</v>
      </c>
      <c r="AD22" s="46">
        <f t="shared" si="1"/>
        <v>3008</v>
      </c>
      <c r="AE22" s="47">
        <f t="shared" si="2"/>
        <v>3014.25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13474</v>
      </c>
      <c r="F23" s="70">
        <v>13466</v>
      </c>
      <c r="G23" s="70"/>
      <c r="H23" s="70">
        <v>13463</v>
      </c>
      <c r="I23" s="70"/>
      <c r="J23" s="70">
        <v>13503</v>
      </c>
      <c r="K23" s="70">
        <v>13601</v>
      </c>
      <c r="L23" s="70">
        <v>13601</v>
      </c>
      <c r="M23" s="70">
        <v>13544</v>
      </c>
      <c r="N23" s="70">
        <v>13499</v>
      </c>
      <c r="O23" s="61">
        <v>13632</v>
      </c>
      <c r="P23" s="61">
        <v>13675</v>
      </c>
      <c r="Q23" s="61">
        <v>13601</v>
      </c>
      <c r="R23" s="61">
        <v>13517</v>
      </c>
      <c r="S23" s="61"/>
      <c r="T23" s="61">
        <v>13475</v>
      </c>
      <c r="U23" s="61"/>
      <c r="V23" s="61">
        <v>13540</v>
      </c>
      <c r="W23" s="61">
        <v>13668</v>
      </c>
      <c r="X23" s="61">
        <v>13675</v>
      </c>
      <c r="Y23" s="61">
        <v>13672</v>
      </c>
      <c r="Z23" s="61">
        <v>13550</v>
      </c>
      <c r="AA23" s="61">
        <v>13495</v>
      </c>
      <c r="AB23" s="62">
        <v>13485</v>
      </c>
      <c r="AC23" s="45">
        <f t="shared" si="0"/>
        <v>13675</v>
      </c>
      <c r="AD23" s="46">
        <f t="shared" si="1"/>
        <v>13463</v>
      </c>
      <c r="AE23" s="47">
        <f t="shared" si="2"/>
        <v>13556.8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6419</v>
      </c>
      <c r="F24" s="70">
        <v>6416</v>
      </c>
      <c r="G24" s="70"/>
      <c r="H24" s="70"/>
      <c r="I24" s="70">
        <v>6402</v>
      </c>
      <c r="J24" s="70"/>
      <c r="K24" s="70"/>
      <c r="L24" s="70">
        <v>6389</v>
      </c>
      <c r="M24" s="70"/>
      <c r="N24" s="70"/>
      <c r="O24" s="61"/>
      <c r="P24" s="61"/>
      <c r="Q24" s="61"/>
      <c r="R24" s="61">
        <v>6367</v>
      </c>
      <c r="S24" s="61"/>
      <c r="T24" s="61">
        <v>6380</v>
      </c>
      <c r="U24" s="61">
        <v>6375</v>
      </c>
      <c r="V24" s="61">
        <v>6381</v>
      </c>
      <c r="W24" s="61">
        <v>6375</v>
      </c>
      <c r="X24" s="61">
        <v>6383</v>
      </c>
      <c r="Y24" s="61"/>
      <c r="Z24" s="61">
        <v>6388</v>
      </c>
      <c r="AA24" s="61"/>
      <c r="AB24" s="62">
        <v>6401</v>
      </c>
      <c r="AC24" s="45">
        <f t="shared" si="0"/>
        <v>6419</v>
      </c>
      <c r="AD24" s="46">
        <f t="shared" si="1"/>
        <v>6367</v>
      </c>
      <c r="AE24" s="47">
        <f t="shared" si="2"/>
        <v>6389.666666666667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2318</v>
      </c>
      <c r="G25" s="70"/>
      <c r="H25" s="70">
        <v>2318</v>
      </c>
      <c r="I25" s="70"/>
      <c r="J25" s="70">
        <v>2320</v>
      </c>
      <c r="K25" s="70"/>
      <c r="L25" s="70">
        <v>2320</v>
      </c>
      <c r="M25" s="70"/>
      <c r="N25" s="70">
        <v>2320</v>
      </c>
      <c r="O25" s="61"/>
      <c r="P25" s="61">
        <v>2320</v>
      </c>
      <c r="Q25" s="61"/>
      <c r="R25" s="61">
        <v>2320</v>
      </c>
      <c r="S25" s="61"/>
      <c r="T25" s="61">
        <v>2314</v>
      </c>
      <c r="U25" s="61"/>
      <c r="V25" s="61">
        <v>2309</v>
      </c>
      <c r="W25" s="61"/>
      <c r="X25" s="61">
        <v>2309</v>
      </c>
      <c r="Y25" s="61"/>
      <c r="Z25" s="61">
        <v>2310</v>
      </c>
      <c r="AA25" s="61"/>
      <c r="AB25" s="62">
        <v>2319</v>
      </c>
      <c r="AC25" s="45">
        <f t="shared" si="0"/>
        <v>2320</v>
      </c>
      <c r="AD25" s="46">
        <f t="shared" si="1"/>
        <v>2309</v>
      </c>
      <c r="AE25" s="47">
        <f t="shared" si="2"/>
        <v>2316.4166666666665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1376</v>
      </c>
      <c r="G26" s="70"/>
      <c r="H26" s="70">
        <v>1375</v>
      </c>
      <c r="I26" s="70"/>
      <c r="J26" s="70">
        <v>1374</v>
      </c>
      <c r="K26" s="70"/>
      <c r="L26" s="70">
        <v>1373</v>
      </c>
      <c r="M26" s="70"/>
      <c r="N26" s="70">
        <v>1373</v>
      </c>
      <c r="O26" s="61"/>
      <c r="P26" s="61">
        <v>1373</v>
      </c>
      <c r="Q26" s="61"/>
      <c r="R26" s="61">
        <v>1373</v>
      </c>
      <c r="S26" s="61"/>
      <c r="T26" s="61">
        <v>1373</v>
      </c>
      <c r="U26" s="61"/>
      <c r="V26" s="61">
        <v>1373</v>
      </c>
      <c r="W26" s="61"/>
      <c r="X26" s="61">
        <v>1373</v>
      </c>
      <c r="Y26" s="61"/>
      <c r="Z26" s="61">
        <v>1372</v>
      </c>
      <c r="AA26" s="61"/>
      <c r="AB26" s="62">
        <v>1368</v>
      </c>
      <c r="AC26" s="45">
        <f t="shared" si="0"/>
        <v>1376</v>
      </c>
      <c r="AD26" s="46">
        <f t="shared" si="1"/>
        <v>1368</v>
      </c>
      <c r="AE26" s="47">
        <f t="shared" si="2"/>
        <v>1373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1025</v>
      </c>
      <c r="G27" s="70"/>
      <c r="H27" s="70">
        <v>1027</v>
      </c>
      <c r="I27" s="70"/>
      <c r="J27" s="70">
        <v>1030</v>
      </c>
      <c r="K27" s="70"/>
      <c r="L27" s="70">
        <v>1033</v>
      </c>
      <c r="M27" s="70"/>
      <c r="N27" s="70">
        <v>1032</v>
      </c>
      <c r="O27" s="61"/>
      <c r="P27" s="61">
        <v>1031</v>
      </c>
      <c r="Q27" s="61"/>
      <c r="R27" s="61">
        <v>1030</v>
      </c>
      <c r="S27" s="61"/>
      <c r="T27" s="61">
        <v>1033</v>
      </c>
      <c r="U27" s="61"/>
      <c r="V27" s="61">
        <v>1035</v>
      </c>
      <c r="W27" s="61"/>
      <c r="X27" s="61">
        <v>1037</v>
      </c>
      <c r="Y27" s="61"/>
      <c r="Z27" s="61">
        <v>1036</v>
      </c>
      <c r="AA27" s="61"/>
      <c r="AB27" s="62">
        <v>1035</v>
      </c>
      <c r="AC27" s="45">
        <f t="shared" si="0"/>
        <v>1037</v>
      </c>
      <c r="AD27" s="46">
        <f t="shared" si="1"/>
        <v>1025</v>
      </c>
      <c r="AE27" s="47">
        <f t="shared" si="2"/>
        <v>1032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80</v>
      </c>
      <c r="G28" s="70"/>
      <c r="H28" s="70"/>
      <c r="I28" s="70">
        <v>48</v>
      </c>
      <c r="J28" s="70"/>
      <c r="K28" s="70"/>
      <c r="L28" s="70">
        <v>14</v>
      </c>
      <c r="M28" s="70"/>
      <c r="N28" s="70"/>
      <c r="O28" s="61">
        <v>42</v>
      </c>
      <c r="P28" s="61"/>
      <c r="Q28" s="61"/>
      <c r="R28" s="61">
        <v>106</v>
      </c>
      <c r="S28" s="61"/>
      <c r="T28" s="61"/>
      <c r="U28" s="61">
        <v>98</v>
      </c>
      <c r="V28" s="61"/>
      <c r="W28" s="61"/>
      <c r="X28" s="61">
        <v>70</v>
      </c>
      <c r="Y28" s="61"/>
      <c r="Z28" s="61"/>
      <c r="AA28" s="61">
        <v>47</v>
      </c>
      <c r="AB28" s="62"/>
      <c r="AC28" s="45">
        <f t="shared" si="0"/>
        <v>106</v>
      </c>
      <c r="AD28" s="46">
        <f t="shared" si="1"/>
        <v>14</v>
      </c>
      <c r="AE28" s="47">
        <f t="shared" si="2"/>
        <v>63.125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45</v>
      </c>
      <c r="G29" s="70"/>
      <c r="H29" s="70"/>
      <c r="I29" s="70">
        <v>-13</v>
      </c>
      <c r="J29" s="70"/>
      <c r="K29" s="70"/>
      <c r="L29" s="70">
        <v>-35</v>
      </c>
      <c r="M29" s="70"/>
      <c r="N29" s="70"/>
      <c r="O29" s="61">
        <v>11</v>
      </c>
      <c r="P29" s="61"/>
      <c r="Q29" s="61"/>
      <c r="R29" s="61">
        <v>72</v>
      </c>
      <c r="S29" s="61"/>
      <c r="T29" s="61"/>
      <c r="U29" s="61">
        <v>66</v>
      </c>
      <c r="V29" s="61"/>
      <c r="W29" s="61"/>
      <c r="X29" s="61">
        <v>35</v>
      </c>
      <c r="Y29" s="61"/>
      <c r="Z29" s="61"/>
      <c r="AA29" s="61">
        <v>15</v>
      </c>
      <c r="AB29" s="62"/>
      <c r="AC29" s="45">
        <f t="shared" si="0"/>
        <v>72</v>
      </c>
      <c r="AD29" s="46">
        <f t="shared" si="1"/>
        <v>-35</v>
      </c>
      <c r="AE29" s="47">
        <f t="shared" si="2"/>
        <v>24.5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23</v>
      </c>
      <c r="F30" s="70">
        <v>14</v>
      </c>
      <c r="G30" s="70">
        <v>2</v>
      </c>
      <c r="H30" s="70">
        <v>-14</v>
      </c>
      <c r="I30" s="70">
        <v>-30</v>
      </c>
      <c r="J30" s="70">
        <v>-43</v>
      </c>
      <c r="K30" s="70">
        <v>-45</v>
      </c>
      <c r="L30" s="70">
        <v>-41</v>
      </c>
      <c r="M30" s="70">
        <v>-24</v>
      </c>
      <c r="N30" s="70">
        <v>-3</v>
      </c>
      <c r="O30" s="61">
        <v>24</v>
      </c>
      <c r="P30" s="61">
        <v>53</v>
      </c>
      <c r="Q30" s="61">
        <v>72</v>
      </c>
      <c r="R30" s="61">
        <v>77</v>
      </c>
      <c r="S30" s="61">
        <v>70</v>
      </c>
      <c r="T30" s="61">
        <v>57</v>
      </c>
      <c r="U30" s="61">
        <v>42</v>
      </c>
      <c r="V30" s="61">
        <v>27</v>
      </c>
      <c r="W30" s="61">
        <v>15</v>
      </c>
      <c r="X30" s="61">
        <v>20</v>
      </c>
      <c r="Y30" s="61">
        <v>24</v>
      </c>
      <c r="Z30" s="61">
        <v>27</v>
      </c>
      <c r="AA30" s="61">
        <v>28</v>
      </c>
      <c r="AB30" s="62">
        <v>19</v>
      </c>
      <c r="AC30" s="45">
        <f t="shared" si="0"/>
        <v>77</v>
      </c>
      <c r="AD30" s="46">
        <f t="shared" si="1"/>
        <v>-45</v>
      </c>
      <c r="AE30" s="47">
        <f t="shared" si="2"/>
        <v>16.416666666666668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-10</v>
      </c>
      <c r="F31" s="72">
        <v>-26</v>
      </c>
      <c r="G31" s="72">
        <v>-43</v>
      </c>
      <c r="H31" s="72">
        <v>-59</v>
      </c>
      <c r="I31" s="72">
        <v>-61</v>
      </c>
      <c r="J31" s="72">
        <v>-57</v>
      </c>
      <c r="K31" s="72">
        <v>-46</v>
      </c>
      <c r="L31" s="72">
        <v>-24</v>
      </c>
      <c r="M31" s="72">
        <v>4</v>
      </c>
      <c r="N31" s="72">
        <v>32</v>
      </c>
      <c r="O31" s="73">
        <v>52</v>
      </c>
      <c r="P31" s="73">
        <v>63</v>
      </c>
      <c r="Q31" s="73">
        <v>67</v>
      </c>
      <c r="R31" s="73">
        <v>54</v>
      </c>
      <c r="S31" s="73">
        <v>38</v>
      </c>
      <c r="T31" s="73">
        <v>22</v>
      </c>
      <c r="U31" s="73">
        <v>11</v>
      </c>
      <c r="V31" s="73">
        <v>2</v>
      </c>
      <c r="W31" s="73">
        <v>-3</v>
      </c>
      <c r="X31" s="73">
        <v>1</v>
      </c>
      <c r="Y31" s="73">
        <v>7</v>
      </c>
      <c r="Z31" s="73">
        <v>8</v>
      </c>
      <c r="AA31" s="73">
        <v>7</v>
      </c>
      <c r="AB31" s="74">
        <v>-2</v>
      </c>
      <c r="AC31" s="48">
        <f t="shared" si="0"/>
        <v>67</v>
      </c>
      <c r="AD31" s="49">
        <f t="shared" si="1"/>
        <v>-61</v>
      </c>
      <c r="AE31" s="50">
        <f t="shared" si="2"/>
        <v>1.5416666666666667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217</v>
      </c>
      <c r="G32" s="68"/>
      <c r="H32" s="68"/>
      <c r="I32" s="68">
        <v>226</v>
      </c>
      <c r="J32" s="68"/>
      <c r="K32" s="68"/>
      <c r="L32" s="68">
        <v>229</v>
      </c>
      <c r="M32" s="68"/>
      <c r="N32" s="68"/>
      <c r="O32" s="57">
        <v>231</v>
      </c>
      <c r="P32" s="57"/>
      <c r="Q32" s="57"/>
      <c r="R32" s="57">
        <v>229</v>
      </c>
      <c r="S32" s="57"/>
      <c r="T32" s="57"/>
      <c r="U32" s="57">
        <v>223</v>
      </c>
      <c r="V32" s="57"/>
      <c r="W32" s="57"/>
      <c r="X32" s="57">
        <v>221</v>
      </c>
      <c r="Y32" s="57"/>
      <c r="Z32" s="57"/>
      <c r="AA32" s="57">
        <v>223</v>
      </c>
      <c r="AB32" s="58"/>
      <c r="AC32" s="42">
        <f t="shared" si="0"/>
        <v>231</v>
      </c>
      <c r="AD32" s="43">
        <f t="shared" si="1"/>
        <v>217</v>
      </c>
      <c r="AE32" s="44">
        <f t="shared" si="2"/>
        <v>224.875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146</v>
      </c>
      <c r="G33" s="70"/>
      <c r="H33" s="70">
        <v>144</v>
      </c>
      <c r="I33" s="70"/>
      <c r="J33" s="70">
        <v>142</v>
      </c>
      <c r="K33" s="70"/>
      <c r="L33" s="70">
        <v>140</v>
      </c>
      <c r="M33" s="70"/>
      <c r="N33" s="70">
        <v>137</v>
      </c>
      <c r="O33" s="61"/>
      <c r="P33" s="61">
        <v>135</v>
      </c>
      <c r="Q33" s="61"/>
      <c r="R33" s="61">
        <v>133</v>
      </c>
      <c r="S33" s="61"/>
      <c r="T33" s="61">
        <v>131</v>
      </c>
      <c r="U33" s="61"/>
      <c r="V33" s="61">
        <v>131</v>
      </c>
      <c r="W33" s="61"/>
      <c r="X33" s="61">
        <v>130</v>
      </c>
      <c r="Y33" s="61"/>
      <c r="Z33" s="61">
        <v>129</v>
      </c>
      <c r="AA33" s="61"/>
      <c r="AB33" s="62">
        <v>129</v>
      </c>
      <c r="AC33" s="45">
        <f t="shared" si="0"/>
        <v>146</v>
      </c>
      <c r="AD33" s="46">
        <f t="shared" si="1"/>
        <v>129</v>
      </c>
      <c r="AE33" s="47">
        <f t="shared" si="2"/>
        <v>135.58333333333334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393</v>
      </c>
      <c r="G34" s="70"/>
      <c r="H34" s="70"/>
      <c r="I34" s="70">
        <v>393</v>
      </c>
      <c r="J34" s="70"/>
      <c r="K34" s="70"/>
      <c r="L34" s="70">
        <v>393</v>
      </c>
      <c r="M34" s="70"/>
      <c r="N34" s="70"/>
      <c r="O34" s="61">
        <v>392</v>
      </c>
      <c r="P34" s="61"/>
      <c r="Q34" s="61"/>
      <c r="R34" s="61">
        <v>391</v>
      </c>
      <c r="S34" s="61"/>
      <c r="T34" s="61"/>
      <c r="U34" s="61">
        <v>391</v>
      </c>
      <c r="V34" s="61"/>
      <c r="W34" s="61"/>
      <c r="X34" s="61">
        <v>390</v>
      </c>
      <c r="Y34" s="61"/>
      <c r="Z34" s="61"/>
      <c r="AA34" s="61">
        <v>390</v>
      </c>
      <c r="AB34" s="62"/>
      <c r="AC34" s="45">
        <f t="shared" si="0"/>
        <v>393</v>
      </c>
      <c r="AD34" s="46">
        <f t="shared" si="1"/>
        <v>390</v>
      </c>
      <c r="AE34" s="47">
        <f t="shared" si="2"/>
        <v>391.625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39</v>
      </c>
      <c r="F35" s="70">
        <v>22</v>
      </c>
      <c r="G35" s="70">
        <v>5</v>
      </c>
      <c r="H35" s="70">
        <v>-16</v>
      </c>
      <c r="I35" s="70">
        <v>-37</v>
      </c>
      <c r="J35" s="70">
        <v>-55</v>
      </c>
      <c r="K35" s="70">
        <v>-65</v>
      </c>
      <c r="L35" s="70">
        <v>-59</v>
      </c>
      <c r="M35" s="70">
        <v>-36</v>
      </c>
      <c r="N35" s="70">
        <v>-5</v>
      </c>
      <c r="O35" s="61">
        <v>27</v>
      </c>
      <c r="P35" s="61">
        <v>52</v>
      </c>
      <c r="Q35" s="61">
        <v>71</v>
      </c>
      <c r="R35" s="61">
        <v>82</v>
      </c>
      <c r="S35" s="61">
        <v>85</v>
      </c>
      <c r="T35" s="61">
        <v>77</v>
      </c>
      <c r="U35" s="61">
        <v>59</v>
      </c>
      <c r="V35" s="61">
        <v>37</v>
      </c>
      <c r="W35" s="61">
        <v>18</v>
      </c>
      <c r="X35" s="61">
        <v>6</v>
      </c>
      <c r="Y35" s="61">
        <v>2</v>
      </c>
      <c r="Z35" s="61">
        <v>7</v>
      </c>
      <c r="AA35" s="61">
        <v>16</v>
      </c>
      <c r="AB35" s="62">
        <v>20</v>
      </c>
      <c r="AC35" s="45">
        <f t="shared" si="0"/>
        <v>85</v>
      </c>
      <c r="AD35" s="46">
        <f t="shared" si="1"/>
        <v>-65</v>
      </c>
      <c r="AE35" s="47">
        <f t="shared" si="2"/>
        <v>14.666666666666666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-10</v>
      </c>
      <c r="G36" s="70"/>
      <c r="H36" s="70">
        <v>-46</v>
      </c>
      <c r="I36" s="70"/>
      <c r="J36" s="70">
        <v>-64</v>
      </c>
      <c r="K36" s="70"/>
      <c r="L36" s="70">
        <v>-29</v>
      </c>
      <c r="M36" s="70"/>
      <c r="N36" s="70">
        <v>19</v>
      </c>
      <c r="O36" s="61"/>
      <c r="P36" s="61">
        <v>64</v>
      </c>
      <c r="Q36" s="61">
        <v>78</v>
      </c>
      <c r="R36" s="61">
        <v>75</v>
      </c>
      <c r="S36" s="61"/>
      <c r="T36" s="61">
        <v>45</v>
      </c>
      <c r="U36" s="61"/>
      <c r="V36" s="61">
        <v>12</v>
      </c>
      <c r="W36" s="61">
        <v>4</v>
      </c>
      <c r="X36" s="61">
        <v>6</v>
      </c>
      <c r="Y36" s="61"/>
      <c r="Z36" s="61">
        <v>22</v>
      </c>
      <c r="AA36" s="61">
        <v>24</v>
      </c>
      <c r="AB36" s="62">
        <v>20</v>
      </c>
      <c r="AC36" s="45">
        <f t="shared" si="0"/>
        <v>78</v>
      </c>
      <c r="AD36" s="46">
        <f t="shared" si="1"/>
        <v>-64</v>
      </c>
      <c r="AE36" s="47">
        <f t="shared" si="2"/>
        <v>14.666666666666666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-22</v>
      </c>
      <c r="F37" s="72">
        <v>-40</v>
      </c>
      <c r="G37" s="72">
        <v>-55</v>
      </c>
      <c r="H37" s="72">
        <v>-61</v>
      </c>
      <c r="I37" s="72">
        <v>-60</v>
      </c>
      <c r="J37" s="72">
        <v>-53</v>
      </c>
      <c r="K37" s="72">
        <v>-39</v>
      </c>
      <c r="L37" s="72">
        <v>-20</v>
      </c>
      <c r="M37" s="72">
        <v>3</v>
      </c>
      <c r="N37" s="72">
        <v>24</v>
      </c>
      <c r="O37" s="73">
        <v>43</v>
      </c>
      <c r="P37" s="73">
        <v>51</v>
      </c>
      <c r="Q37" s="73">
        <v>49</v>
      </c>
      <c r="R37" s="73">
        <v>37</v>
      </c>
      <c r="S37" s="73">
        <v>22</v>
      </c>
      <c r="T37" s="73">
        <v>8</v>
      </c>
      <c r="U37" s="73">
        <v>-2</v>
      </c>
      <c r="V37" s="73">
        <v>-7</v>
      </c>
      <c r="W37" s="73">
        <v>-9</v>
      </c>
      <c r="X37" s="73">
        <v>-5</v>
      </c>
      <c r="Y37" s="73">
        <v>1</v>
      </c>
      <c r="Z37" s="73">
        <v>4</v>
      </c>
      <c r="AA37" s="73">
        <v>-1</v>
      </c>
      <c r="AB37" s="74">
        <v>-13</v>
      </c>
      <c r="AC37" s="48">
        <f t="shared" si="0"/>
        <v>51</v>
      </c>
      <c r="AD37" s="49">
        <f t="shared" si="1"/>
        <v>-61</v>
      </c>
      <c r="AE37" s="50">
        <f t="shared" si="2"/>
        <v>-6.041666666666667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42"/>
  <sheetViews>
    <sheetView topLeftCell="C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10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16479</v>
      </c>
      <c r="G4" s="68"/>
      <c r="H4" s="68">
        <v>16452</v>
      </c>
      <c r="I4" s="68"/>
      <c r="J4" s="68">
        <v>16454</v>
      </c>
      <c r="K4" s="68"/>
      <c r="L4" s="68">
        <v>16484</v>
      </c>
      <c r="M4" s="68"/>
      <c r="N4" s="68"/>
      <c r="O4" s="57"/>
      <c r="P4" s="57"/>
      <c r="Q4" s="57"/>
      <c r="R4" s="57">
        <v>16477</v>
      </c>
      <c r="S4" s="57"/>
      <c r="T4" s="57">
        <v>16473</v>
      </c>
      <c r="U4" s="57"/>
      <c r="V4" s="57">
        <v>16468</v>
      </c>
      <c r="W4" s="57"/>
      <c r="X4" s="57">
        <v>16462</v>
      </c>
      <c r="Y4" s="57"/>
      <c r="Z4" s="57">
        <v>16458</v>
      </c>
      <c r="AA4" s="57"/>
      <c r="AB4" s="58">
        <v>16454</v>
      </c>
      <c r="AC4" s="42">
        <f>MAX(E4:AB4)</f>
        <v>16484</v>
      </c>
      <c r="AD4" s="43">
        <f>MIN(E4:AB4)</f>
        <v>16452</v>
      </c>
      <c r="AE4" s="44">
        <f>AVERAGE(E4:AB4)</f>
        <v>16466.099999999999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5362</v>
      </c>
      <c r="G5" s="70"/>
      <c r="H5" s="70">
        <v>5369</v>
      </c>
      <c r="I5" s="70"/>
      <c r="J5" s="70">
        <v>5380</v>
      </c>
      <c r="K5" s="70"/>
      <c r="L5" s="70">
        <v>5389</v>
      </c>
      <c r="M5" s="70"/>
      <c r="N5" s="70">
        <v>5386</v>
      </c>
      <c r="O5" s="61"/>
      <c r="P5" s="61">
        <v>5379</v>
      </c>
      <c r="Q5" s="61"/>
      <c r="R5" s="61">
        <v>5374</v>
      </c>
      <c r="S5" s="61"/>
      <c r="T5" s="61">
        <v>5401</v>
      </c>
      <c r="U5" s="61"/>
      <c r="V5" s="61">
        <v>5428</v>
      </c>
      <c r="W5" s="61"/>
      <c r="X5" s="61">
        <v>5455</v>
      </c>
      <c r="Y5" s="61"/>
      <c r="Z5" s="61">
        <v>5444</v>
      </c>
      <c r="AA5" s="61"/>
      <c r="AB5" s="62">
        <v>5431</v>
      </c>
      <c r="AC5" s="45">
        <f t="shared" ref="AC5:AC37" si="0">MAX(E5:AB5)</f>
        <v>5455</v>
      </c>
      <c r="AD5" s="46">
        <f t="shared" ref="AD5:AD37" si="1">MIN(E5:AB5)</f>
        <v>5362</v>
      </c>
      <c r="AE5" s="47">
        <f>AVERAGE(E5:AB5)</f>
        <v>5399.833333333333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1210</v>
      </c>
      <c r="G6" s="70"/>
      <c r="H6" s="70">
        <v>1228</v>
      </c>
      <c r="I6" s="70"/>
      <c r="J6" s="70">
        <v>1244</v>
      </c>
      <c r="K6" s="70"/>
      <c r="L6" s="70">
        <v>1236</v>
      </c>
      <c r="M6" s="70"/>
      <c r="N6" s="70">
        <v>1223</v>
      </c>
      <c r="O6" s="61"/>
      <c r="P6" s="61">
        <v>1212</v>
      </c>
      <c r="Q6" s="61"/>
      <c r="R6" s="61">
        <v>1204</v>
      </c>
      <c r="S6" s="61"/>
      <c r="T6" s="61">
        <v>1202</v>
      </c>
      <c r="U6" s="61"/>
      <c r="V6" s="61">
        <v>1220</v>
      </c>
      <c r="W6" s="61"/>
      <c r="X6" s="61">
        <v>1237</v>
      </c>
      <c r="Y6" s="61"/>
      <c r="Z6" s="61">
        <v>1226</v>
      </c>
      <c r="AA6" s="61"/>
      <c r="AB6" s="62">
        <v>1198</v>
      </c>
      <c r="AC6" s="45">
        <f t="shared" si="0"/>
        <v>1244</v>
      </c>
      <c r="AD6" s="46">
        <f t="shared" si="1"/>
        <v>1198</v>
      </c>
      <c r="AE6" s="47">
        <f t="shared" ref="AE6:AE37" si="2">AVERAGE(E6:AB6)</f>
        <v>1220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877</v>
      </c>
      <c r="G7" s="70">
        <v>869</v>
      </c>
      <c r="H7" s="70">
        <v>861</v>
      </c>
      <c r="I7" s="70">
        <v>853</v>
      </c>
      <c r="J7" s="70">
        <v>845</v>
      </c>
      <c r="K7" s="70">
        <v>837</v>
      </c>
      <c r="L7" s="70">
        <v>828</v>
      </c>
      <c r="M7" s="70">
        <v>821</v>
      </c>
      <c r="N7" s="70">
        <v>814</v>
      </c>
      <c r="O7" s="61">
        <v>807</v>
      </c>
      <c r="P7" s="61">
        <v>800</v>
      </c>
      <c r="Q7" s="61">
        <v>792</v>
      </c>
      <c r="R7" s="61">
        <v>785</v>
      </c>
      <c r="S7" s="61">
        <v>780</v>
      </c>
      <c r="T7" s="61">
        <v>776</v>
      </c>
      <c r="U7" s="61">
        <v>771</v>
      </c>
      <c r="V7" s="61">
        <v>767</v>
      </c>
      <c r="W7" s="61">
        <v>763</v>
      </c>
      <c r="X7" s="61">
        <v>759</v>
      </c>
      <c r="Y7" s="61">
        <v>756</v>
      </c>
      <c r="Z7" s="61">
        <v>753</v>
      </c>
      <c r="AA7" s="61">
        <v>750</v>
      </c>
      <c r="AB7" s="62">
        <v>747</v>
      </c>
      <c r="AC7" s="45">
        <f t="shared" si="0"/>
        <v>877</v>
      </c>
      <c r="AD7" s="46">
        <f t="shared" si="1"/>
        <v>747</v>
      </c>
      <c r="AE7" s="47">
        <f t="shared" si="2"/>
        <v>800.47826086956525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>
        <v>551</v>
      </c>
      <c r="F8" s="70">
        <v>552</v>
      </c>
      <c r="G8" s="70"/>
      <c r="H8" s="70">
        <v>541</v>
      </c>
      <c r="I8" s="70"/>
      <c r="J8" s="70">
        <v>529</v>
      </c>
      <c r="K8" s="70"/>
      <c r="L8" s="70">
        <v>518</v>
      </c>
      <c r="M8" s="70"/>
      <c r="N8" s="70">
        <v>506</v>
      </c>
      <c r="O8" s="61"/>
      <c r="P8" s="61">
        <v>494</v>
      </c>
      <c r="Q8" s="61"/>
      <c r="R8" s="61">
        <v>481</v>
      </c>
      <c r="S8" s="61"/>
      <c r="T8" s="61">
        <v>468</v>
      </c>
      <c r="U8" s="61"/>
      <c r="V8" s="61">
        <v>457</v>
      </c>
      <c r="W8" s="61"/>
      <c r="X8" s="61">
        <v>448</v>
      </c>
      <c r="Y8" s="61"/>
      <c r="Z8" s="61">
        <v>440</v>
      </c>
      <c r="AA8" s="61"/>
      <c r="AB8" s="62">
        <v>432</v>
      </c>
      <c r="AC8" s="45">
        <f t="shared" si="0"/>
        <v>552</v>
      </c>
      <c r="AD8" s="46">
        <f t="shared" si="1"/>
        <v>432</v>
      </c>
      <c r="AE8" s="47">
        <f t="shared" si="2"/>
        <v>493.61538461538464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267</v>
      </c>
      <c r="G9" s="70"/>
      <c r="H9" s="70">
        <v>276</v>
      </c>
      <c r="I9" s="70"/>
      <c r="J9" s="70">
        <v>281</v>
      </c>
      <c r="K9" s="70"/>
      <c r="L9" s="70">
        <v>285</v>
      </c>
      <c r="M9" s="70"/>
      <c r="N9" s="70">
        <v>292</v>
      </c>
      <c r="O9" s="61"/>
      <c r="P9" s="61">
        <v>292</v>
      </c>
      <c r="Q9" s="61"/>
      <c r="R9" s="61">
        <v>287</v>
      </c>
      <c r="S9" s="61"/>
      <c r="T9" s="61">
        <v>280</v>
      </c>
      <c r="U9" s="61"/>
      <c r="V9" s="61">
        <v>272</v>
      </c>
      <c r="W9" s="61"/>
      <c r="X9" s="61">
        <v>263</v>
      </c>
      <c r="Y9" s="61"/>
      <c r="Z9" s="61">
        <v>256</v>
      </c>
      <c r="AA9" s="61"/>
      <c r="AB9" s="62">
        <v>256</v>
      </c>
      <c r="AC9" s="45">
        <f t="shared" si="0"/>
        <v>292</v>
      </c>
      <c r="AD9" s="46">
        <f t="shared" si="1"/>
        <v>256</v>
      </c>
      <c r="AE9" s="47">
        <f t="shared" si="2"/>
        <v>275.58333333333331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20</v>
      </c>
      <c r="F10" s="70">
        <v>7</v>
      </c>
      <c r="G10" s="70">
        <v>-11</v>
      </c>
      <c r="H10" s="70">
        <v>-27</v>
      </c>
      <c r="I10" s="70">
        <v>-40</v>
      </c>
      <c r="J10" s="70">
        <v>-50</v>
      </c>
      <c r="K10" s="70">
        <v>-66</v>
      </c>
      <c r="L10" s="70">
        <v>-48</v>
      </c>
      <c r="M10" s="70">
        <v>-22</v>
      </c>
      <c r="N10" s="70">
        <v>16</v>
      </c>
      <c r="O10" s="61">
        <v>56</v>
      </c>
      <c r="P10" s="61">
        <v>95</v>
      </c>
      <c r="Q10" s="61">
        <v>128</v>
      </c>
      <c r="R10" s="61">
        <v>146</v>
      </c>
      <c r="S10" s="61">
        <v>152</v>
      </c>
      <c r="T10" s="61">
        <v>144</v>
      </c>
      <c r="U10" s="61">
        <v>131</v>
      </c>
      <c r="V10" s="61">
        <v>116</v>
      </c>
      <c r="W10" s="61">
        <v>100</v>
      </c>
      <c r="X10" s="61">
        <v>86</v>
      </c>
      <c r="Y10" s="61">
        <v>76</v>
      </c>
      <c r="Z10" s="61">
        <v>68</v>
      </c>
      <c r="AA10" s="61">
        <v>61</v>
      </c>
      <c r="AB10" s="62">
        <v>50</v>
      </c>
      <c r="AC10" s="45">
        <f t="shared" si="0"/>
        <v>152</v>
      </c>
      <c r="AD10" s="46">
        <f t="shared" si="1"/>
        <v>-66</v>
      </c>
      <c r="AE10" s="47">
        <f t="shared" si="2"/>
        <v>49.5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4695</v>
      </c>
      <c r="G11" s="70"/>
      <c r="H11" s="70"/>
      <c r="I11" s="70">
        <v>4707</v>
      </c>
      <c r="J11" s="70"/>
      <c r="K11" s="70"/>
      <c r="L11" s="70">
        <v>4717</v>
      </c>
      <c r="M11" s="70"/>
      <c r="N11" s="70"/>
      <c r="O11" s="61"/>
      <c r="P11" s="61"/>
      <c r="Q11" s="61"/>
      <c r="R11" s="61">
        <v>4715</v>
      </c>
      <c r="S11" s="61"/>
      <c r="T11" s="61"/>
      <c r="U11" s="61">
        <v>4709</v>
      </c>
      <c r="V11" s="61"/>
      <c r="W11" s="61"/>
      <c r="X11" s="61">
        <v>4706</v>
      </c>
      <c r="Y11" s="61"/>
      <c r="Z11" s="61"/>
      <c r="AA11" s="61">
        <v>4703</v>
      </c>
      <c r="AB11" s="62"/>
      <c r="AC11" s="45">
        <f t="shared" si="0"/>
        <v>4717</v>
      </c>
      <c r="AD11" s="46">
        <f t="shared" si="1"/>
        <v>4695</v>
      </c>
      <c r="AE11" s="47">
        <f t="shared" si="2"/>
        <v>4707.4285714285716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2670</v>
      </c>
      <c r="G12" s="70"/>
      <c r="H12" s="70">
        <v>2677</v>
      </c>
      <c r="I12" s="70"/>
      <c r="J12" s="70">
        <v>2708</v>
      </c>
      <c r="K12" s="70"/>
      <c r="L12" s="70">
        <v>2719</v>
      </c>
      <c r="M12" s="70"/>
      <c r="N12" s="70">
        <v>2734</v>
      </c>
      <c r="O12" s="61"/>
      <c r="P12" s="61">
        <v>2746</v>
      </c>
      <c r="Q12" s="61"/>
      <c r="R12" s="61">
        <v>2740</v>
      </c>
      <c r="S12" s="61"/>
      <c r="T12" s="61">
        <v>2726</v>
      </c>
      <c r="U12" s="61"/>
      <c r="V12" s="61">
        <v>2722</v>
      </c>
      <c r="W12" s="61"/>
      <c r="X12" s="61">
        <v>2701</v>
      </c>
      <c r="Y12" s="61"/>
      <c r="Z12" s="61">
        <v>2688</v>
      </c>
      <c r="AA12" s="61"/>
      <c r="AB12" s="62">
        <v>2675</v>
      </c>
      <c r="AC12" s="45">
        <f t="shared" si="0"/>
        <v>2746</v>
      </c>
      <c r="AD12" s="46">
        <f t="shared" si="1"/>
        <v>2670</v>
      </c>
      <c r="AE12" s="47">
        <f t="shared" si="2"/>
        <v>2708.8333333333335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1122</v>
      </c>
      <c r="G13" s="70"/>
      <c r="H13" s="70">
        <v>1031</v>
      </c>
      <c r="I13" s="70"/>
      <c r="J13" s="70">
        <v>1019</v>
      </c>
      <c r="K13" s="70"/>
      <c r="L13" s="70">
        <v>1016</v>
      </c>
      <c r="M13" s="70"/>
      <c r="N13" s="70">
        <v>1013</v>
      </c>
      <c r="O13" s="61"/>
      <c r="P13" s="61">
        <v>1011</v>
      </c>
      <c r="Q13" s="61"/>
      <c r="R13" s="61">
        <v>1009</v>
      </c>
      <c r="S13" s="61"/>
      <c r="T13" s="61">
        <v>1125</v>
      </c>
      <c r="U13" s="61"/>
      <c r="V13" s="61">
        <v>1125</v>
      </c>
      <c r="W13" s="61"/>
      <c r="X13" s="61">
        <v>1037</v>
      </c>
      <c r="Y13" s="61"/>
      <c r="Z13" s="61">
        <v>1021</v>
      </c>
      <c r="AA13" s="61"/>
      <c r="AB13" s="62">
        <v>1040</v>
      </c>
      <c r="AC13" s="45">
        <f t="shared" si="0"/>
        <v>1125</v>
      </c>
      <c r="AD13" s="46">
        <f t="shared" si="1"/>
        <v>1009</v>
      </c>
      <c r="AE13" s="47">
        <f t="shared" si="2"/>
        <v>1047.4166666666667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118</v>
      </c>
      <c r="G14" s="70"/>
      <c r="H14" s="70"/>
      <c r="I14" s="70">
        <v>113</v>
      </c>
      <c r="J14" s="70"/>
      <c r="K14" s="70"/>
      <c r="L14" s="70">
        <v>107</v>
      </c>
      <c r="M14" s="70"/>
      <c r="N14" s="70"/>
      <c r="O14" s="61">
        <v>109</v>
      </c>
      <c r="P14" s="61"/>
      <c r="Q14" s="61"/>
      <c r="R14" s="61">
        <v>119</v>
      </c>
      <c r="S14" s="61"/>
      <c r="T14" s="61"/>
      <c r="U14" s="61">
        <v>124</v>
      </c>
      <c r="V14" s="61"/>
      <c r="W14" s="61"/>
      <c r="X14" s="61">
        <v>117</v>
      </c>
      <c r="Y14" s="61"/>
      <c r="Z14" s="61"/>
      <c r="AA14" s="61">
        <v>107</v>
      </c>
      <c r="AB14" s="62"/>
      <c r="AC14" s="45">
        <f t="shared" si="0"/>
        <v>124</v>
      </c>
      <c r="AD14" s="46">
        <f t="shared" si="1"/>
        <v>107</v>
      </c>
      <c r="AE14" s="47">
        <f t="shared" si="2"/>
        <v>114.25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-24</v>
      </c>
      <c r="F15" s="70">
        <v>-43</v>
      </c>
      <c r="G15" s="70">
        <v>-60</v>
      </c>
      <c r="H15" s="70">
        <v>-80</v>
      </c>
      <c r="I15" s="70">
        <v>-93</v>
      </c>
      <c r="J15" s="70">
        <v>-98</v>
      </c>
      <c r="K15" s="70">
        <v>-71</v>
      </c>
      <c r="L15" s="70">
        <v>-43</v>
      </c>
      <c r="M15" s="70">
        <v>-6</v>
      </c>
      <c r="N15" s="70">
        <v>26</v>
      </c>
      <c r="O15" s="61">
        <v>62</v>
      </c>
      <c r="P15" s="61">
        <v>86</v>
      </c>
      <c r="Q15" s="61">
        <v>105</v>
      </c>
      <c r="R15" s="61">
        <v>115</v>
      </c>
      <c r="S15" s="61">
        <v>110</v>
      </c>
      <c r="T15" s="61">
        <v>106</v>
      </c>
      <c r="U15" s="61">
        <v>93</v>
      </c>
      <c r="V15" s="61">
        <v>76</v>
      </c>
      <c r="W15" s="61">
        <v>62</v>
      </c>
      <c r="X15" s="61">
        <v>57</v>
      </c>
      <c r="Y15" s="61">
        <v>51</v>
      </c>
      <c r="Z15" s="61">
        <v>43</v>
      </c>
      <c r="AA15" s="61">
        <v>30</v>
      </c>
      <c r="AB15" s="62">
        <v>6</v>
      </c>
      <c r="AC15" s="45">
        <f t="shared" si="0"/>
        <v>115</v>
      </c>
      <c r="AD15" s="46">
        <f t="shared" si="1"/>
        <v>-98</v>
      </c>
      <c r="AE15" s="47">
        <f t="shared" si="2"/>
        <v>21.25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70</v>
      </c>
      <c r="F16" s="70">
        <v>63</v>
      </c>
      <c r="G16" s="70">
        <v>49</v>
      </c>
      <c r="H16" s="70">
        <v>35</v>
      </c>
      <c r="I16" s="70">
        <v>22</v>
      </c>
      <c r="J16" s="70">
        <v>10</v>
      </c>
      <c r="K16" s="70">
        <v>-2</v>
      </c>
      <c r="L16" s="70">
        <v>-11</v>
      </c>
      <c r="M16" s="70">
        <v>-15</v>
      </c>
      <c r="N16" s="70">
        <v>15</v>
      </c>
      <c r="O16" s="61">
        <v>50</v>
      </c>
      <c r="P16" s="61">
        <v>100</v>
      </c>
      <c r="Q16" s="61">
        <v>145</v>
      </c>
      <c r="R16" s="61">
        <v>183</v>
      </c>
      <c r="S16" s="61">
        <v>200</v>
      </c>
      <c r="T16" s="61">
        <v>193</v>
      </c>
      <c r="U16" s="61">
        <v>184</v>
      </c>
      <c r="V16" s="61">
        <v>168</v>
      </c>
      <c r="W16" s="61">
        <v>156</v>
      </c>
      <c r="X16" s="61">
        <v>139</v>
      </c>
      <c r="Y16" s="61">
        <v>123</v>
      </c>
      <c r="Z16" s="61">
        <v>114</v>
      </c>
      <c r="AA16" s="61">
        <v>110</v>
      </c>
      <c r="AB16" s="62">
        <v>103</v>
      </c>
      <c r="AC16" s="45">
        <f t="shared" si="0"/>
        <v>200</v>
      </c>
      <c r="AD16" s="46">
        <f t="shared" si="1"/>
        <v>-15</v>
      </c>
      <c r="AE16" s="47">
        <f t="shared" si="2"/>
        <v>91.833333333333329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53</v>
      </c>
      <c r="F17" s="70">
        <v>43</v>
      </c>
      <c r="G17" s="70">
        <v>27</v>
      </c>
      <c r="H17" s="70">
        <v>12</v>
      </c>
      <c r="I17" s="70">
        <v>-1</v>
      </c>
      <c r="J17" s="70">
        <v>-12</v>
      </c>
      <c r="K17" s="70">
        <v>-23</v>
      </c>
      <c r="L17" s="70">
        <v>-30</v>
      </c>
      <c r="M17" s="70">
        <v>-9</v>
      </c>
      <c r="N17" s="70">
        <v>15</v>
      </c>
      <c r="O17" s="61">
        <v>45</v>
      </c>
      <c r="P17" s="61">
        <v>87</v>
      </c>
      <c r="Q17" s="61">
        <v>132</v>
      </c>
      <c r="R17" s="61">
        <v>167</v>
      </c>
      <c r="S17" s="61">
        <v>186</v>
      </c>
      <c r="T17" s="61">
        <v>181</v>
      </c>
      <c r="U17" s="61">
        <v>170</v>
      </c>
      <c r="V17" s="61">
        <v>155</v>
      </c>
      <c r="W17" s="61">
        <v>141</v>
      </c>
      <c r="X17" s="61">
        <v>122</v>
      </c>
      <c r="Y17" s="61">
        <v>108</v>
      </c>
      <c r="Z17" s="61">
        <v>102</v>
      </c>
      <c r="AA17" s="61">
        <v>100</v>
      </c>
      <c r="AB17" s="62">
        <v>88</v>
      </c>
      <c r="AC17" s="45">
        <f t="shared" si="0"/>
        <v>186</v>
      </c>
      <c r="AD17" s="46">
        <f t="shared" si="1"/>
        <v>-30</v>
      </c>
      <c r="AE17" s="47">
        <f t="shared" si="2"/>
        <v>77.458333333333329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18</v>
      </c>
      <c r="F18" s="70">
        <v>12</v>
      </c>
      <c r="G18" s="70">
        <v>4</v>
      </c>
      <c r="H18" s="70">
        <v>-5</v>
      </c>
      <c r="I18" s="70">
        <v>-15</v>
      </c>
      <c r="J18" s="70">
        <v>-23</v>
      </c>
      <c r="K18" s="70">
        <v>-31</v>
      </c>
      <c r="L18" s="70">
        <v>-39</v>
      </c>
      <c r="M18" s="70">
        <v>-45</v>
      </c>
      <c r="N18" s="70">
        <v>-43</v>
      </c>
      <c r="O18" s="61">
        <v>-29</v>
      </c>
      <c r="P18" s="61">
        <v>-13</v>
      </c>
      <c r="Q18" s="61">
        <v>8</v>
      </c>
      <c r="R18" s="61">
        <v>26</v>
      </c>
      <c r="S18" s="61">
        <v>45</v>
      </c>
      <c r="T18" s="61">
        <v>55</v>
      </c>
      <c r="U18" s="61">
        <v>66</v>
      </c>
      <c r="V18" s="61">
        <v>77</v>
      </c>
      <c r="W18" s="61">
        <v>88</v>
      </c>
      <c r="X18" s="61">
        <v>86</v>
      </c>
      <c r="Y18" s="61">
        <v>79</v>
      </c>
      <c r="Z18" s="61">
        <v>72</v>
      </c>
      <c r="AA18" s="61">
        <v>64</v>
      </c>
      <c r="AB18" s="62">
        <v>58</v>
      </c>
      <c r="AC18" s="45">
        <f t="shared" si="0"/>
        <v>88</v>
      </c>
      <c r="AD18" s="46">
        <f t="shared" si="1"/>
        <v>-45</v>
      </c>
      <c r="AE18" s="47">
        <f t="shared" si="2"/>
        <v>21.458333333333332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2456</v>
      </c>
      <c r="G19" s="70"/>
      <c r="H19" s="70"/>
      <c r="I19" s="70"/>
      <c r="J19" s="70"/>
      <c r="K19" s="70"/>
      <c r="L19" s="70">
        <v>2454</v>
      </c>
      <c r="M19" s="70"/>
      <c r="N19" s="70"/>
      <c r="O19" s="61"/>
      <c r="P19" s="61"/>
      <c r="Q19" s="61"/>
      <c r="R19" s="61">
        <v>2456</v>
      </c>
      <c r="S19" s="61"/>
      <c r="T19" s="61"/>
      <c r="U19" s="61"/>
      <c r="V19" s="61"/>
      <c r="W19" s="61"/>
      <c r="X19" s="61">
        <v>2458</v>
      </c>
      <c r="Y19" s="61"/>
      <c r="Z19" s="61"/>
      <c r="AA19" s="61"/>
      <c r="AB19" s="62"/>
      <c r="AC19" s="45">
        <f t="shared" si="0"/>
        <v>2458</v>
      </c>
      <c r="AD19" s="46">
        <f t="shared" si="1"/>
        <v>2454</v>
      </c>
      <c r="AE19" s="47">
        <f t="shared" si="2"/>
        <v>2456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-2</v>
      </c>
      <c r="F20" s="91">
        <v>-22</v>
      </c>
      <c r="G20" s="91">
        <v>-42</v>
      </c>
      <c r="H20" s="91">
        <v>-58</v>
      </c>
      <c r="I20" s="91">
        <v>-71</v>
      </c>
      <c r="J20" s="91">
        <v>-82</v>
      </c>
      <c r="K20" s="91">
        <v>-85</v>
      </c>
      <c r="L20" s="91">
        <v>-63</v>
      </c>
      <c r="M20" s="91">
        <v>-37</v>
      </c>
      <c r="N20" s="91">
        <v>-9</v>
      </c>
      <c r="O20" s="92">
        <v>11</v>
      </c>
      <c r="P20" s="92">
        <v>50</v>
      </c>
      <c r="Q20" s="92"/>
      <c r="R20" s="92">
        <v>88</v>
      </c>
      <c r="S20" s="92">
        <v>95</v>
      </c>
      <c r="T20" s="92">
        <v>94</v>
      </c>
      <c r="U20" s="92">
        <v>92</v>
      </c>
      <c r="V20" s="92">
        <v>78</v>
      </c>
      <c r="W20" s="92">
        <v>66</v>
      </c>
      <c r="X20" s="92">
        <v>58</v>
      </c>
      <c r="Y20" s="92">
        <v>52</v>
      </c>
      <c r="Z20" s="92">
        <v>47</v>
      </c>
      <c r="AA20" s="92">
        <v>34</v>
      </c>
      <c r="AB20" s="93">
        <v>24</v>
      </c>
      <c r="AC20" s="94">
        <f t="shared" si="0"/>
        <v>95</v>
      </c>
      <c r="AD20" s="95">
        <f t="shared" si="1"/>
        <v>-85</v>
      </c>
      <c r="AE20" s="96">
        <f t="shared" si="2"/>
        <v>13.826086956521738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8820</v>
      </c>
      <c r="G21" s="68"/>
      <c r="H21" s="68">
        <v>8816</v>
      </c>
      <c r="I21" s="68"/>
      <c r="J21" s="68">
        <v>8807</v>
      </c>
      <c r="K21" s="68"/>
      <c r="L21" s="68">
        <v>8800</v>
      </c>
      <c r="M21" s="68"/>
      <c r="N21" s="68"/>
      <c r="O21" s="57"/>
      <c r="P21" s="57"/>
      <c r="Q21" s="57"/>
      <c r="R21" s="57">
        <v>8790</v>
      </c>
      <c r="S21" s="57"/>
      <c r="T21" s="57">
        <v>8798</v>
      </c>
      <c r="U21" s="57"/>
      <c r="V21" s="57">
        <v>8814</v>
      </c>
      <c r="W21" s="57"/>
      <c r="X21" s="57">
        <v>8832</v>
      </c>
      <c r="Y21" s="57"/>
      <c r="Z21" s="57">
        <v>8829</v>
      </c>
      <c r="AA21" s="57"/>
      <c r="AB21" s="58">
        <v>8821</v>
      </c>
      <c r="AC21" s="42">
        <f t="shared" si="0"/>
        <v>8832</v>
      </c>
      <c r="AD21" s="43">
        <f t="shared" si="1"/>
        <v>8790</v>
      </c>
      <c r="AE21" s="44">
        <f t="shared" si="2"/>
        <v>8812.7000000000007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3015</v>
      </c>
      <c r="G22" s="70"/>
      <c r="H22" s="70">
        <v>3013</v>
      </c>
      <c r="I22" s="70"/>
      <c r="J22" s="70">
        <v>3010</v>
      </c>
      <c r="K22" s="70"/>
      <c r="L22" s="70">
        <v>3007</v>
      </c>
      <c r="M22" s="70"/>
      <c r="N22" s="70">
        <v>3003</v>
      </c>
      <c r="O22" s="61"/>
      <c r="P22" s="61">
        <v>3001</v>
      </c>
      <c r="Q22" s="61"/>
      <c r="R22" s="61">
        <v>3000</v>
      </c>
      <c r="S22" s="61"/>
      <c r="T22" s="61">
        <v>3000</v>
      </c>
      <c r="U22" s="61"/>
      <c r="V22" s="61">
        <v>3000</v>
      </c>
      <c r="W22" s="61"/>
      <c r="X22" s="61">
        <v>2999</v>
      </c>
      <c r="Y22" s="61"/>
      <c r="Z22" s="61">
        <v>2997</v>
      </c>
      <c r="AA22" s="61"/>
      <c r="AB22" s="62">
        <v>2994</v>
      </c>
      <c r="AC22" s="45">
        <f t="shared" si="0"/>
        <v>3015</v>
      </c>
      <c r="AD22" s="46">
        <f t="shared" si="1"/>
        <v>2994</v>
      </c>
      <c r="AE22" s="47">
        <f t="shared" si="2"/>
        <v>3003.25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13476</v>
      </c>
      <c r="F23" s="70">
        <v>13467</v>
      </c>
      <c r="G23" s="70"/>
      <c r="H23" s="70"/>
      <c r="I23" s="70">
        <v>13465</v>
      </c>
      <c r="J23" s="70">
        <v>13601</v>
      </c>
      <c r="K23" s="70">
        <v>13601</v>
      </c>
      <c r="L23" s="70">
        <v>13597</v>
      </c>
      <c r="M23" s="70">
        <v>13527</v>
      </c>
      <c r="N23" s="70">
        <v>13493</v>
      </c>
      <c r="O23" s="61">
        <v>13485</v>
      </c>
      <c r="P23" s="61">
        <v>13676</v>
      </c>
      <c r="Q23" s="61">
        <v>13602</v>
      </c>
      <c r="R23" s="61">
        <v>13520</v>
      </c>
      <c r="S23" s="61">
        <v>13486</v>
      </c>
      <c r="T23" s="61">
        <v>13475</v>
      </c>
      <c r="U23" s="61"/>
      <c r="V23" s="61">
        <v>13467</v>
      </c>
      <c r="W23" s="61">
        <v>13662</v>
      </c>
      <c r="X23" s="61">
        <v>13666</v>
      </c>
      <c r="Y23" s="61">
        <v>13662</v>
      </c>
      <c r="Z23" s="61">
        <v>13567</v>
      </c>
      <c r="AA23" s="61">
        <v>13495</v>
      </c>
      <c r="AB23" s="62">
        <v>13484</v>
      </c>
      <c r="AC23" s="45">
        <f t="shared" si="0"/>
        <v>13676</v>
      </c>
      <c r="AD23" s="46">
        <f t="shared" si="1"/>
        <v>13465</v>
      </c>
      <c r="AE23" s="47">
        <f t="shared" si="2"/>
        <v>13546.380952380952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6402</v>
      </c>
      <c r="F24" s="70">
        <v>6394</v>
      </c>
      <c r="G24" s="70"/>
      <c r="H24" s="70"/>
      <c r="I24" s="70"/>
      <c r="J24" s="70"/>
      <c r="K24" s="70"/>
      <c r="L24" s="70">
        <v>6370</v>
      </c>
      <c r="M24" s="70"/>
      <c r="N24" s="70"/>
      <c r="O24" s="61">
        <v>6357</v>
      </c>
      <c r="P24" s="61"/>
      <c r="Q24" s="61"/>
      <c r="R24" s="61">
        <v>6366</v>
      </c>
      <c r="S24" s="61"/>
      <c r="T24" s="61">
        <v>6382</v>
      </c>
      <c r="U24" s="61"/>
      <c r="V24" s="61">
        <v>6376</v>
      </c>
      <c r="W24" s="61"/>
      <c r="X24" s="61">
        <v>6367</v>
      </c>
      <c r="Y24" s="61"/>
      <c r="Z24" s="61"/>
      <c r="AA24" s="61">
        <v>6385</v>
      </c>
      <c r="AB24" s="62"/>
      <c r="AC24" s="45">
        <f t="shared" si="0"/>
        <v>6402</v>
      </c>
      <c r="AD24" s="46">
        <f t="shared" si="1"/>
        <v>6357</v>
      </c>
      <c r="AE24" s="47">
        <f t="shared" si="2"/>
        <v>6377.666666666667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2324</v>
      </c>
      <c r="G25" s="70"/>
      <c r="H25" s="70">
        <v>2332</v>
      </c>
      <c r="I25" s="70"/>
      <c r="J25" s="70">
        <v>2340</v>
      </c>
      <c r="K25" s="70"/>
      <c r="L25" s="70">
        <v>2327</v>
      </c>
      <c r="M25" s="70"/>
      <c r="N25" s="70">
        <v>2320</v>
      </c>
      <c r="O25" s="61"/>
      <c r="P25" s="61">
        <v>2307</v>
      </c>
      <c r="Q25" s="61"/>
      <c r="R25" s="61">
        <v>2300</v>
      </c>
      <c r="S25" s="61"/>
      <c r="T25" s="61">
        <v>2300</v>
      </c>
      <c r="U25" s="61"/>
      <c r="V25" s="61">
        <v>2310</v>
      </c>
      <c r="W25" s="61"/>
      <c r="X25" s="61">
        <v>2322</v>
      </c>
      <c r="Y25" s="61"/>
      <c r="Z25" s="61">
        <v>2325</v>
      </c>
      <c r="AA25" s="61"/>
      <c r="AB25" s="62">
        <v>2327</v>
      </c>
      <c r="AC25" s="45">
        <f t="shared" si="0"/>
        <v>2340</v>
      </c>
      <c r="AD25" s="46">
        <f t="shared" si="1"/>
        <v>2300</v>
      </c>
      <c r="AE25" s="47">
        <f t="shared" si="2"/>
        <v>2319.5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1362</v>
      </c>
      <c r="G26" s="70"/>
      <c r="H26" s="70">
        <v>1364</v>
      </c>
      <c r="I26" s="70"/>
      <c r="J26" s="70">
        <v>1367</v>
      </c>
      <c r="K26" s="70"/>
      <c r="L26" s="70">
        <v>1370</v>
      </c>
      <c r="M26" s="70"/>
      <c r="N26" s="70">
        <v>1378</v>
      </c>
      <c r="O26" s="61"/>
      <c r="P26" s="61">
        <v>1384</v>
      </c>
      <c r="Q26" s="61"/>
      <c r="R26" s="61">
        <v>1368</v>
      </c>
      <c r="S26" s="61"/>
      <c r="T26" s="61">
        <v>1364</v>
      </c>
      <c r="U26" s="61"/>
      <c r="V26" s="61">
        <v>1360</v>
      </c>
      <c r="W26" s="61"/>
      <c r="X26" s="61">
        <v>1356</v>
      </c>
      <c r="Y26" s="61"/>
      <c r="Z26" s="61">
        <v>1354</v>
      </c>
      <c r="AA26" s="61"/>
      <c r="AB26" s="62">
        <v>1352</v>
      </c>
      <c r="AC26" s="45">
        <f t="shared" si="0"/>
        <v>1384</v>
      </c>
      <c r="AD26" s="46">
        <f t="shared" si="1"/>
        <v>1352</v>
      </c>
      <c r="AE26" s="47">
        <f t="shared" si="2"/>
        <v>1364.9166666666667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1032</v>
      </c>
      <c r="G27" s="70"/>
      <c r="H27" s="70">
        <v>1032</v>
      </c>
      <c r="I27" s="70"/>
      <c r="J27" s="70">
        <v>1031</v>
      </c>
      <c r="K27" s="70"/>
      <c r="L27" s="70">
        <v>1030</v>
      </c>
      <c r="M27" s="70"/>
      <c r="N27" s="70">
        <v>1028</v>
      </c>
      <c r="O27" s="61"/>
      <c r="P27" s="61">
        <v>1026</v>
      </c>
      <c r="Q27" s="61"/>
      <c r="R27" s="61">
        <v>1025</v>
      </c>
      <c r="S27" s="61"/>
      <c r="T27" s="61">
        <v>1027</v>
      </c>
      <c r="U27" s="61"/>
      <c r="V27" s="61">
        <v>1029</v>
      </c>
      <c r="W27" s="61"/>
      <c r="X27" s="61">
        <v>1031</v>
      </c>
      <c r="Y27" s="61"/>
      <c r="Z27" s="61">
        <v>1033</v>
      </c>
      <c r="AA27" s="61"/>
      <c r="AB27" s="62">
        <v>1035</v>
      </c>
      <c r="AC27" s="45">
        <f t="shared" si="0"/>
        <v>1035</v>
      </c>
      <c r="AD27" s="46">
        <f t="shared" si="1"/>
        <v>1025</v>
      </c>
      <c r="AE27" s="47">
        <f t="shared" si="2"/>
        <v>1029.9166666666667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50</v>
      </c>
      <c r="G28" s="70"/>
      <c r="H28" s="70"/>
      <c r="I28" s="70">
        <v>24</v>
      </c>
      <c r="J28" s="70"/>
      <c r="K28" s="70"/>
      <c r="L28" s="70">
        <v>6</v>
      </c>
      <c r="M28" s="70"/>
      <c r="N28" s="70"/>
      <c r="O28" s="61">
        <v>34</v>
      </c>
      <c r="P28" s="61"/>
      <c r="Q28" s="61"/>
      <c r="R28" s="61">
        <v>82</v>
      </c>
      <c r="S28" s="61"/>
      <c r="T28" s="61"/>
      <c r="U28" s="61">
        <v>116</v>
      </c>
      <c r="V28" s="61"/>
      <c r="W28" s="61"/>
      <c r="X28" s="61">
        <v>103</v>
      </c>
      <c r="Y28" s="61"/>
      <c r="Z28" s="61"/>
      <c r="AA28" s="61">
        <v>75</v>
      </c>
      <c r="AB28" s="62"/>
      <c r="AC28" s="45">
        <f t="shared" si="0"/>
        <v>116</v>
      </c>
      <c r="AD28" s="46">
        <f t="shared" si="1"/>
        <v>6</v>
      </c>
      <c r="AE28" s="47">
        <f t="shared" si="2"/>
        <v>61.25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20</v>
      </c>
      <c r="G29" s="70"/>
      <c r="H29" s="70"/>
      <c r="I29" s="70">
        <v>-10</v>
      </c>
      <c r="J29" s="70"/>
      <c r="K29" s="70"/>
      <c r="L29" s="70">
        <v>-45</v>
      </c>
      <c r="M29" s="70"/>
      <c r="N29" s="70"/>
      <c r="O29" s="61">
        <v>-15</v>
      </c>
      <c r="P29" s="61"/>
      <c r="Q29" s="61"/>
      <c r="R29" s="61">
        <v>44</v>
      </c>
      <c r="S29" s="61"/>
      <c r="T29" s="61"/>
      <c r="U29" s="61">
        <v>80</v>
      </c>
      <c r="V29" s="61"/>
      <c r="W29" s="61"/>
      <c r="X29" s="61">
        <v>70</v>
      </c>
      <c r="Y29" s="61"/>
      <c r="Z29" s="61"/>
      <c r="AA29" s="61">
        <v>34</v>
      </c>
      <c r="AB29" s="62"/>
      <c r="AC29" s="45">
        <f t="shared" si="0"/>
        <v>80</v>
      </c>
      <c r="AD29" s="46">
        <f t="shared" si="1"/>
        <v>-45</v>
      </c>
      <c r="AE29" s="47">
        <f t="shared" si="2"/>
        <v>22.25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13</v>
      </c>
      <c r="F30" s="70">
        <v>-5</v>
      </c>
      <c r="G30" s="70">
        <v>-26</v>
      </c>
      <c r="H30" s="70">
        <v>-46</v>
      </c>
      <c r="I30" s="70">
        <v>-65</v>
      </c>
      <c r="J30" s="70">
        <v>-81</v>
      </c>
      <c r="K30" s="70">
        <v>-87</v>
      </c>
      <c r="L30" s="70">
        <v>-82</v>
      </c>
      <c r="M30" s="70">
        <v>-63</v>
      </c>
      <c r="N30" s="70">
        <v>-39</v>
      </c>
      <c r="O30" s="61">
        <v>-9</v>
      </c>
      <c r="P30" s="61">
        <v>24</v>
      </c>
      <c r="Q30" s="61">
        <v>53</v>
      </c>
      <c r="R30" s="61">
        <v>72</v>
      </c>
      <c r="S30" s="61">
        <v>88</v>
      </c>
      <c r="T30" s="61">
        <v>96</v>
      </c>
      <c r="U30" s="61">
        <v>93</v>
      </c>
      <c r="V30" s="61">
        <v>80</v>
      </c>
      <c r="W30" s="61">
        <v>66</v>
      </c>
      <c r="X30" s="61">
        <v>53</v>
      </c>
      <c r="Y30" s="61">
        <v>44</v>
      </c>
      <c r="Z30" s="61">
        <v>35</v>
      </c>
      <c r="AA30" s="61">
        <v>27</v>
      </c>
      <c r="AB30" s="62">
        <v>21</v>
      </c>
      <c r="AC30" s="45">
        <f t="shared" si="0"/>
        <v>96</v>
      </c>
      <c r="AD30" s="46">
        <f t="shared" si="1"/>
        <v>-87</v>
      </c>
      <c r="AE30" s="47">
        <f t="shared" si="2"/>
        <v>10.916666666666666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-18</v>
      </c>
      <c r="F31" s="72">
        <v>-39</v>
      </c>
      <c r="G31" s="72">
        <v>-58</v>
      </c>
      <c r="H31" s="72">
        <v>-78</v>
      </c>
      <c r="I31" s="72">
        <v>-99</v>
      </c>
      <c r="J31" s="72">
        <v>-105</v>
      </c>
      <c r="K31" s="72">
        <v>-98</v>
      </c>
      <c r="L31" s="72">
        <v>-74</v>
      </c>
      <c r="M31" s="72">
        <v>-53</v>
      </c>
      <c r="N31" s="72">
        <v>-20</v>
      </c>
      <c r="O31" s="73">
        <v>17</v>
      </c>
      <c r="P31" s="73">
        <v>48</v>
      </c>
      <c r="Q31" s="73">
        <v>71</v>
      </c>
      <c r="R31" s="73">
        <v>81</v>
      </c>
      <c r="S31" s="73">
        <v>87</v>
      </c>
      <c r="T31" s="73">
        <v>81</v>
      </c>
      <c r="U31" s="73">
        <v>65</v>
      </c>
      <c r="V31" s="73">
        <v>48</v>
      </c>
      <c r="W31" s="73">
        <v>39</v>
      </c>
      <c r="X31" s="73">
        <v>29</v>
      </c>
      <c r="Y31" s="73">
        <v>28</v>
      </c>
      <c r="Z31" s="73">
        <v>20</v>
      </c>
      <c r="AA31" s="73">
        <v>14</v>
      </c>
      <c r="AB31" s="74">
        <v>6</v>
      </c>
      <c r="AC31" s="48">
        <f t="shared" si="0"/>
        <v>87</v>
      </c>
      <c r="AD31" s="49">
        <f t="shared" si="1"/>
        <v>-105</v>
      </c>
      <c r="AE31" s="50">
        <f t="shared" si="2"/>
        <v>-0.33333333333333331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228</v>
      </c>
      <c r="G32" s="68"/>
      <c r="H32" s="68"/>
      <c r="I32" s="68">
        <v>227</v>
      </c>
      <c r="J32" s="68"/>
      <c r="K32" s="68"/>
      <c r="L32" s="68">
        <v>224</v>
      </c>
      <c r="M32" s="68"/>
      <c r="N32" s="68"/>
      <c r="O32" s="57">
        <v>230</v>
      </c>
      <c r="P32" s="57"/>
      <c r="Q32" s="57"/>
      <c r="R32" s="57">
        <v>228</v>
      </c>
      <c r="S32" s="57"/>
      <c r="T32" s="57"/>
      <c r="U32" s="57">
        <v>219</v>
      </c>
      <c r="V32" s="57"/>
      <c r="W32" s="57"/>
      <c r="X32" s="57">
        <v>214</v>
      </c>
      <c r="Y32" s="57"/>
      <c r="Z32" s="57"/>
      <c r="AA32" s="57">
        <v>210</v>
      </c>
      <c r="AB32" s="58"/>
      <c r="AC32" s="42">
        <f t="shared" si="0"/>
        <v>230</v>
      </c>
      <c r="AD32" s="43">
        <f t="shared" si="1"/>
        <v>210</v>
      </c>
      <c r="AE32" s="44">
        <f t="shared" si="2"/>
        <v>222.5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130</v>
      </c>
      <c r="G33" s="70"/>
      <c r="H33" s="70">
        <v>130</v>
      </c>
      <c r="I33" s="70"/>
      <c r="J33" s="70">
        <v>131</v>
      </c>
      <c r="K33" s="70"/>
      <c r="L33" s="70">
        <v>131</v>
      </c>
      <c r="M33" s="70"/>
      <c r="N33" s="70">
        <v>130</v>
      </c>
      <c r="O33" s="61"/>
      <c r="P33" s="61">
        <v>129</v>
      </c>
      <c r="Q33" s="61"/>
      <c r="R33" s="61">
        <v>128</v>
      </c>
      <c r="S33" s="61"/>
      <c r="T33" s="61">
        <v>128</v>
      </c>
      <c r="U33" s="61"/>
      <c r="V33" s="61">
        <v>129</v>
      </c>
      <c r="W33" s="61"/>
      <c r="X33" s="61">
        <v>128</v>
      </c>
      <c r="Y33" s="61"/>
      <c r="Z33" s="61">
        <v>126</v>
      </c>
      <c r="AA33" s="61"/>
      <c r="AB33" s="62">
        <v>126</v>
      </c>
      <c r="AC33" s="45">
        <f t="shared" si="0"/>
        <v>131</v>
      </c>
      <c r="AD33" s="46">
        <f t="shared" si="1"/>
        <v>126</v>
      </c>
      <c r="AE33" s="47">
        <f t="shared" si="2"/>
        <v>128.83333333333334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390</v>
      </c>
      <c r="G34" s="70"/>
      <c r="H34" s="70"/>
      <c r="I34" s="70">
        <v>391</v>
      </c>
      <c r="J34" s="70"/>
      <c r="K34" s="70"/>
      <c r="L34" s="70">
        <v>393</v>
      </c>
      <c r="M34" s="70"/>
      <c r="N34" s="70"/>
      <c r="O34" s="61">
        <v>392</v>
      </c>
      <c r="P34" s="61"/>
      <c r="Q34" s="61"/>
      <c r="R34" s="61">
        <v>391</v>
      </c>
      <c r="S34" s="61"/>
      <c r="T34" s="61"/>
      <c r="U34" s="61">
        <v>391</v>
      </c>
      <c r="V34" s="61"/>
      <c r="W34" s="61"/>
      <c r="X34" s="61">
        <v>390</v>
      </c>
      <c r="Y34" s="61"/>
      <c r="Z34" s="61"/>
      <c r="AA34" s="61">
        <v>390</v>
      </c>
      <c r="AB34" s="62"/>
      <c r="AC34" s="45">
        <f t="shared" si="0"/>
        <v>393</v>
      </c>
      <c r="AD34" s="46">
        <f t="shared" si="1"/>
        <v>390</v>
      </c>
      <c r="AE34" s="47">
        <f t="shared" si="2"/>
        <v>391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18</v>
      </c>
      <c r="F35" s="70">
        <v>6</v>
      </c>
      <c r="G35" s="70">
        <v>-13</v>
      </c>
      <c r="H35" s="70">
        <v>-34</v>
      </c>
      <c r="I35" s="70">
        <v>-54</v>
      </c>
      <c r="J35" s="70">
        <v>-73</v>
      </c>
      <c r="K35" s="70">
        <v>-91</v>
      </c>
      <c r="L35" s="70">
        <v>-100</v>
      </c>
      <c r="M35" s="70">
        <v>-86</v>
      </c>
      <c r="N35" s="70">
        <v>-58</v>
      </c>
      <c r="O35" s="61">
        <v>-26</v>
      </c>
      <c r="P35" s="61">
        <v>10</v>
      </c>
      <c r="Q35" s="61">
        <v>42</v>
      </c>
      <c r="R35" s="61">
        <v>67</v>
      </c>
      <c r="S35" s="61">
        <v>87</v>
      </c>
      <c r="T35" s="61">
        <v>101</v>
      </c>
      <c r="U35" s="61">
        <v>106</v>
      </c>
      <c r="V35" s="61">
        <v>97</v>
      </c>
      <c r="W35" s="61">
        <v>78</v>
      </c>
      <c r="X35" s="61">
        <v>58</v>
      </c>
      <c r="Y35" s="61">
        <v>44</v>
      </c>
      <c r="Z35" s="61">
        <v>32</v>
      </c>
      <c r="AA35" s="61">
        <v>23</v>
      </c>
      <c r="AB35" s="62">
        <v>20</v>
      </c>
      <c r="AC35" s="45">
        <f t="shared" si="0"/>
        <v>106</v>
      </c>
      <c r="AD35" s="46">
        <f t="shared" si="1"/>
        <v>-100</v>
      </c>
      <c r="AE35" s="47">
        <f t="shared" si="2"/>
        <v>10.583333333333334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-18</v>
      </c>
      <c r="G36" s="70"/>
      <c r="H36" s="70">
        <v>-58</v>
      </c>
      <c r="I36" s="70"/>
      <c r="J36" s="70">
        <v>-90</v>
      </c>
      <c r="K36" s="70">
        <v>-91</v>
      </c>
      <c r="L36" s="70">
        <v>-75</v>
      </c>
      <c r="M36" s="70"/>
      <c r="N36" s="70">
        <v>-20</v>
      </c>
      <c r="O36" s="61"/>
      <c r="P36" s="61">
        <v>45</v>
      </c>
      <c r="Q36" s="61"/>
      <c r="R36" s="61">
        <v>91</v>
      </c>
      <c r="S36" s="61">
        <v>102</v>
      </c>
      <c r="T36" s="61">
        <v>96</v>
      </c>
      <c r="U36" s="61"/>
      <c r="V36" s="61">
        <v>62</v>
      </c>
      <c r="W36" s="61"/>
      <c r="X36" s="61">
        <v>37</v>
      </c>
      <c r="Y36" s="61"/>
      <c r="Z36" s="61">
        <v>30</v>
      </c>
      <c r="AA36" s="61"/>
      <c r="AB36" s="62">
        <v>23</v>
      </c>
      <c r="AC36" s="45">
        <f t="shared" si="0"/>
        <v>102</v>
      </c>
      <c r="AD36" s="46">
        <f t="shared" si="1"/>
        <v>-91</v>
      </c>
      <c r="AE36" s="47">
        <f t="shared" si="2"/>
        <v>9.5714285714285712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-28</v>
      </c>
      <c r="F37" s="72">
        <v>-43</v>
      </c>
      <c r="G37" s="72">
        <v>-57</v>
      </c>
      <c r="H37" s="72">
        <v>-69</v>
      </c>
      <c r="I37" s="72">
        <v>-79</v>
      </c>
      <c r="J37" s="72">
        <v>-85</v>
      </c>
      <c r="K37" s="72">
        <v>-80</v>
      </c>
      <c r="L37" s="72">
        <v>-67</v>
      </c>
      <c r="M37" s="72">
        <v>-43</v>
      </c>
      <c r="N37" s="72">
        <v>-10</v>
      </c>
      <c r="O37" s="73">
        <v>20</v>
      </c>
      <c r="P37" s="73">
        <v>46</v>
      </c>
      <c r="Q37" s="73">
        <v>66</v>
      </c>
      <c r="R37" s="73">
        <v>73</v>
      </c>
      <c r="S37" s="73">
        <v>67</v>
      </c>
      <c r="T37" s="73">
        <v>54</v>
      </c>
      <c r="U37" s="73">
        <v>38</v>
      </c>
      <c r="V37" s="73">
        <v>26</v>
      </c>
      <c r="W37" s="73">
        <v>18</v>
      </c>
      <c r="X37" s="73">
        <v>11</v>
      </c>
      <c r="Y37" s="73">
        <v>8</v>
      </c>
      <c r="Z37" s="73">
        <v>10</v>
      </c>
      <c r="AA37" s="73">
        <v>3</v>
      </c>
      <c r="AB37" s="74">
        <v>-10</v>
      </c>
      <c r="AC37" s="48">
        <f t="shared" si="0"/>
        <v>73</v>
      </c>
      <c r="AD37" s="49">
        <f t="shared" si="1"/>
        <v>-85</v>
      </c>
      <c r="AE37" s="50">
        <f t="shared" si="2"/>
        <v>-5.458333333333333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43"/>
  <sheetViews>
    <sheetView topLeftCell="E1" workbookViewId="0">
      <selection activeCell="E4" sqref="E4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16451</v>
      </c>
      <c r="G4" s="68"/>
      <c r="H4" s="68"/>
      <c r="I4" s="68"/>
      <c r="J4" s="68"/>
      <c r="K4" s="68"/>
      <c r="L4" s="68">
        <v>16456</v>
      </c>
      <c r="M4" s="68"/>
      <c r="N4" s="68">
        <v>16459</v>
      </c>
      <c r="O4" s="57"/>
      <c r="P4" s="57">
        <v>16463</v>
      </c>
      <c r="Q4" s="57"/>
      <c r="R4" s="57">
        <v>16465</v>
      </c>
      <c r="S4" s="57"/>
      <c r="T4" s="57">
        <v>16468</v>
      </c>
      <c r="U4" s="57"/>
      <c r="V4" s="57">
        <v>16472</v>
      </c>
      <c r="W4" s="57"/>
      <c r="X4" s="57">
        <v>16474</v>
      </c>
      <c r="Y4" s="57"/>
      <c r="Z4" s="57">
        <v>16473</v>
      </c>
      <c r="AA4" s="57"/>
      <c r="AB4" s="58">
        <v>16471</v>
      </c>
      <c r="AC4" s="42">
        <f>MAX(E4:AB4)</f>
        <v>16474</v>
      </c>
      <c r="AD4" s="43">
        <f>MIN(E4:AB4)</f>
        <v>16451</v>
      </c>
      <c r="AE4" s="44">
        <f>AVERAGE(E4:AB4)</f>
        <v>16465.2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5417</v>
      </c>
      <c r="G5" s="70"/>
      <c r="H5" s="70">
        <v>5417</v>
      </c>
      <c r="I5" s="70"/>
      <c r="J5" s="70">
        <v>5417</v>
      </c>
      <c r="K5" s="70"/>
      <c r="L5" s="70">
        <v>5417</v>
      </c>
      <c r="M5" s="70"/>
      <c r="N5" s="70">
        <v>5400</v>
      </c>
      <c r="O5" s="61"/>
      <c r="P5" s="61">
        <v>5379</v>
      </c>
      <c r="Q5" s="61"/>
      <c r="R5" s="61">
        <v>5364</v>
      </c>
      <c r="S5" s="61"/>
      <c r="T5" s="61">
        <v>5404</v>
      </c>
      <c r="U5" s="61"/>
      <c r="V5" s="61">
        <v>5445</v>
      </c>
      <c r="W5" s="61"/>
      <c r="X5" s="61">
        <v>5486</v>
      </c>
      <c r="Y5" s="61"/>
      <c r="Z5" s="61">
        <v>5473</v>
      </c>
      <c r="AA5" s="61"/>
      <c r="AB5" s="62">
        <v>5462</v>
      </c>
      <c r="AC5" s="45">
        <f t="shared" ref="AC5:AC37" si="0">MAX(E5:AB5)</f>
        <v>5486</v>
      </c>
      <c r="AD5" s="46">
        <f t="shared" ref="AD5:AD37" si="1">MIN(E5:AB5)</f>
        <v>5364</v>
      </c>
      <c r="AE5" s="47">
        <f>AVERAGE(E5:AB5)</f>
        <v>5423.416666666667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1198</v>
      </c>
      <c r="G6" s="70"/>
      <c r="H6" s="70">
        <v>1221</v>
      </c>
      <c r="I6" s="70"/>
      <c r="J6" s="70">
        <v>1250</v>
      </c>
      <c r="K6" s="70"/>
      <c r="L6" s="70">
        <v>1273</v>
      </c>
      <c r="M6" s="70"/>
      <c r="N6" s="70">
        <v>1252</v>
      </c>
      <c r="O6" s="61"/>
      <c r="P6" s="61">
        <v>1224</v>
      </c>
      <c r="Q6" s="61"/>
      <c r="R6" s="61">
        <v>1198</v>
      </c>
      <c r="S6" s="61"/>
      <c r="T6" s="61">
        <v>1211</v>
      </c>
      <c r="U6" s="61"/>
      <c r="V6" s="61">
        <v>1228</v>
      </c>
      <c r="W6" s="61"/>
      <c r="X6" s="61">
        <v>1205</v>
      </c>
      <c r="Y6" s="61"/>
      <c r="Z6" s="61">
        <v>1182</v>
      </c>
      <c r="AA6" s="61"/>
      <c r="AB6" s="62">
        <v>1173</v>
      </c>
      <c r="AC6" s="45">
        <f t="shared" si="0"/>
        <v>1273</v>
      </c>
      <c r="AD6" s="46">
        <f t="shared" si="1"/>
        <v>1173</v>
      </c>
      <c r="AE6" s="47">
        <f t="shared" ref="AE6:AE37" si="2">AVERAGE(E6:AB6)</f>
        <v>1217.9166666666667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744</v>
      </c>
      <c r="F7" s="70">
        <v>741</v>
      </c>
      <c r="G7" s="70">
        <v>740</v>
      </c>
      <c r="H7" s="70">
        <v>739</v>
      </c>
      <c r="I7" s="70">
        <v>738</v>
      </c>
      <c r="J7" s="70">
        <v>737</v>
      </c>
      <c r="K7" s="70">
        <v>736</v>
      </c>
      <c r="L7" s="70">
        <v>735</v>
      </c>
      <c r="M7" s="70">
        <v>735</v>
      </c>
      <c r="N7" s="70">
        <v>734</v>
      </c>
      <c r="O7" s="61">
        <v>734</v>
      </c>
      <c r="P7" s="61">
        <v>734</v>
      </c>
      <c r="Q7" s="61">
        <v>733</v>
      </c>
      <c r="R7" s="61">
        <v>733</v>
      </c>
      <c r="S7" s="61">
        <v>731</v>
      </c>
      <c r="T7" s="61">
        <v>729</v>
      </c>
      <c r="U7" s="61">
        <v>727</v>
      </c>
      <c r="V7" s="61">
        <v>725</v>
      </c>
      <c r="W7" s="61">
        <v>723</v>
      </c>
      <c r="X7" s="61">
        <v>721</v>
      </c>
      <c r="Y7" s="61">
        <v>719</v>
      </c>
      <c r="Z7" s="61">
        <v>718</v>
      </c>
      <c r="AA7" s="61">
        <v>717</v>
      </c>
      <c r="AB7" s="62">
        <v>716</v>
      </c>
      <c r="AC7" s="45">
        <f t="shared" si="0"/>
        <v>744</v>
      </c>
      <c r="AD7" s="46">
        <f t="shared" si="1"/>
        <v>716</v>
      </c>
      <c r="AE7" s="47">
        <f t="shared" si="2"/>
        <v>730.79166666666663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424</v>
      </c>
      <c r="G8" s="70"/>
      <c r="H8" s="70">
        <v>412</v>
      </c>
      <c r="I8" s="70"/>
      <c r="J8" s="70">
        <v>397</v>
      </c>
      <c r="K8" s="70"/>
      <c r="L8" s="70">
        <v>388</v>
      </c>
      <c r="M8" s="70"/>
      <c r="N8" s="70">
        <v>382</v>
      </c>
      <c r="O8" s="61"/>
      <c r="P8" s="61">
        <v>376</v>
      </c>
      <c r="Q8" s="61"/>
      <c r="R8" s="61">
        <v>370</v>
      </c>
      <c r="S8" s="61"/>
      <c r="T8" s="61">
        <v>366</v>
      </c>
      <c r="U8" s="61"/>
      <c r="V8" s="61">
        <v>363</v>
      </c>
      <c r="W8" s="61"/>
      <c r="X8" s="61">
        <v>360</v>
      </c>
      <c r="Y8" s="61"/>
      <c r="Z8" s="61">
        <v>356</v>
      </c>
      <c r="AA8" s="61"/>
      <c r="AB8" s="62">
        <v>351</v>
      </c>
      <c r="AC8" s="45">
        <f t="shared" si="0"/>
        <v>424</v>
      </c>
      <c r="AD8" s="46">
        <f t="shared" si="1"/>
        <v>351</v>
      </c>
      <c r="AE8" s="47">
        <f t="shared" si="2"/>
        <v>378.75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264</v>
      </c>
      <c r="G9" s="70"/>
      <c r="H9" s="70">
        <v>276</v>
      </c>
      <c r="I9" s="70"/>
      <c r="J9" s="70">
        <v>282</v>
      </c>
      <c r="K9" s="70"/>
      <c r="L9" s="70">
        <v>285</v>
      </c>
      <c r="M9" s="70"/>
      <c r="N9" s="70"/>
      <c r="O9" s="61"/>
      <c r="P9" s="61"/>
      <c r="Q9" s="61"/>
      <c r="R9" s="61">
        <v>286</v>
      </c>
      <c r="S9" s="61"/>
      <c r="T9" s="61">
        <v>275</v>
      </c>
      <c r="U9" s="61"/>
      <c r="V9" s="61">
        <v>264</v>
      </c>
      <c r="W9" s="61"/>
      <c r="X9" s="61">
        <v>252</v>
      </c>
      <c r="Y9" s="61"/>
      <c r="Z9" s="61">
        <v>243</v>
      </c>
      <c r="AA9" s="61"/>
      <c r="AB9" s="62">
        <v>234</v>
      </c>
      <c r="AC9" s="45">
        <f t="shared" si="0"/>
        <v>286</v>
      </c>
      <c r="AD9" s="46">
        <f t="shared" si="1"/>
        <v>234</v>
      </c>
      <c r="AE9" s="47">
        <f t="shared" si="2"/>
        <v>266.10000000000002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34</v>
      </c>
      <c r="F10" s="70">
        <v>18</v>
      </c>
      <c r="G10" s="70">
        <v>-3</v>
      </c>
      <c r="H10" s="70">
        <v>-20</v>
      </c>
      <c r="I10" s="70">
        <v>-35</v>
      </c>
      <c r="J10" s="70">
        <v>-49</v>
      </c>
      <c r="K10" s="70">
        <v>-59</v>
      </c>
      <c r="L10" s="70">
        <v>-66</v>
      </c>
      <c r="M10" s="70">
        <v>-61</v>
      </c>
      <c r="N10" s="70">
        <v>-38</v>
      </c>
      <c r="O10" s="61">
        <v>0</v>
      </c>
      <c r="P10" s="61">
        <v>42</v>
      </c>
      <c r="Q10" s="61">
        <v>87</v>
      </c>
      <c r="R10" s="61">
        <v>122</v>
      </c>
      <c r="S10" s="61">
        <v>151</v>
      </c>
      <c r="T10" s="61">
        <v>162</v>
      </c>
      <c r="U10" s="61">
        <v>158</v>
      </c>
      <c r="V10" s="61">
        <v>150</v>
      </c>
      <c r="W10" s="61">
        <v>136</v>
      </c>
      <c r="X10" s="61">
        <v>119</v>
      </c>
      <c r="Y10" s="61">
        <v>104</v>
      </c>
      <c r="Z10" s="61">
        <v>90</v>
      </c>
      <c r="AA10" s="61">
        <v>75</v>
      </c>
      <c r="AB10" s="62">
        <v>60</v>
      </c>
      <c r="AC10" s="45">
        <f t="shared" si="0"/>
        <v>162</v>
      </c>
      <c r="AD10" s="46">
        <f t="shared" si="1"/>
        <v>-66</v>
      </c>
      <c r="AE10" s="47">
        <f t="shared" si="2"/>
        <v>49.041666666666664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4701</v>
      </c>
      <c r="G11" s="70"/>
      <c r="H11" s="70"/>
      <c r="I11" s="70">
        <v>4700</v>
      </c>
      <c r="J11" s="70"/>
      <c r="K11" s="70"/>
      <c r="L11" s="70">
        <v>4699</v>
      </c>
      <c r="M11" s="70"/>
      <c r="N11" s="70"/>
      <c r="O11" s="61">
        <v>4698</v>
      </c>
      <c r="P11" s="61"/>
      <c r="Q11" s="61"/>
      <c r="R11" s="61">
        <v>4697</v>
      </c>
      <c r="S11" s="61"/>
      <c r="T11" s="61"/>
      <c r="U11" s="61">
        <v>4696</v>
      </c>
      <c r="V11" s="61"/>
      <c r="W11" s="61"/>
      <c r="X11" s="61">
        <v>4695</v>
      </c>
      <c r="Y11" s="61"/>
      <c r="Z11" s="61"/>
      <c r="AA11" s="61">
        <v>4694</v>
      </c>
      <c r="AB11" s="62"/>
      <c r="AC11" s="45">
        <f t="shared" si="0"/>
        <v>4701</v>
      </c>
      <c r="AD11" s="46">
        <f t="shared" si="1"/>
        <v>4694</v>
      </c>
      <c r="AE11" s="47">
        <f t="shared" si="2"/>
        <v>4697.5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2673</v>
      </c>
      <c r="G12" s="70"/>
      <c r="H12" s="70">
        <v>2687</v>
      </c>
      <c r="I12" s="70"/>
      <c r="J12" s="70">
        <v>2706</v>
      </c>
      <c r="K12" s="70"/>
      <c r="L12" s="70">
        <v>2726</v>
      </c>
      <c r="M12" s="70"/>
      <c r="N12" s="70">
        <v>2739</v>
      </c>
      <c r="O12" s="61"/>
      <c r="P12" s="61">
        <v>2743</v>
      </c>
      <c r="Q12" s="61"/>
      <c r="R12" s="61">
        <v>2721</v>
      </c>
      <c r="S12" s="61"/>
      <c r="T12" s="61">
        <v>2678</v>
      </c>
      <c r="U12" s="61"/>
      <c r="V12" s="61">
        <v>2674</v>
      </c>
      <c r="W12" s="61"/>
      <c r="X12" s="61">
        <v>2692</v>
      </c>
      <c r="Y12" s="61"/>
      <c r="Z12" s="61">
        <v>2708</v>
      </c>
      <c r="AA12" s="61"/>
      <c r="AB12" s="62">
        <v>2677</v>
      </c>
      <c r="AC12" s="45">
        <f t="shared" si="0"/>
        <v>2743</v>
      </c>
      <c r="AD12" s="46">
        <f t="shared" si="1"/>
        <v>2673</v>
      </c>
      <c r="AE12" s="47">
        <f t="shared" si="2"/>
        <v>2702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1111</v>
      </c>
      <c r="G13" s="70"/>
      <c r="H13" s="70">
        <v>1028</v>
      </c>
      <c r="I13" s="70"/>
      <c r="J13" s="70">
        <v>1018</v>
      </c>
      <c r="K13" s="70"/>
      <c r="L13" s="70">
        <v>1015</v>
      </c>
      <c r="M13" s="70"/>
      <c r="N13" s="70">
        <v>1013</v>
      </c>
      <c r="O13" s="61"/>
      <c r="P13" s="61">
        <v>1012</v>
      </c>
      <c r="Q13" s="61"/>
      <c r="R13" s="61">
        <v>1012</v>
      </c>
      <c r="S13" s="61"/>
      <c r="T13" s="61">
        <v>1127</v>
      </c>
      <c r="U13" s="61"/>
      <c r="V13" s="61">
        <v>1125</v>
      </c>
      <c r="W13" s="61"/>
      <c r="X13" s="61">
        <v>1036</v>
      </c>
      <c r="Y13" s="61"/>
      <c r="Z13" s="61">
        <v>1020</v>
      </c>
      <c r="AA13" s="61"/>
      <c r="AB13" s="62">
        <v>1015</v>
      </c>
      <c r="AC13" s="45">
        <f t="shared" si="0"/>
        <v>1127</v>
      </c>
      <c r="AD13" s="46">
        <f t="shared" si="1"/>
        <v>1012</v>
      </c>
      <c r="AE13" s="47">
        <f t="shared" si="2"/>
        <v>1044.3333333333333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118</v>
      </c>
      <c r="G14" s="70"/>
      <c r="H14" s="70"/>
      <c r="I14" s="70">
        <v>115</v>
      </c>
      <c r="J14" s="70"/>
      <c r="K14" s="70"/>
      <c r="L14" s="70">
        <v>108</v>
      </c>
      <c r="M14" s="70"/>
      <c r="N14" s="70"/>
      <c r="O14" s="61">
        <v>103</v>
      </c>
      <c r="P14" s="61"/>
      <c r="Q14" s="61"/>
      <c r="R14" s="61">
        <v>102</v>
      </c>
      <c r="S14" s="61"/>
      <c r="T14" s="61"/>
      <c r="U14" s="61">
        <v>108</v>
      </c>
      <c r="V14" s="61"/>
      <c r="W14" s="61"/>
      <c r="X14" s="61">
        <v>142</v>
      </c>
      <c r="Y14" s="61"/>
      <c r="Z14" s="61"/>
      <c r="AA14" s="61">
        <v>123</v>
      </c>
      <c r="AB14" s="62"/>
      <c r="AC14" s="45">
        <f t="shared" si="0"/>
        <v>142</v>
      </c>
      <c r="AD14" s="46">
        <f t="shared" si="1"/>
        <v>102</v>
      </c>
      <c r="AE14" s="47">
        <f t="shared" si="2"/>
        <v>114.875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-17</v>
      </c>
      <c r="F15" s="70">
        <v>-40</v>
      </c>
      <c r="G15" s="70">
        <v>-61</v>
      </c>
      <c r="H15" s="70">
        <v>-79</v>
      </c>
      <c r="I15" s="70">
        <v>-94</v>
      </c>
      <c r="J15" s="70">
        <v>-105</v>
      </c>
      <c r="K15" s="70">
        <v>-106</v>
      </c>
      <c r="L15" s="70">
        <v>-88</v>
      </c>
      <c r="M15" s="70">
        <v>-52</v>
      </c>
      <c r="N15" s="70">
        <v>-13</v>
      </c>
      <c r="O15" s="61">
        <v>24</v>
      </c>
      <c r="P15" s="61">
        <v>60</v>
      </c>
      <c r="Q15" s="61">
        <v>100</v>
      </c>
      <c r="R15" s="61">
        <v>118</v>
      </c>
      <c r="S15" s="61">
        <v>126</v>
      </c>
      <c r="T15" s="61">
        <v>128</v>
      </c>
      <c r="U15" s="61">
        <v>127</v>
      </c>
      <c r="V15" s="61">
        <v>117</v>
      </c>
      <c r="W15" s="61">
        <v>98</v>
      </c>
      <c r="X15" s="61">
        <v>84</v>
      </c>
      <c r="Y15" s="61">
        <v>63</v>
      </c>
      <c r="Z15" s="61">
        <v>57</v>
      </c>
      <c r="AA15" s="61">
        <v>40</v>
      </c>
      <c r="AB15" s="62">
        <v>24</v>
      </c>
      <c r="AC15" s="45">
        <f t="shared" si="0"/>
        <v>128</v>
      </c>
      <c r="AD15" s="46">
        <f t="shared" si="1"/>
        <v>-106</v>
      </c>
      <c r="AE15" s="47">
        <f t="shared" si="2"/>
        <v>21.291666666666668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89</v>
      </c>
      <c r="F16" s="70">
        <v>76</v>
      </c>
      <c r="G16" s="70">
        <v>60</v>
      </c>
      <c r="H16" s="70">
        <v>44</v>
      </c>
      <c r="I16" s="70">
        <v>31</v>
      </c>
      <c r="J16" s="70">
        <v>19</v>
      </c>
      <c r="K16" s="70">
        <v>7</v>
      </c>
      <c r="L16" s="70">
        <v>-5</v>
      </c>
      <c r="M16" s="70">
        <v>-12</v>
      </c>
      <c r="N16" s="70">
        <v>-19</v>
      </c>
      <c r="O16" s="61">
        <v>-3</v>
      </c>
      <c r="P16" s="61">
        <v>35</v>
      </c>
      <c r="Q16" s="61">
        <v>80</v>
      </c>
      <c r="R16" s="61">
        <v>140</v>
      </c>
      <c r="S16" s="61">
        <v>181</v>
      </c>
      <c r="T16" s="61">
        <v>208</v>
      </c>
      <c r="U16" s="61">
        <v>209</v>
      </c>
      <c r="V16" s="61">
        <v>198</v>
      </c>
      <c r="W16" s="61">
        <v>190</v>
      </c>
      <c r="X16" s="61">
        <v>174</v>
      </c>
      <c r="Y16" s="61">
        <v>154</v>
      </c>
      <c r="Z16" s="61">
        <v>140</v>
      </c>
      <c r="AA16" s="61">
        <v>128</v>
      </c>
      <c r="AB16" s="62">
        <v>110</v>
      </c>
      <c r="AC16" s="45">
        <f t="shared" si="0"/>
        <v>209</v>
      </c>
      <c r="AD16" s="46">
        <f t="shared" si="1"/>
        <v>-19</v>
      </c>
      <c r="AE16" s="47">
        <f t="shared" si="2"/>
        <v>93.083333333333329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73</v>
      </c>
      <c r="F17" s="70">
        <v>56</v>
      </c>
      <c r="G17" s="70">
        <v>40</v>
      </c>
      <c r="H17" s="70">
        <v>24</v>
      </c>
      <c r="I17" s="70">
        <v>12</v>
      </c>
      <c r="J17" s="70">
        <v>-2</v>
      </c>
      <c r="K17" s="70">
        <v>-15</v>
      </c>
      <c r="L17" s="70">
        <v>-25</v>
      </c>
      <c r="M17" s="70">
        <v>-34</v>
      </c>
      <c r="N17" s="70">
        <v>-23</v>
      </c>
      <c r="O17" s="61">
        <v>6</v>
      </c>
      <c r="P17" s="61">
        <v>38</v>
      </c>
      <c r="Q17" s="61">
        <v>81</v>
      </c>
      <c r="R17" s="61">
        <v>130</v>
      </c>
      <c r="S17" s="61">
        <v>171</v>
      </c>
      <c r="T17" s="61">
        <v>195</v>
      </c>
      <c r="U17" s="61">
        <v>194</v>
      </c>
      <c r="V17" s="61">
        <v>187</v>
      </c>
      <c r="W17" s="61">
        <v>176</v>
      </c>
      <c r="X17" s="61">
        <v>155</v>
      </c>
      <c r="Y17" s="61">
        <v>136</v>
      </c>
      <c r="Z17" s="61">
        <v>126</v>
      </c>
      <c r="AA17" s="61">
        <v>111</v>
      </c>
      <c r="AB17" s="62">
        <v>93</v>
      </c>
      <c r="AC17" s="45">
        <f t="shared" si="0"/>
        <v>195</v>
      </c>
      <c r="AD17" s="46">
        <f t="shared" si="1"/>
        <v>-34</v>
      </c>
      <c r="AE17" s="47">
        <f t="shared" si="2"/>
        <v>79.375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50</v>
      </c>
      <c r="F18" s="70">
        <v>43</v>
      </c>
      <c r="G18" s="70">
        <v>34</v>
      </c>
      <c r="H18" s="70">
        <v>23</v>
      </c>
      <c r="I18" s="70">
        <v>13</v>
      </c>
      <c r="J18" s="70">
        <v>0</v>
      </c>
      <c r="K18" s="70">
        <v>-10</v>
      </c>
      <c r="L18" s="70">
        <v>-20</v>
      </c>
      <c r="M18" s="70">
        <v>-29</v>
      </c>
      <c r="N18" s="70">
        <v>-37</v>
      </c>
      <c r="O18" s="61">
        <v>-43</v>
      </c>
      <c r="P18" s="61">
        <v>-29</v>
      </c>
      <c r="Q18" s="61">
        <v>-14</v>
      </c>
      <c r="R18" s="61">
        <v>5</v>
      </c>
      <c r="S18" s="61">
        <v>26</v>
      </c>
      <c r="T18" s="61">
        <v>46</v>
      </c>
      <c r="U18" s="61">
        <v>61</v>
      </c>
      <c r="V18" s="61">
        <v>74</v>
      </c>
      <c r="W18" s="61">
        <v>85</v>
      </c>
      <c r="X18" s="61">
        <v>93</v>
      </c>
      <c r="Y18" s="61">
        <v>95</v>
      </c>
      <c r="Z18" s="61">
        <v>91</v>
      </c>
      <c r="AA18" s="61">
        <v>84</v>
      </c>
      <c r="AB18" s="62">
        <v>76</v>
      </c>
      <c r="AC18" s="45">
        <f t="shared" si="0"/>
        <v>95</v>
      </c>
      <c r="AD18" s="46">
        <f t="shared" si="1"/>
        <v>-43</v>
      </c>
      <c r="AE18" s="47">
        <f t="shared" si="2"/>
        <v>29.875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2466</v>
      </c>
      <c r="G19" s="70"/>
      <c r="H19" s="70"/>
      <c r="I19" s="70"/>
      <c r="J19" s="70"/>
      <c r="K19" s="70"/>
      <c r="L19" s="70">
        <v>2468</v>
      </c>
      <c r="M19" s="70"/>
      <c r="N19" s="70"/>
      <c r="O19" s="61"/>
      <c r="P19" s="61"/>
      <c r="Q19" s="61"/>
      <c r="R19" s="61">
        <v>2461</v>
      </c>
      <c r="S19" s="61"/>
      <c r="T19" s="61"/>
      <c r="U19" s="61"/>
      <c r="V19" s="61"/>
      <c r="W19" s="61"/>
      <c r="X19" s="61">
        <v>2456</v>
      </c>
      <c r="Y19" s="61"/>
      <c r="Z19" s="61"/>
      <c r="AA19" s="61"/>
      <c r="AB19" s="62"/>
      <c r="AC19" s="45">
        <f t="shared" si="0"/>
        <v>2468</v>
      </c>
      <c r="AD19" s="46">
        <f t="shared" si="1"/>
        <v>2456</v>
      </c>
      <c r="AE19" s="47">
        <f t="shared" si="2"/>
        <v>2462.75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9</v>
      </c>
      <c r="F20" s="91">
        <v>-10</v>
      </c>
      <c r="G20" s="91">
        <v>-30</v>
      </c>
      <c r="H20" s="91">
        <v>-48</v>
      </c>
      <c r="I20" s="91">
        <v>-64</v>
      </c>
      <c r="J20" s="91">
        <v>-76</v>
      </c>
      <c r="K20" s="91">
        <v>-87</v>
      </c>
      <c r="L20" s="91">
        <v>-93</v>
      </c>
      <c r="M20" s="91">
        <v>-83</v>
      </c>
      <c r="N20" s="91">
        <v>-49</v>
      </c>
      <c r="O20" s="92">
        <v>-18</v>
      </c>
      <c r="P20" s="92">
        <v>14</v>
      </c>
      <c r="Q20" s="92">
        <v>49</v>
      </c>
      <c r="R20" s="92">
        <v>75</v>
      </c>
      <c r="S20" s="92">
        <v>93</v>
      </c>
      <c r="T20" s="92">
        <v>99</v>
      </c>
      <c r="U20" s="92">
        <v>101</v>
      </c>
      <c r="V20" s="92">
        <v>100</v>
      </c>
      <c r="W20" s="92">
        <v>90</v>
      </c>
      <c r="X20" s="92">
        <v>79</v>
      </c>
      <c r="Y20" s="92">
        <v>69</v>
      </c>
      <c r="Z20" s="92">
        <v>59</v>
      </c>
      <c r="AA20" s="92">
        <v>49</v>
      </c>
      <c r="AB20" s="93">
        <v>35</v>
      </c>
      <c r="AC20" s="94">
        <f t="shared" si="0"/>
        <v>101</v>
      </c>
      <c r="AD20" s="95">
        <f t="shared" si="1"/>
        <v>-93</v>
      </c>
      <c r="AE20" s="96">
        <f t="shared" si="2"/>
        <v>15.125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8812</v>
      </c>
      <c r="G21" s="68"/>
      <c r="H21" s="68">
        <v>8803</v>
      </c>
      <c r="I21" s="68"/>
      <c r="J21" s="68">
        <v>8795</v>
      </c>
      <c r="K21" s="68"/>
      <c r="L21" s="68">
        <v>8791</v>
      </c>
      <c r="M21" s="68"/>
      <c r="N21" s="68">
        <v>8790</v>
      </c>
      <c r="O21" s="57"/>
      <c r="P21" s="57">
        <v>8789</v>
      </c>
      <c r="Q21" s="57"/>
      <c r="R21" s="57">
        <v>8789</v>
      </c>
      <c r="S21" s="57"/>
      <c r="T21" s="57">
        <v>8789</v>
      </c>
      <c r="U21" s="57"/>
      <c r="V21" s="57">
        <v>8788</v>
      </c>
      <c r="W21" s="57"/>
      <c r="X21" s="57">
        <v>8788</v>
      </c>
      <c r="Y21" s="57"/>
      <c r="Z21" s="57">
        <v>8794</v>
      </c>
      <c r="AA21" s="57"/>
      <c r="AB21" s="58">
        <v>8803</v>
      </c>
      <c r="AC21" s="42">
        <f t="shared" si="0"/>
        <v>8812</v>
      </c>
      <c r="AD21" s="43">
        <f t="shared" si="1"/>
        <v>8788</v>
      </c>
      <c r="AE21" s="44">
        <f t="shared" si="2"/>
        <v>8794.25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2992</v>
      </c>
      <c r="G22" s="70"/>
      <c r="H22" s="70">
        <v>2995</v>
      </c>
      <c r="I22" s="70"/>
      <c r="J22" s="70">
        <v>2998</v>
      </c>
      <c r="K22" s="70"/>
      <c r="L22" s="70">
        <v>3000</v>
      </c>
      <c r="M22" s="70"/>
      <c r="N22" s="70">
        <v>3002</v>
      </c>
      <c r="O22" s="61"/>
      <c r="P22" s="61">
        <v>3003</v>
      </c>
      <c r="Q22" s="61"/>
      <c r="R22" s="61">
        <v>3004</v>
      </c>
      <c r="S22" s="61"/>
      <c r="T22" s="61">
        <v>3002</v>
      </c>
      <c r="U22" s="61"/>
      <c r="V22" s="61">
        <v>2999</v>
      </c>
      <c r="W22" s="61"/>
      <c r="X22" s="61">
        <v>2997</v>
      </c>
      <c r="Y22" s="61"/>
      <c r="Z22" s="61">
        <v>2995</v>
      </c>
      <c r="AA22" s="61"/>
      <c r="AB22" s="62">
        <v>2994</v>
      </c>
      <c r="AC22" s="45">
        <f t="shared" si="0"/>
        <v>3004</v>
      </c>
      <c r="AD22" s="46">
        <f t="shared" si="1"/>
        <v>2992</v>
      </c>
      <c r="AE22" s="47">
        <f t="shared" si="2"/>
        <v>2998.4166666666665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13475</v>
      </c>
      <c r="F23" s="70">
        <v>13467</v>
      </c>
      <c r="G23" s="70"/>
      <c r="H23" s="70">
        <v>13465</v>
      </c>
      <c r="I23" s="70"/>
      <c r="J23" s="70">
        <v>13599</v>
      </c>
      <c r="K23" s="70"/>
      <c r="L23" s="70">
        <v>13597</v>
      </c>
      <c r="M23" s="70">
        <v>13506</v>
      </c>
      <c r="N23" s="70">
        <v>13485</v>
      </c>
      <c r="O23" s="61">
        <v>13574</v>
      </c>
      <c r="P23" s="61">
        <v>13675</v>
      </c>
      <c r="Q23" s="61">
        <v>13596</v>
      </c>
      <c r="R23" s="61">
        <v>13518</v>
      </c>
      <c r="S23" s="61"/>
      <c r="T23" s="61">
        <v>13475</v>
      </c>
      <c r="U23" s="61"/>
      <c r="V23" s="61">
        <v>13467</v>
      </c>
      <c r="W23" s="61">
        <v>13667</v>
      </c>
      <c r="X23" s="61">
        <v>13670</v>
      </c>
      <c r="Y23" s="61">
        <v>13585</v>
      </c>
      <c r="Z23" s="61">
        <v>13530</v>
      </c>
      <c r="AA23" s="61">
        <v>13492</v>
      </c>
      <c r="AB23" s="62">
        <v>13473</v>
      </c>
      <c r="AC23" s="45">
        <f t="shared" si="0"/>
        <v>13675</v>
      </c>
      <c r="AD23" s="46">
        <f t="shared" si="1"/>
        <v>13465</v>
      </c>
      <c r="AE23" s="47">
        <f t="shared" si="2"/>
        <v>13542.947368421053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6413</v>
      </c>
      <c r="F24" s="70">
        <v>6413</v>
      </c>
      <c r="G24" s="70">
        <v>6430</v>
      </c>
      <c r="H24" s="70"/>
      <c r="I24" s="70">
        <v>6416</v>
      </c>
      <c r="J24" s="70">
        <v>6424</v>
      </c>
      <c r="K24" s="70"/>
      <c r="L24" s="70">
        <v>6408</v>
      </c>
      <c r="M24" s="70"/>
      <c r="N24" s="70"/>
      <c r="O24" s="61">
        <v>6396</v>
      </c>
      <c r="P24" s="61">
        <v>6413</v>
      </c>
      <c r="Q24" s="61">
        <v>6389</v>
      </c>
      <c r="R24" s="61">
        <v>6396</v>
      </c>
      <c r="S24" s="61">
        <v>6417</v>
      </c>
      <c r="T24" s="61"/>
      <c r="U24" s="61">
        <v>6396</v>
      </c>
      <c r="V24" s="61"/>
      <c r="W24" s="61"/>
      <c r="X24" s="61">
        <v>6418</v>
      </c>
      <c r="Y24" s="61"/>
      <c r="Z24" s="61"/>
      <c r="AA24" s="61">
        <v>6452</v>
      </c>
      <c r="AB24" s="62"/>
      <c r="AC24" s="45">
        <f t="shared" si="0"/>
        <v>6452</v>
      </c>
      <c r="AD24" s="46">
        <f t="shared" si="1"/>
        <v>6389</v>
      </c>
      <c r="AE24" s="47">
        <f t="shared" si="2"/>
        <v>6412.9285714285716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2327</v>
      </c>
      <c r="G25" s="70"/>
      <c r="H25" s="70">
        <v>2330</v>
      </c>
      <c r="I25" s="70"/>
      <c r="J25" s="70">
        <v>2324</v>
      </c>
      <c r="K25" s="70"/>
      <c r="L25" s="70">
        <v>2324</v>
      </c>
      <c r="M25" s="70"/>
      <c r="N25" s="70">
        <v>2324</v>
      </c>
      <c r="O25" s="61"/>
      <c r="P25" s="61">
        <v>2321</v>
      </c>
      <c r="Q25" s="61"/>
      <c r="R25" s="61">
        <v>2321</v>
      </c>
      <c r="S25" s="61"/>
      <c r="T25" s="61">
        <v>2324</v>
      </c>
      <c r="U25" s="61"/>
      <c r="V25" s="61">
        <v>2325</v>
      </c>
      <c r="W25" s="61"/>
      <c r="X25" s="61">
        <v>2325</v>
      </c>
      <c r="Y25" s="61"/>
      <c r="Z25" s="61">
        <v>2327</v>
      </c>
      <c r="AA25" s="61"/>
      <c r="AB25" s="62">
        <v>2332</v>
      </c>
      <c r="AC25" s="45">
        <f t="shared" si="0"/>
        <v>2332</v>
      </c>
      <c r="AD25" s="46">
        <f t="shared" si="1"/>
        <v>2321</v>
      </c>
      <c r="AE25" s="47">
        <f t="shared" si="2"/>
        <v>2325.3333333333335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1352</v>
      </c>
      <c r="G26" s="70"/>
      <c r="H26" s="70">
        <v>1358</v>
      </c>
      <c r="I26" s="70"/>
      <c r="J26" s="70">
        <v>1364</v>
      </c>
      <c r="K26" s="70"/>
      <c r="L26" s="70">
        <v>1370</v>
      </c>
      <c r="M26" s="70"/>
      <c r="N26" s="70">
        <v>1368</v>
      </c>
      <c r="O26" s="61"/>
      <c r="P26" s="61">
        <v>1365</v>
      </c>
      <c r="Q26" s="61"/>
      <c r="R26" s="61">
        <v>1362</v>
      </c>
      <c r="S26" s="61"/>
      <c r="T26" s="61">
        <v>1363</v>
      </c>
      <c r="U26" s="61"/>
      <c r="V26" s="61">
        <v>1364</v>
      </c>
      <c r="W26" s="61"/>
      <c r="X26" s="61">
        <v>1365</v>
      </c>
      <c r="Y26" s="61"/>
      <c r="Z26" s="61">
        <v>1366</v>
      </c>
      <c r="AA26" s="61"/>
      <c r="AB26" s="62">
        <v>1367</v>
      </c>
      <c r="AC26" s="45">
        <f t="shared" si="0"/>
        <v>1370</v>
      </c>
      <c r="AD26" s="46">
        <f t="shared" si="1"/>
        <v>1352</v>
      </c>
      <c r="AE26" s="47">
        <f t="shared" si="2"/>
        <v>1363.6666666666667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1037</v>
      </c>
      <c r="G27" s="70"/>
      <c r="H27" s="70">
        <v>1036</v>
      </c>
      <c r="I27" s="70"/>
      <c r="J27" s="70">
        <v>1035</v>
      </c>
      <c r="K27" s="70"/>
      <c r="L27" s="70">
        <v>1034</v>
      </c>
      <c r="M27" s="70"/>
      <c r="N27" s="70">
        <v>1033</v>
      </c>
      <c r="O27" s="61"/>
      <c r="P27" s="61">
        <v>1032</v>
      </c>
      <c r="Q27" s="61"/>
      <c r="R27" s="61">
        <v>1030</v>
      </c>
      <c r="S27" s="61"/>
      <c r="T27" s="61">
        <v>1025</v>
      </c>
      <c r="U27" s="61"/>
      <c r="V27" s="61">
        <v>1019</v>
      </c>
      <c r="W27" s="61"/>
      <c r="X27" s="61">
        <v>1013</v>
      </c>
      <c r="Y27" s="61"/>
      <c r="Z27" s="61">
        <v>1007</v>
      </c>
      <c r="AA27" s="61"/>
      <c r="AB27" s="62">
        <v>1001</v>
      </c>
      <c r="AC27" s="45">
        <f t="shared" si="0"/>
        <v>1037</v>
      </c>
      <c r="AD27" s="46">
        <f t="shared" si="1"/>
        <v>1001</v>
      </c>
      <c r="AE27" s="47">
        <f t="shared" si="2"/>
        <v>1025.1666666666667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52</v>
      </c>
      <c r="G28" s="70"/>
      <c r="H28" s="70"/>
      <c r="I28" s="70">
        <v>32</v>
      </c>
      <c r="J28" s="70"/>
      <c r="K28" s="70"/>
      <c r="L28" s="70">
        <v>2</v>
      </c>
      <c r="M28" s="70"/>
      <c r="N28" s="70"/>
      <c r="O28" s="61">
        <v>-2</v>
      </c>
      <c r="P28" s="61"/>
      <c r="Q28" s="61"/>
      <c r="R28" s="61">
        <v>49</v>
      </c>
      <c r="S28" s="61"/>
      <c r="T28" s="61"/>
      <c r="U28" s="61">
        <v>86</v>
      </c>
      <c r="V28" s="61"/>
      <c r="W28" s="61"/>
      <c r="X28" s="61">
        <v>128</v>
      </c>
      <c r="Y28" s="61"/>
      <c r="Z28" s="61"/>
      <c r="AA28" s="61">
        <v>106</v>
      </c>
      <c r="AB28" s="62"/>
      <c r="AC28" s="45">
        <f t="shared" si="0"/>
        <v>128</v>
      </c>
      <c r="AD28" s="46">
        <f t="shared" si="1"/>
        <v>-2</v>
      </c>
      <c r="AE28" s="47">
        <f t="shared" si="2"/>
        <v>56.625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20</v>
      </c>
      <c r="G29" s="70"/>
      <c r="H29" s="70"/>
      <c r="I29" s="70">
        <v>-13</v>
      </c>
      <c r="J29" s="70"/>
      <c r="K29" s="70"/>
      <c r="L29" s="70">
        <v>-50</v>
      </c>
      <c r="M29" s="70"/>
      <c r="N29" s="70"/>
      <c r="O29" s="61">
        <v>-52</v>
      </c>
      <c r="P29" s="61"/>
      <c r="Q29" s="61"/>
      <c r="R29" s="61">
        <v>12</v>
      </c>
      <c r="S29" s="61"/>
      <c r="T29" s="61"/>
      <c r="U29" s="61">
        <v>62</v>
      </c>
      <c r="V29" s="61"/>
      <c r="W29" s="61"/>
      <c r="X29" s="61">
        <v>92</v>
      </c>
      <c r="Y29" s="61"/>
      <c r="Z29" s="61"/>
      <c r="AA29" s="61">
        <v>64</v>
      </c>
      <c r="AB29" s="62"/>
      <c r="AC29" s="45">
        <f t="shared" si="0"/>
        <v>92</v>
      </c>
      <c r="AD29" s="46">
        <f t="shared" si="1"/>
        <v>-52</v>
      </c>
      <c r="AE29" s="47">
        <f t="shared" si="2"/>
        <v>16.875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12</v>
      </c>
      <c r="F30" s="70">
        <v>-2</v>
      </c>
      <c r="G30" s="70">
        <v>-17</v>
      </c>
      <c r="H30" s="70">
        <v>-38</v>
      </c>
      <c r="I30" s="70">
        <v>-59</v>
      </c>
      <c r="J30" s="70">
        <v>-76</v>
      </c>
      <c r="K30" s="70">
        <v>-92</v>
      </c>
      <c r="L30" s="70">
        <v>-101</v>
      </c>
      <c r="M30" s="70">
        <v>-98</v>
      </c>
      <c r="N30" s="70">
        <v>-76</v>
      </c>
      <c r="O30" s="61">
        <v>-47</v>
      </c>
      <c r="P30" s="61">
        <v>-13</v>
      </c>
      <c r="Q30" s="61">
        <v>18</v>
      </c>
      <c r="R30" s="61">
        <v>45</v>
      </c>
      <c r="S30" s="61">
        <v>69</v>
      </c>
      <c r="T30" s="61">
        <v>89</v>
      </c>
      <c r="U30" s="61">
        <v>101</v>
      </c>
      <c r="V30" s="61">
        <v>101</v>
      </c>
      <c r="W30" s="61">
        <v>96</v>
      </c>
      <c r="X30" s="61">
        <v>83</v>
      </c>
      <c r="Y30" s="61">
        <v>68</v>
      </c>
      <c r="Z30" s="61">
        <v>54</v>
      </c>
      <c r="AA30" s="61">
        <v>41</v>
      </c>
      <c r="AB30" s="62">
        <v>31</v>
      </c>
      <c r="AC30" s="45">
        <f t="shared" si="0"/>
        <v>101</v>
      </c>
      <c r="AD30" s="46">
        <f t="shared" si="1"/>
        <v>-101</v>
      </c>
      <c r="AE30" s="47">
        <f t="shared" si="2"/>
        <v>7.875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-15</v>
      </c>
      <c r="F31" s="72">
        <v>-38</v>
      </c>
      <c r="G31" s="72">
        <v>-60</v>
      </c>
      <c r="H31" s="72">
        <v>-78</v>
      </c>
      <c r="I31" s="72">
        <v>-99</v>
      </c>
      <c r="J31" s="72">
        <v>-114</v>
      </c>
      <c r="K31" s="72">
        <v>-119</v>
      </c>
      <c r="L31" s="72">
        <v>-112</v>
      </c>
      <c r="M31" s="72">
        <v>-86</v>
      </c>
      <c r="N31" s="72">
        <v>-55</v>
      </c>
      <c r="O31" s="73">
        <v>-20</v>
      </c>
      <c r="P31" s="73">
        <v>18</v>
      </c>
      <c r="Q31" s="73">
        <v>52</v>
      </c>
      <c r="R31" s="73">
        <v>74</v>
      </c>
      <c r="S31" s="73">
        <v>86</v>
      </c>
      <c r="T31" s="73">
        <v>89</v>
      </c>
      <c r="U31" s="73">
        <v>79</v>
      </c>
      <c r="V31" s="73">
        <v>67</v>
      </c>
      <c r="W31" s="73">
        <v>58</v>
      </c>
      <c r="X31" s="73">
        <v>47</v>
      </c>
      <c r="Y31" s="73">
        <v>38</v>
      </c>
      <c r="Z31" s="73">
        <v>27</v>
      </c>
      <c r="AA31" s="73">
        <v>18</v>
      </c>
      <c r="AB31" s="74">
        <v>9</v>
      </c>
      <c r="AC31" s="48">
        <f t="shared" si="0"/>
        <v>89</v>
      </c>
      <c r="AD31" s="49">
        <f t="shared" si="1"/>
        <v>-119</v>
      </c>
      <c r="AE31" s="50">
        <f t="shared" si="2"/>
        <v>-5.583333333333333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208</v>
      </c>
      <c r="G32" s="68"/>
      <c r="H32" s="68"/>
      <c r="I32" s="68">
        <v>220</v>
      </c>
      <c r="J32" s="68"/>
      <c r="K32" s="68"/>
      <c r="L32" s="68">
        <v>224</v>
      </c>
      <c r="M32" s="68"/>
      <c r="N32" s="68"/>
      <c r="O32" s="57">
        <v>228</v>
      </c>
      <c r="P32" s="57"/>
      <c r="Q32" s="57"/>
      <c r="R32" s="57">
        <v>227</v>
      </c>
      <c r="S32" s="57"/>
      <c r="T32" s="57"/>
      <c r="U32" s="57">
        <v>218</v>
      </c>
      <c r="V32" s="57"/>
      <c r="W32" s="57"/>
      <c r="X32" s="57">
        <v>213</v>
      </c>
      <c r="Y32" s="57"/>
      <c r="Z32" s="57"/>
      <c r="AA32" s="57">
        <v>207</v>
      </c>
      <c r="AB32" s="58"/>
      <c r="AC32" s="42">
        <f t="shared" si="0"/>
        <v>228</v>
      </c>
      <c r="AD32" s="43">
        <f t="shared" si="1"/>
        <v>207</v>
      </c>
      <c r="AE32" s="44">
        <f t="shared" si="2"/>
        <v>218.125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125</v>
      </c>
      <c r="G33" s="70"/>
      <c r="H33" s="70">
        <v>126</v>
      </c>
      <c r="I33" s="70"/>
      <c r="J33" s="70">
        <v>127</v>
      </c>
      <c r="K33" s="70"/>
      <c r="L33" s="70">
        <v>129</v>
      </c>
      <c r="M33" s="70"/>
      <c r="N33" s="70">
        <v>128</v>
      </c>
      <c r="O33" s="61"/>
      <c r="P33" s="61">
        <v>128</v>
      </c>
      <c r="Q33" s="61"/>
      <c r="R33" s="61">
        <v>127</v>
      </c>
      <c r="S33" s="61"/>
      <c r="T33" s="61">
        <v>127</v>
      </c>
      <c r="U33" s="61"/>
      <c r="V33" s="61">
        <v>128</v>
      </c>
      <c r="W33" s="61"/>
      <c r="X33" s="61">
        <v>129</v>
      </c>
      <c r="Y33" s="61"/>
      <c r="Z33" s="61">
        <v>128</v>
      </c>
      <c r="AA33" s="61"/>
      <c r="AB33" s="62">
        <v>128</v>
      </c>
      <c r="AC33" s="45">
        <f t="shared" si="0"/>
        <v>129</v>
      </c>
      <c r="AD33" s="46">
        <f t="shared" si="1"/>
        <v>125</v>
      </c>
      <c r="AE33" s="47">
        <f t="shared" si="2"/>
        <v>127.5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390</v>
      </c>
      <c r="G34" s="70"/>
      <c r="H34" s="70"/>
      <c r="I34" s="70">
        <v>391</v>
      </c>
      <c r="J34" s="70"/>
      <c r="K34" s="70"/>
      <c r="L34" s="70">
        <v>393</v>
      </c>
      <c r="M34" s="70"/>
      <c r="N34" s="70"/>
      <c r="O34" s="61">
        <v>393</v>
      </c>
      <c r="P34" s="61"/>
      <c r="Q34" s="61"/>
      <c r="R34" s="61">
        <v>392</v>
      </c>
      <c r="S34" s="61"/>
      <c r="T34" s="61"/>
      <c r="U34" s="61">
        <v>392</v>
      </c>
      <c r="V34" s="61"/>
      <c r="W34" s="61"/>
      <c r="X34" s="61">
        <v>392</v>
      </c>
      <c r="Y34" s="61"/>
      <c r="Z34" s="61"/>
      <c r="AA34" s="61">
        <v>392</v>
      </c>
      <c r="AB34" s="62"/>
      <c r="AC34" s="45">
        <f t="shared" si="0"/>
        <v>393</v>
      </c>
      <c r="AD34" s="46">
        <f t="shared" si="1"/>
        <v>390</v>
      </c>
      <c r="AE34" s="47">
        <f t="shared" si="2"/>
        <v>391.875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16</v>
      </c>
      <c r="F35" s="70">
        <v>4</v>
      </c>
      <c r="G35" s="70">
        <v>-15</v>
      </c>
      <c r="H35" s="70">
        <v>-35</v>
      </c>
      <c r="I35" s="70">
        <v>-56</v>
      </c>
      <c r="J35" s="70">
        <v>-74</v>
      </c>
      <c r="K35" s="70">
        <v>-92</v>
      </c>
      <c r="L35" s="70">
        <v>-107</v>
      </c>
      <c r="M35" s="70">
        <v>-115</v>
      </c>
      <c r="N35" s="70">
        <v>-102</v>
      </c>
      <c r="O35" s="61">
        <v>-73</v>
      </c>
      <c r="P35" s="61">
        <v>-39</v>
      </c>
      <c r="Q35" s="61">
        <v>-1</v>
      </c>
      <c r="R35" s="61">
        <v>33</v>
      </c>
      <c r="S35" s="61">
        <v>62</v>
      </c>
      <c r="T35" s="61">
        <v>85</v>
      </c>
      <c r="U35" s="61">
        <v>100</v>
      </c>
      <c r="V35" s="61">
        <v>107</v>
      </c>
      <c r="W35" s="61">
        <v>103</v>
      </c>
      <c r="X35" s="61">
        <v>88</v>
      </c>
      <c r="Y35" s="61">
        <v>74</v>
      </c>
      <c r="Z35" s="61">
        <v>60</v>
      </c>
      <c r="AA35" s="61">
        <v>45</v>
      </c>
      <c r="AB35" s="62">
        <v>30</v>
      </c>
      <c r="AC35" s="45">
        <f t="shared" si="0"/>
        <v>107</v>
      </c>
      <c r="AD35" s="46">
        <f t="shared" si="1"/>
        <v>-115</v>
      </c>
      <c r="AE35" s="47">
        <f t="shared" si="2"/>
        <v>4.083333333333333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-12</v>
      </c>
      <c r="G36" s="70"/>
      <c r="H36" s="70">
        <v>-54</v>
      </c>
      <c r="I36" s="70"/>
      <c r="J36" s="70">
        <v>-89</v>
      </c>
      <c r="K36" s="70"/>
      <c r="L36" s="70">
        <v>-102</v>
      </c>
      <c r="M36" s="70"/>
      <c r="N36" s="70">
        <v>-65</v>
      </c>
      <c r="O36" s="61"/>
      <c r="P36" s="61">
        <v>6</v>
      </c>
      <c r="Q36" s="61"/>
      <c r="R36" s="61">
        <v>68</v>
      </c>
      <c r="S36" s="61"/>
      <c r="T36" s="61">
        <v>106</v>
      </c>
      <c r="U36" s="61"/>
      <c r="V36" s="61">
        <v>99</v>
      </c>
      <c r="W36" s="61"/>
      <c r="X36" s="61">
        <v>58</v>
      </c>
      <c r="Y36" s="61"/>
      <c r="Z36" s="61">
        <v>44</v>
      </c>
      <c r="AA36" s="61"/>
      <c r="AB36" s="62">
        <v>29</v>
      </c>
      <c r="AC36" s="45">
        <f t="shared" si="0"/>
        <v>106</v>
      </c>
      <c r="AD36" s="46">
        <f t="shared" si="1"/>
        <v>-102</v>
      </c>
      <c r="AE36" s="47">
        <f t="shared" si="2"/>
        <v>7.333333333333333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-25</v>
      </c>
      <c r="F37" s="72">
        <v>-43</v>
      </c>
      <c r="G37" s="72">
        <v>-60</v>
      </c>
      <c r="H37" s="72">
        <v>-75</v>
      </c>
      <c r="I37" s="72">
        <v>-87</v>
      </c>
      <c r="J37" s="72">
        <v>-96</v>
      </c>
      <c r="K37" s="72">
        <v>-100</v>
      </c>
      <c r="L37" s="72">
        <v>-96</v>
      </c>
      <c r="M37" s="72">
        <v>-82</v>
      </c>
      <c r="N37" s="72">
        <v>-50</v>
      </c>
      <c r="O37" s="73">
        <v>-12</v>
      </c>
      <c r="P37" s="73">
        <v>22</v>
      </c>
      <c r="Q37" s="73">
        <v>45</v>
      </c>
      <c r="R37" s="73">
        <v>60</v>
      </c>
      <c r="S37" s="73">
        <v>70</v>
      </c>
      <c r="T37" s="73">
        <v>70</v>
      </c>
      <c r="U37" s="73">
        <v>62</v>
      </c>
      <c r="V37" s="73">
        <v>50</v>
      </c>
      <c r="W37" s="73">
        <v>39</v>
      </c>
      <c r="X37" s="73">
        <v>30</v>
      </c>
      <c r="Y37" s="73">
        <v>22</v>
      </c>
      <c r="Z37" s="73">
        <v>16</v>
      </c>
      <c r="AA37" s="73">
        <v>11</v>
      </c>
      <c r="AB37" s="74">
        <v>3</v>
      </c>
      <c r="AC37" s="48">
        <f t="shared" si="0"/>
        <v>70</v>
      </c>
      <c r="AD37" s="49">
        <f t="shared" si="1"/>
        <v>-100</v>
      </c>
      <c r="AE37" s="50">
        <f t="shared" si="2"/>
        <v>-9.4166666666666661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43"/>
  <sheetViews>
    <sheetView topLeftCell="E1" workbookViewId="0">
      <selection activeCell="E3" sqref="E3:AB3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16469</v>
      </c>
      <c r="G4" s="68"/>
      <c r="H4" s="68">
        <v>16468</v>
      </c>
      <c r="I4" s="68"/>
      <c r="J4" s="68">
        <v>16467</v>
      </c>
      <c r="K4" s="68"/>
      <c r="L4" s="68">
        <v>16466</v>
      </c>
      <c r="M4" s="68"/>
      <c r="N4" s="68">
        <v>16467</v>
      </c>
      <c r="O4" s="57"/>
      <c r="P4" s="57">
        <v>16469</v>
      </c>
      <c r="Q4" s="57"/>
      <c r="R4" s="57">
        <v>16472</v>
      </c>
      <c r="S4" s="57"/>
      <c r="T4" s="57">
        <v>16476</v>
      </c>
      <c r="U4" s="57"/>
      <c r="V4" s="57">
        <v>16480</v>
      </c>
      <c r="W4" s="57"/>
      <c r="X4" s="57">
        <v>16483</v>
      </c>
      <c r="Y4" s="57"/>
      <c r="Z4" s="57">
        <v>16482</v>
      </c>
      <c r="AA4" s="57"/>
      <c r="AB4" s="58">
        <v>16480</v>
      </c>
      <c r="AC4" s="42">
        <f>MAX(E4:AB4)</f>
        <v>16483</v>
      </c>
      <c r="AD4" s="43">
        <f>MIN(E4:AB4)</f>
        <v>16466</v>
      </c>
      <c r="AE4" s="44">
        <f>AVERAGE(E4:AB4)</f>
        <v>16473.25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5447</v>
      </c>
      <c r="G5" s="70"/>
      <c r="H5" s="70">
        <v>5447</v>
      </c>
      <c r="I5" s="70"/>
      <c r="J5" s="70">
        <v>5447</v>
      </c>
      <c r="K5" s="70"/>
      <c r="L5" s="70">
        <v>5447</v>
      </c>
      <c r="M5" s="70"/>
      <c r="N5" s="70">
        <v>5421</v>
      </c>
      <c r="O5" s="61"/>
      <c r="P5" s="61">
        <v>5391</v>
      </c>
      <c r="Q5" s="61"/>
      <c r="R5" s="61">
        <v>5370</v>
      </c>
      <c r="S5" s="61"/>
      <c r="T5" s="61">
        <v>5372</v>
      </c>
      <c r="U5" s="61"/>
      <c r="V5" s="61">
        <v>5374</v>
      </c>
      <c r="W5" s="61"/>
      <c r="X5" s="61">
        <v>5376</v>
      </c>
      <c r="Y5" s="61"/>
      <c r="Z5" s="61">
        <v>5385</v>
      </c>
      <c r="AA5" s="61"/>
      <c r="AB5" s="62">
        <v>5393</v>
      </c>
      <c r="AC5" s="45">
        <f t="shared" ref="AC5:AC37" si="0">MAX(E5:AB5)</f>
        <v>5447</v>
      </c>
      <c r="AD5" s="46">
        <f t="shared" ref="AD5:AD37" si="1">MIN(E5:AB5)</f>
        <v>5370</v>
      </c>
      <c r="AE5" s="47">
        <f>AVERAGE(E5:AB5)</f>
        <v>5405.833333333333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1187</v>
      </c>
      <c r="G6" s="70"/>
      <c r="H6" s="70">
        <v>1218</v>
      </c>
      <c r="I6" s="70"/>
      <c r="J6" s="70">
        <v>1246</v>
      </c>
      <c r="K6" s="70"/>
      <c r="L6" s="70">
        <v>1246</v>
      </c>
      <c r="M6" s="70"/>
      <c r="N6" s="70">
        <v>1242</v>
      </c>
      <c r="O6" s="61"/>
      <c r="P6" s="61">
        <v>1229</v>
      </c>
      <c r="Q6" s="61"/>
      <c r="R6" s="61">
        <v>1220</v>
      </c>
      <c r="S6" s="61"/>
      <c r="T6" s="61">
        <v>1220</v>
      </c>
      <c r="U6" s="61"/>
      <c r="V6" s="61">
        <v>1226</v>
      </c>
      <c r="W6" s="61"/>
      <c r="X6" s="61">
        <v>1226</v>
      </c>
      <c r="Y6" s="61"/>
      <c r="Z6" s="61"/>
      <c r="AA6" s="61"/>
      <c r="AB6" s="62"/>
      <c r="AC6" s="45">
        <f t="shared" si="0"/>
        <v>1246</v>
      </c>
      <c r="AD6" s="46">
        <f t="shared" si="1"/>
        <v>1187</v>
      </c>
      <c r="AE6" s="47">
        <f t="shared" ref="AE6:AE37" si="2">AVERAGE(E6:AB6)</f>
        <v>1226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715</v>
      </c>
      <c r="F7" s="70">
        <v>714</v>
      </c>
      <c r="G7" s="70">
        <v>717</v>
      </c>
      <c r="H7" s="70">
        <v>725</v>
      </c>
      <c r="I7" s="70">
        <v>734</v>
      </c>
      <c r="J7" s="70">
        <v>743</v>
      </c>
      <c r="K7" s="70">
        <v>755</v>
      </c>
      <c r="L7" s="70">
        <v>764</v>
      </c>
      <c r="M7" s="70">
        <v>789</v>
      </c>
      <c r="N7" s="70">
        <v>814</v>
      </c>
      <c r="O7" s="61">
        <v>841</v>
      </c>
      <c r="P7" s="61">
        <v>875</v>
      </c>
      <c r="Q7" s="61">
        <v>891</v>
      </c>
      <c r="R7" s="61">
        <v>905</v>
      </c>
      <c r="S7" s="61">
        <v>914</v>
      </c>
      <c r="T7" s="61">
        <v>914</v>
      </c>
      <c r="U7" s="61">
        <v>912</v>
      </c>
      <c r="V7" s="61">
        <v>909</v>
      </c>
      <c r="W7" s="61">
        <v>903</v>
      </c>
      <c r="X7" s="61">
        <v>896</v>
      </c>
      <c r="Y7" s="61">
        <v>890</v>
      </c>
      <c r="Z7" s="61">
        <v>884</v>
      </c>
      <c r="AA7" s="61">
        <v>878</v>
      </c>
      <c r="AB7" s="62">
        <v>872</v>
      </c>
      <c r="AC7" s="45">
        <f t="shared" si="0"/>
        <v>914</v>
      </c>
      <c r="AD7" s="46">
        <f t="shared" si="1"/>
        <v>714</v>
      </c>
      <c r="AE7" s="47">
        <f t="shared" si="2"/>
        <v>831.41666666666663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346</v>
      </c>
      <c r="G8" s="70"/>
      <c r="H8" s="70">
        <v>340</v>
      </c>
      <c r="I8" s="70"/>
      <c r="J8" s="70">
        <v>333</v>
      </c>
      <c r="K8" s="70"/>
      <c r="L8" s="70">
        <v>323</v>
      </c>
      <c r="M8" s="70"/>
      <c r="N8" s="70">
        <v>328</v>
      </c>
      <c r="O8" s="61"/>
      <c r="P8" s="61">
        <v>338</v>
      </c>
      <c r="Q8" s="61"/>
      <c r="R8" s="61">
        <v>352</v>
      </c>
      <c r="S8" s="61"/>
      <c r="T8" s="61">
        <v>379</v>
      </c>
      <c r="U8" s="61"/>
      <c r="V8" s="61">
        <v>410</v>
      </c>
      <c r="W8" s="61"/>
      <c r="X8" s="61">
        <v>445</v>
      </c>
      <c r="Y8" s="61"/>
      <c r="Z8" s="61">
        <v>459</v>
      </c>
      <c r="AA8" s="61"/>
      <c r="AB8" s="62">
        <v>469</v>
      </c>
      <c r="AC8" s="45">
        <f t="shared" si="0"/>
        <v>469</v>
      </c>
      <c r="AD8" s="46">
        <f t="shared" si="1"/>
        <v>323</v>
      </c>
      <c r="AE8" s="47">
        <f t="shared" si="2"/>
        <v>376.83333333333331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225</v>
      </c>
      <c r="G9" s="70"/>
      <c r="H9" s="70">
        <v>222</v>
      </c>
      <c r="I9" s="70"/>
      <c r="J9" s="70">
        <v>236</v>
      </c>
      <c r="K9" s="70"/>
      <c r="L9" s="70">
        <v>255</v>
      </c>
      <c r="M9" s="70"/>
      <c r="N9" s="70">
        <v>277</v>
      </c>
      <c r="O9" s="61"/>
      <c r="P9" s="61">
        <v>279</v>
      </c>
      <c r="Q9" s="61"/>
      <c r="R9" s="61">
        <v>271</v>
      </c>
      <c r="S9" s="61"/>
      <c r="T9" s="61">
        <v>264</v>
      </c>
      <c r="U9" s="61"/>
      <c r="V9" s="61">
        <v>260</v>
      </c>
      <c r="W9" s="61"/>
      <c r="X9" s="61">
        <v>258</v>
      </c>
      <c r="Y9" s="61"/>
      <c r="Z9" s="61">
        <v>258</v>
      </c>
      <c r="AA9" s="61"/>
      <c r="AB9" s="62">
        <v>262</v>
      </c>
      <c r="AC9" s="45">
        <f t="shared" si="0"/>
        <v>279</v>
      </c>
      <c r="AD9" s="46">
        <f t="shared" si="1"/>
        <v>222</v>
      </c>
      <c r="AE9" s="47">
        <f t="shared" si="2"/>
        <v>255.58333333333334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45</v>
      </c>
      <c r="F10" s="70">
        <v>29</v>
      </c>
      <c r="G10" s="70">
        <v>9</v>
      </c>
      <c r="H10" s="70">
        <v>-12</v>
      </c>
      <c r="I10" s="70">
        <v>-31</v>
      </c>
      <c r="J10" s="70">
        <v>-47</v>
      </c>
      <c r="K10" s="70">
        <v>-63</v>
      </c>
      <c r="L10" s="70">
        <v>-73</v>
      </c>
      <c r="M10" s="70">
        <v>-80</v>
      </c>
      <c r="N10" s="70">
        <v>-65</v>
      </c>
      <c r="O10" s="61">
        <v>-34</v>
      </c>
      <c r="P10" s="61">
        <v>9</v>
      </c>
      <c r="Q10" s="61">
        <v>51</v>
      </c>
      <c r="R10" s="61">
        <v>92</v>
      </c>
      <c r="S10" s="61">
        <v>128</v>
      </c>
      <c r="T10" s="61">
        <v>151</v>
      </c>
      <c r="U10" s="61">
        <v>161</v>
      </c>
      <c r="V10" s="61">
        <v>158</v>
      </c>
      <c r="W10" s="61">
        <v>146</v>
      </c>
      <c r="X10" s="61">
        <v>130</v>
      </c>
      <c r="Y10" s="61">
        <v>114</v>
      </c>
      <c r="Z10" s="61">
        <v>99</v>
      </c>
      <c r="AA10" s="61">
        <v>85</v>
      </c>
      <c r="AB10" s="62">
        <v>66</v>
      </c>
      <c r="AC10" s="45">
        <f t="shared" si="0"/>
        <v>161</v>
      </c>
      <c r="AD10" s="46">
        <f t="shared" si="1"/>
        <v>-80</v>
      </c>
      <c r="AE10" s="47">
        <f t="shared" si="2"/>
        <v>44.5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4693</v>
      </c>
      <c r="G11" s="70"/>
      <c r="H11" s="70"/>
      <c r="I11" s="70">
        <v>4696</v>
      </c>
      <c r="J11" s="70"/>
      <c r="K11" s="70"/>
      <c r="L11" s="70">
        <v>4699</v>
      </c>
      <c r="M11" s="70"/>
      <c r="N11" s="70"/>
      <c r="O11" s="61">
        <v>4701</v>
      </c>
      <c r="P11" s="61"/>
      <c r="Q11" s="61"/>
      <c r="R11" s="61">
        <v>4701</v>
      </c>
      <c r="S11" s="61"/>
      <c r="T11" s="61"/>
      <c r="U11" s="61">
        <v>4701</v>
      </c>
      <c r="V11" s="61"/>
      <c r="W11" s="61"/>
      <c r="X11" s="61">
        <v>4701</v>
      </c>
      <c r="Y11" s="61"/>
      <c r="Z11" s="61"/>
      <c r="AA11" s="61">
        <v>4701</v>
      </c>
      <c r="AB11" s="62"/>
      <c r="AC11" s="45">
        <f t="shared" si="0"/>
        <v>4701</v>
      </c>
      <c r="AD11" s="46">
        <f t="shared" si="1"/>
        <v>4693</v>
      </c>
      <c r="AE11" s="47">
        <f t="shared" si="2"/>
        <v>4699.125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2675</v>
      </c>
      <c r="G12" s="70"/>
      <c r="H12" s="70">
        <v>2669</v>
      </c>
      <c r="I12" s="70"/>
      <c r="J12" s="70">
        <v>2678</v>
      </c>
      <c r="K12" s="70"/>
      <c r="L12" s="70">
        <v>2714</v>
      </c>
      <c r="M12" s="70"/>
      <c r="N12" s="70">
        <v>2734</v>
      </c>
      <c r="O12" s="61"/>
      <c r="P12" s="61">
        <v>2740</v>
      </c>
      <c r="Q12" s="61"/>
      <c r="R12" s="61">
        <v>2742</v>
      </c>
      <c r="S12" s="61"/>
      <c r="T12" s="61">
        <v>2741</v>
      </c>
      <c r="U12" s="61"/>
      <c r="V12" s="61">
        <v>2743</v>
      </c>
      <c r="W12" s="61"/>
      <c r="X12" s="61">
        <v>2747</v>
      </c>
      <c r="Y12" s="61"/>
      <c r="Z12" s="61">
        <v>2744</v>
      </c>
      <c r="AA12" s="61"/>
      <c r="AB12" s="62">
        <v>2737</v>
      </c>
      <c r="AC12" s="45">
        <f t="shared" si="0"/>
        <v>2747</v>
      </c>
      <c r="AD12" s="46">
        <f t="shared" si="1"/>
        <v>2669</v>
      </c>
      <c r="AE12" s="47">
        <f t="shared" si="2"/>
        <v>2722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1048</v>
      </c>
      <c r="G13" s="70"/>
      <c r="H13" s="70">
        <v>1016</v>
      </c>
      <c r="I13" s="70"/>
      <c r="J13" s="70">
        <v>1013</v>
      </c>
      <c r="K13" s="70"/>
      <c r="L13" s="70">
        <v>1012</v>
      </c>
      <c r="M13" s="70"/>
      <c r="N13" s="70">
        <v>1010</v>
      </c>
      <c r="O13" s="61"/>
      <c r="P13" s="61">
        <v>1009</v>
      </c>
      <c r="Q13" s="61"/>
      <c r="R13" s="61">
        <v>1008</v>
      </c>
      <c r="S13" s="61"/>
      <c r="T13" s="61">
        <v>1011</v>
      </c>
      <c r="U13" s="61"/>
      <c r="V13" s="61">
        <v>1025</v>
      </c>
      <c r="W13" s="61"/>
      <c r="X13" s="61">
        <v>1117</v>
      </c>
      <c r="Y13" s="61"/>
      <c r="Z13" s="61">
        <v>1040</v>
      </c>
      <c r="AA13" s="61"/>
      <c r="AB13" s="62">
        <v>1035</v>
      </c>
      <c r="AC13" s="45">
        <f t="shared" si="0"/>
        <v>1117</v>
      </c>
      <c r="AD13" s="46">
        <f t="shared" si="1"/>
        <v>1008</v>
      </c>
      <c r="AE13" s="47">
        <f t="shared" si="2"/>
        <v>1028.6666666666667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108</v>
      </c>
      <c r="G14" s="70"/>
      <c r="H14" s="70"/>
      <c r="I14" s="70">
        <v>100</v>
      </c>
      <c r="J14" s="70"/>
      <c r="K14" s="70"/>
      <c r="L14" s="70">
        <v>98</v>
      </c>
      <c r="M14" s="70"/>
      <c r="N14" s="70"/>
      <c r="O14" s="61">
        <v>93</v>
      </c>
      <c r="P14" s="61"/>
      <c r="Q14" s="61"/>
      <c r="R14" s="61">
        <v>91</v>
      </c>
      <c r="S14" s="61"/>
      <c r="T14" s="61"/>
      <c r="U14" s="61">
        <v>120</v>
      </c>
      <c r="V14" s="61"/>
      <c r="W14" s="61"/>
      <c r="X14" s="61">
        <v>144</v>
      </c>
      <c r="Y14" s="61"/>
      <c r="Z14" s="61"/>
      <c r="AA14" s="61">
        <v>125</v>
      </c>
      <c r="AB14" s="62"/>
      <c r="AC14" s="45">
        <f t="shared" si="0"/>
        <v>144</v>
      </c>
      <c r="AD14" s="46">
        <f t="shared" si="1"/>
        <v>91</v>
      </c>
      <c r="AE14" s="47">
        <f t="shared" si="2"/>
        <v>109.875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7</v>
      </c>
      <c r="F15" s="70">
        <v>-12</v>
      </c>
      <c r="G15" s="70">
        <v>-44</v>
      </c>
      <c r="H15" s="70">
        <v>-68</v>
      </c>
      <c r="I15" s="70">
        <v>-82</v>
      </c>
      <c r="J15" s="70">
        <v>-96</v>
      </c>
      <c r="K15" s="70">
        <v>-110</v>
      </c>
      <c r="L15" s="70">
        <v>-114</v>
      </c>
      <c r="M15" s="70">
        <v>-87</v>
      </c>
      <c r="N15" s="70">
        <v>-53</v>
      </c>
      <c r="O15" s="61">
        <v>-31</v>
      </c>
      <c r="P15" s="61">
        <v>23</v>
      </c>
      <c r="Q15" s="61">
        <v>64</v>
      </c>
      <c r="R15" s="61">
        <v>100</v>
      </c>
      <c r="S15" s="61">
        <v>119</v>
      </c>
      <c r="T15" s="61">
        <v>125</v>
      </c>
      <c r="U15" s="61">
        <v>133</v>
      </c>
      <c r="V15" s="61">
        <v>126</v>
      </c>
      <c r="W15" s="61">
        <v>105</v>
      </c>
      <c r="X15" s="61">
        <v>90</v>
      </c>
      <c r="Y15" s="61">
        <v>79</v>
      </c>
      <c r="Z15" s="61">
        <v>64</v>
      </c>
      <c r="AA15" s="61">
        <v>43</v>
      </c>
      <c r="AB15" s="62">
        <v>19</v>
      </c>
      <c r="AC15" s="45">
        <f t="shared" si="0"/>
        <v>133</v>
      </c>
      <c r="AD15" s="46">
        <f t="shared" si="1"/>
        <v>-114</v>
      </c>
      <c r="AE15" s="47">
        <f t="shared" si="2"/>
        <v>16.666666666666668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95</v>
      </c>
      <c r="F16" s="70">
        <v>83</v>
      </c>
      <c r="G16" s="70">
        <v>68</v>
      </c>
      <c r="H16" s="70">
        <v>55</v>
      </c>
      <c r="I16" s="70">
        <v>36</v>
      </c>
      <c r="J16" s="70">
        <v>18</v>
      </c>
      <c r="K16" s="70">
        <v>2</v>
      </c>
      <c r="L16" s="70">
        <v>-13</v>
      </c>
      <c r="M16" s="70">
        <v>-24</v>
      </c>
      <c r="N16" s="70">
        <v>-30</v>
      </c>
      <c r="O16" s="61">
        <v>-20</v>
      </c>
      <c r="P16" s="61">
        <v>10</v>
      </c>
      <c r="Q16" s="61">
        <v>42</v>
      </c>
      <c r="R16" s="61">
        <v>108</v>
      </c>
      <c r="S16" s="61">
        <v>144</v>
      </c>
      <c r="T16" s="61">
        <v>183</v>
      </c>
      <c r="U16" s="61">
        <v>204</v>
      </c>
      <c r="V16" s="61">
        <v>201</v>
      </c>
      <c r="W16" s="61">
        <v>204</v>
      </c>
      <c r="X16" s="61">
        <v>185</v>
      </c>
      <c r="Y16" s="61">
        <v>162</v>
      </c>
      <c r="Z16" s="61">
        <v>149</v>
      </c>
      <c r="AA16" s="61">
        <v>137</v>
      </c>
      <c r="AB16" s="62">
        <v>120</v>
      </c>
      <c r="AC16" s="45">
        <f t="shared" si="0"/>
        <v>204</v>
      </c>
      <c r="AD16" s="46">
        <f t="shared" si="1"/>
        <v>-30</v>
      </c>
      <c r="AE16" s="47">
        <f t="shared" si="2"/>
        <v>88.291666666666671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79</v>
      </c>
      <c r="F17" s="70">
        <v>62</v>
      </c>
      <c r="G17" s="70">
        <v>49</v>
      </c>
      <c r="H17" s="70">
        <v>33</v>
      </c>
      <c r="I17" s="70">
        <v>13</v>
      </c>
      <c r="J17" s="70">
        <v>-6</v>
      </c>
      <c r="K17" s="70">
        <v>-24</v>
      </c>
      <c r="L17" s="70">
        <v>-34</v>
      </c>
      <c r="M17" s="70">
        <v>-40</v>
      </c>
      <c r="N17" s="70">
        <v>-41</v>
      </c>
      <c r="O17" s="61">
        <v>-12</v>
      </c>
      <c r="P17" s="61">
        <v>15</v>
      </c>
      <c r="Q17" s="61">
        <v>50</v>
      </c>
      <c r="R17" s="61">
        <v>93</v>
      </c>
      <c r="S17" s="61">
        <v>140</v>
      </c>
      <c r="T17" s="61">
        <v>176</v>
      </c>
      <c r="U17" s="61">
        <v>190</v>
      </c>
      <c r="V17" s="61">
        <v>194</v>
      </c>
      <c r="W17" s="61">
        <v>190</v>
      </c>
      <c r="X17" s="61">
        <v>167</v>
      </c>
      <c r="Y17" s="61">
        <v>147</v>
      </c>
      <c r="Z17" s="61">
        <v>131</v>
      </c>
      <c r="AA17" s="61">
        <v>123</v>
      </c>
      <c r="AB17" s="62">
        <v>98</v>
      </c>
      <c r="AC17" s="45">
        <f t="shared" si="0"/>
        <v>194</v>
      </c>
      <c r="AD17" s="46">
        <f t="shared" si="1"/>
        <v>-41</v>
      </c>
      <c r="AE17" s="47">
        <f t="shared" si="2"/>
        <v>74.708333333333329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69</v>
      </c>
      <c r="F18" s="70">
        <v>60</v>
      </c>
      <c r="G18" s="70">
        <v>51</v>
      </c>
      <c r="H18" s="70">
        <v>40</v>
      </c>
      <c r="I18" s="70">
        <v>29</v>
      </c>
      <c r="J18" s="70">
        <v>17</v>
      </c>
      <c r="K18" s="70">
        <v>5</v>
      </c>
      <c r="L18" s="70">
        <v>-6</v>
      </c>
      <c r="M18" s="70">
        <v>-17</v>
      </c>
      <c r="N18" s="70">
        <v>-27</v>
      </c>
      <c r="O18" s="61">
        <v>-35</v>
      </c>
      <c r="P18" s="61">
        <v>-42</v>
      </c>
      <c r="Q18" s="61">
        <v>-29</v>
      </c>
      <c r="R18" s="61">
        <v>-17</v>
      </c>
      <c r="S18" s="61">
        <v>7</v>
      </c>
      <c r="T18" s="61">
        <v>29</v>
      </c>
      <c r="U18" s="61">
        <v>46</v>
      </c>
      <c r="V18" s="61">
        <v>60</v>
      </c>
      <c r="W18" s="61">
        <v>74</v>
      </c>
      <c r="X18" s="61">
        <v>83</v>
      </c>
      <c r="Y18" s="61">
        <v>92</v>
      </c>
      <c r="Z18" s="61">
        <v>93</v>
      </c>
      <c r="AA18" s="61">
        <v>89</v>
      </c>
      <c r="AB18" s="62">
        <v>80</v>
      </c>
      <c r="AC18" s="45">
        <f t="shared" si="0"/>
        <v>93</v>
      </c>
      <c r="AD18" s="46">
        <f t="shared" si="1"/>
        <v>-42</v>
      </c>
      <c r="AE18" s="47">
        <f t="shared" si="2"/>
        <v>31.291666666666668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2451</v>
      </c>
      <c r="G19" s="70"/>
      <c r="H19" s="70"/>
      <c r="I19" s="70"/>
      <c r="J19" s="70"/>
      <c r="K19" s="70"/>
      <c r="L19" s="70">
        <v>2448</v>
      </c>
      <c r="M19" s="70"/>
      <c r="N19" s="70"/>
      <c r="O19" s="61"/>
      <c r="P19" s="61"/>
      <c r="Q19" s="61"/>
      <c r="R19" s="61">
        <v>2461</v>
      </c>
      <c r="S19" s="61"/>
      <c r="T19" s="61"/>
      <c r="U19" s="61"/>
      <c r="V19" s="61"/>
      <c r="W19" s="61"/>
      <c r="X19" s="61">
        <v>2466</v>
      </c>
      <c r="Y19" s="61"/>
      <c r="Z19" s="61"/>
      <c r="AA19" s="61"/>
      <c r="AB19" s="62"/>
      <c r="AC19" s="45">
        <f t="shared" si="0"/>
        <v>2466</v>
      </c>
      <c r="AD19" s="46">
        <f t="shared" si="1"/>
        <v>2448</v>
      </c>
      <c r="AE19" s="47">
        <f t="shared" si="2"/>
        <v>2456.5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24</v>
      </c>
      <c r="F20" s="91">
        <v>9</v>
      </c>
      <c r="G20" s="91">
        <v>-12</v>
      </c>
      <c r="H20" s="91">
        <v>-33</v>
      </c>
      <c r="I20" s="91">
        <v>-52</v>
      </c>
      <c r="J20" s="91">
        <v>-65</v>
      </c>
      <c r="K20" s="91">
        <v>-77</v>
      </c>
      <c r="L20" s="91">
        <v>-83</v>
      </c>
      <c r="M20" s="91">
        <v>-88</v>
      </c>
      <c r="N20" s="91">
        <v>-76</v>
      </c>
      <c r="O20" s="92">
        <v>-44</v>
      </c>
      <c r="P20" s="92">
        <v>-13</v>
      </c>
      <c r="Q20" s="92">
        <v>22</v>
      </c>
      <c r="R20" s="92">
        <v>56</v>
      </c>
      <c r="S20" s="92">
        <v>82</v>
      </c>
      <c r="T20" s="92">
        <v>95</v>
      </c>
      <c r="U20" s="92">
        <v>103</v>
      </c>
      <c r="V20" s="92">
        <v>105</v>
      </c>
      <c r="W20" s="92">
        <v>97</v>
      </c>
      <c r="X20" s="92">
        <v>80</v>
      </c>
      <c r="Y20" s="92">
        <v>71</v>
      </c>
      <c r="Z20" s="92">
        <v>62</v>
      </c>
      <c r="AA20" s="92">
        <v>49</v>
      </c>
      <c r="AB20" s="93">
        <v>31</v>
      </c>
      <c r="AC20" s="94">
        <f t="shared" si="0"/>
        <v>105</v>
      </c>
      <c r="AD20" s="95">
        <f t="shared" si="1"/>
        <v>-88</v>
      </c>
      <c r="AE20" s="96">
        <f t="shared" si="2"/>
        <v>14.291666666666666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8811</v>
      </c>
      <c r="G21" s="68"/>
      <c r="H21" s="68">
        <v>8809</v>
      </c>
      <c r="I21" s="68"/>
      <c r="J21" s="68">
        <v>8806</v>
      </c>
      <c r="K21" s="68"/>
      <c r="L21" s="68">
        <v>8803</v>
      </c>
      <c r="M21" s="68"/>
      <c r="N21" s="68">
        <v>8800</v>
      </c>
      <c r="O21" s="57"/>
      <c r="P21" s="57">
        <v>8798</v>
      </c>
      <c r="Q21" s="57"/>
      <c r="R21" s="57">
        <v>8810</v>
      </c>
      <c r="S21" s="57"/>
      <c r="T21" s="57">
        <v>8816</v>
      </c>
      <c r="U21" s="57"/>
      <c r="V21" s="57">
        <v>8807</v>
      </c>
      <c r="W21" s="57"/>
      <c r="X21" s="57">
        <v>8801</v>
      </c>
      <c r="Y21" s="57"/>
      <c r="Z21" s="57">
        <v>8809</v>
      </c>
      <c r="AA21" s="57"/>
      <c r="AB21" s="58">
        <v>8824</v>
      </c>
      <c r="AC21" s="42">
        <f t="shared" si="0"/>
        <v>8824</v>
      </c>
      <c r="AD21" s="43">
        <f t="shared" si="1"/>
        <v>8798</v>
      </c>
      <c r="AE21" s="44">
        <f t="shared" si="2"/>
        <v>8807.8333333333339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2993</v>
      </c>
      <c r="G22" s="70"/>
      <c r="H22" s="70">
        <v>2993</v>
      </c>
      <c r="I22" s="70"/>
      <c r="J22" s="70">
        <v>2993</v>
      </c>
      <c r="K22" s="70"/>
      <c r="L22" s="70">
        <v>2993</v>
      </c>
      <c r="M22" s="70"/>
      <c r="N22" s="70">
        <v>2992</v>
      </c>
      <c r="O22" s="61"/>
      <c r="P22" s="61">
        <v>2992</v>
      </c>
      <c r="Q22" s="61"/>
      <c r="R22" s="61">
        <v>2992</v>
      </c>
      <c r="S22" s="61"/>
      <c r="T22" s="61">
        <v>2991</v>
      </c>
      <c r="U22" s="61"/>
      <c r="V22" s="61">
        <v>2991</v>
      </c>
      <c r="W22" s="61"/>
      <c r="X22" s="61">
        <v>2990</v>
      </c>
      <c r="Y22" s="61"/>
      <c r="Z22" s="61">
        <v>2990</v>
      </c>
      <c r="AA22" s="61"/>
      <c r="AB22" s="62">
        <v>2990</v>
      </c>
      <c r="AC22" s="45">
        <f t="shared" si="0"/>
        <v>2993</v>
      </c>
      <c r="AD22" s="46">
        <f t="shared" si="1"/>
        <v>2990</v>
      </c>
      <c r="AE22" s="47">
        <f t="shared" si="2"/>
        <v>2991.6666666666665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13472</v>
      </c>
      <c r="F23" s="70">
        <v>13467</v>
      </c>
      <c r="G23" s="70"/>
      <c r="H23" s="70"/>
      <c r="I23" s="70">
        <v>13464</v>
      </c>
      <c r="J23" s="70"/>
      <c r="K23" s="70"/>
      <c r="L23" s="70">
        <v>13462</v>
      </c>
      <c r="M23" s="70">
        <v>13607</v>
      </c>
      <c r="N23" s="70"/>
      <c r="O23" s="61">
        <v>13610</v>
      </c>
      <c r="P23" s="61"/>
      <c r="Q23" s="61"/>
      <c r="R23" s="61">
        <v>13610</v>
      </c>
      <c r="S23" s="61">
        <v>13523</v>
      </c>
      <c r="T23" s="61"/>
      <c r="U23" s="61">
        <v>13475</v>
      </c>
      <c r="V23" s="61"/>
      <c r="W23" s="61"/>
      <c r="X23" s="61">
        <v>13465</v>
      </c>
      <c r="Y23" s="61">
        <v>13465</v>
      </c>
      <c r="Z23" s="61">
        <v>13605</v>
      </c>
      <c r="AA23" s="61">
        <v>13605</v>
      </c>
      <c r="AB23" s="62">
        <v>13522</v>
      </c>
      <c r="AC23" s="45">
        <f t="shared" si="0"/>
        <v>13610</v>
      </c>
      <c r="AD23" s="46">
        <f t="shared" si="1"/>
        <v>13462</v>
      </c>
      <c r="AE23" s="47">
        <f t="shared" si="2"/>
        <v>13525.142857142857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6478</v>
      </c>
      <c r="F24" s="70">
        <v>6472</v>
      </c>
      <c r="G24" s="70">
        <v>6460</v>
      </c>
      <c r="H24" s="70">
        <v>6475</v>
      </c>
      <c r="I24" s="70"/>
      <c r="J24" s="70">
        <v>6460</v>
      </c>
      <c r="K24" s="70"/>
      <c r="L24" s="70">
        <v>6451</v>
      </c>
      <c r="M24" s="70"/>
      <c r="N24" s="70"/>
      <c r="O24" s="61">
        <v>6440</v>
      </c>
      <c r="P24" s="61">
        <v>6457</v>
      </c>
      <c r="Q24" s="61">
        <v>6464</v>
      </c>
      <c r="R24" s="61">
        <v>6452</v>
      </c>
      <c r="S24" s="61"/>
      <c r="T24" s="61">
        <v>6468</v>
      </c>
      <c r="U24" s="61"/>
      <c r="V24" s="61">
        <v>6463</v>
      </c>
      <c r="W24" s="61"/>
      <c r="X24" s="61">
        <v>6461</v>
      </c>
      <c r="Y24" s="61"/>
      <c r="Z24" s="61"/>
      <c r="AA24" s="61">
        <v>6438</v>
      </c>
      <c r="AB24" s="62"/>
      <c r="AC24" s="45">
        <f t="shared" si="0"/>
        <v>6478</v>
      </c>
      <c r="AD24" s="46">
        <f t="shared" si="1"/>
        <v>6438</v>
      </c>
      <c r="AE24" s="47">
        <f t="shared" si="2"/>
        <v>6459.9285714285716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2339</v>
      </c>
      <c r="G25" s="70"/>
      <c r="H25" s="70">
        <v>2336</v>
      </c>
      <c r="I25" s="70"/>
      <c r="J25" s="70">
        <v>2331</v>
      </c>
      <c r="K25" s="70"/>
      <c r="L25" s="70">
        <v>2329</v>
      </c>
      <c r="M25" s="70"/>
      <c r="N25" s="70">
        <v>2304</v>
      </c>
      <c r="O25" s="61"/>
      <c r="P25" s="61">
        <v>2300</v>
      </c>
      <c r="Q25" s="61"/>
      <c r="R25" s="61">
        <v>2300</v>
      </c>
      <c r="S25" s="61"/>
      <c r="T25" s="61">
        <v>2284</v>
      </c>
      <c r="U25" s="61"/>
      <c r="V25" s="61">
        <v>2267</v>
      </c>
      <c r="W25" s="61"/>
      <c r="X25" s="61">
        <v>2260</v>
      </c>
      <c r="Y25" s="61">
        <v>2267</v>
      </c>
      <c r="Z25" s="61">
        <v>2285</v>
      </c>
      <c r="AA25" s="61"/>
      <c r="AB25" s="62">
        <v>2325</v>
      </c>
      <c r="AC25" s="45">
        <f t="shared" si="0"/>
        <v>2339</v>
      </c>
      <c r="AD25" s="46">
        <f t="shared" si="1"/>
        <v>2260</v>
      </c>
      <c r="AE25" s="47">
        <f t="shared" si="2"/>
        <v>2302.0769230769229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1368</v>
      </c>
      <c r="G26" s="70"/>
      <c r="H26" s="70">
        <v>1370</v>
      </c>
      <c r="I26" s="70"/>
      <c r="J26" s="70">
        <v>1372</v>
      </c>
      <c r="K26" s="70"/>
      <c r="L26" s="70">
        <v>1374</v>
      </c>
      <c r="M26" s="70"/>
      <c r="N26" s="70">
        <v>1370</v>
      </c>
      <c r="O26" s="61"/>
      <c r="P26" s="61">
        <v>1366</v>
      </c>
      <c r="Q26" s="61"/>
      <c r="R26" s="61">
        <v>1362</v>
      </c>
      <c r="S26" s="61"/>
      <c r="T26" s="61">
        <v>1358</v>
      </c>
      <c r="U26" s="61"/>
      <c r="V26" s="61">
        <v>1354</v>
      </c>
      <c r="W26" s="61"/>
      <c r="X26" s="61">
        <v>1350</v>
      </c>
      <c r="Y26" s="61"/>
      <c r="Z26" s="61">
        <v>1352</v>
      </c>
      <c r="AA26" s="61"/>
      <c r="AB26" s="62">
        <v>1354</v>
      </c>
      <c r="AC26" s="45">
        <f t="shared" si="0"/>
        <v>1374</v>
      </c>
      <c r="AD26" s="46">
        <f t="shared" si="1"/>
        <v>1350</v>
      </c>
      <c r="AE26" s="47">
        <f t="shared" si="2"/>
        <v>1362.5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995</v>
      </c>
      <c r="G27" s="70"/>
      <c r="H27" s="70">
        <v>998</v>
      </c>
      <c r="I27" s="70"/>
      <c r="J27" s="70">
        <v>1000</v>
      </c>
      <c r="K27" s="70"/>
      <c r="L27" s="70">
        <v>1002</v>
      </c>
      <c r="M27" s="70"/>
      <c r="N27" s="70">
        <v>1004</v>
      </c>
      <c r="O27" s="61"/>
      <c r="P27" s="61">
        <v>1006</v>
      </c>
      <c r="Q27" s="61"/>
      <c r="R27" s="61">
        <v>1008</v>
      </c>
      <c r="S27" s="61"/>
      <c r="T27" s="61">
        <v>1005</v>
      </c>
      <c r="U27" s="61"/>
      <c r="V27" s="61">
        <v>1002</v>
      </c>
      <c r="W27" s="61"/>
      <c r="X27" s="61">
        <v>1000</v>
      </c>
      <c r="Y27" s="61"/>
      <c r="Z27" s="61">
        <v>1003</v>
      </c>
      <c r="AA27" s="61"/>
      <c r="AB27" s="62">
        <v>1006</v>
      </c>
      <c r="AC27" s="45">
        <f t="shared" si="0"/>
        <v>1008</v>
      </c>
      <c r="AD27" s="46">
        <f t="shared" si="1"/>
        <v>995</v>
      </c>
      <c r="AE27" s="47">
        <f t="shared" si="2"/>
        <v>1002.4166666666666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73</v>
      </c>
      <c r="G28" s="70"/>
      <c r="H28" s="70">
        <v>52</v>
      </c>
      <c r="I28" s="70"/>
      <c r="J28" s="70">
        <v>31</v>
      </c>
      <c r="K28" s="70"/>
      <c r="L28" s="70">
        <v>6</v>
      </c>
      <c r="M28" s="70"/>
      <c r="N28" s="70">
        <v>-10</v>
      </c>
      <c r="O28" s="61"/>
      <c r="P28" s="61">
        <v>-2</v>
      </c>
      <c r="Q28" s="61"/>
      <c r="R28" s="61">
        <v>13</v>
      </c>
      <c r="S28" s="61"/>
      <c r="T28" s="61">
        <v>74</v>
      </c>
      <c r="U28" s="61"/>
      <c r="V28" s="61">
        <v>122</v>
      </c>
      <c r="W28" s="61"/>
      <c r="X28" s="61">
        <v>138</v>
      </c>
      <c r="Y28" s="61"/>
      <c r="Z28" s="61">
        <v>108</v>
      </c>
      <c r="AA28" s="61"/>
      <c r="AB28" s="62">
        <v>85</v>
      </c>
      <c r="AC28" s="45">
        <f t="shared" si="0"/>
        <v>138</v>
      </c>
      <c r="AD28" s="46">
        <f t="shared" si="1"/>
        <v>-10</v>
      </c>
      <c r="AE28" s="47">
        <f t="shared" si="2"/>
        <v>57.5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32</v>
      </c>
      <c r="G29" s="70"/>
      <c r="H29" s="70">
        <v>7</v>
      </c>
      <c r="I29" s="70"/>
      <c r="J29" s="70">
        <v>-25</v>
      </c>
      <c r="K29" s="70"/>
      <c r="L29" s="70">
        <v>-47</v>
      </c>
      <c r="M29" s="70"/>
      <c r="N29" s="70">
        <v>-63</v>
      </c>
      <c r="O29" s="61"/>
      <c r="P29" s="61">
        <v>-55</v>
      </c>
      <c r="Q29" s="61"/>
      <c r="R29" s="61">
        <v>-20</v>
      </c>
      <c r="S29" s="61"/>
      <c r="T29" s="61">
        <v>46</v>
      </c>
      <c r="U29" s="61"/>
      <c r="V29" s="61">
        <v>92</v>
      </c>
      <c r="W29" s="61"/>
      <c r="X29" s="61">
        <v>111</v>
      </c>
      <c r="Y29" s="61"/>
      <c r="Z29" s="61">
        <v>82</v>
      </c>
      <c r="AA29" s="61"/>
      <c r="AB29" s="62">
        <v>62</v>
      </c>
      <c r="AC29" s="45">
        <f t="shared" si="0"/>
        <v>111</v>
      </c>
      <c r="AD29" s="46">
        <f t="shared" si="1"/>
        <v>-63</v>
      </c>
      <c r="AE29" s="47">
        <f t="shared" si="2"/>
        <v>18.5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19</v>
      </c>
      <c r="F30" s="70">
        <v>4</v>
      </c>
      <c r="G30" s="70">
        <v>-13</v>
      </c>
      <c r="H30" s="70">
        <v>-32</v>
      </c>
      <c r="I30" s="70">
        <v>-53</v>
      </c>
      <c r="J30" s="70">
        <v>-72</v>
      </c>
      <c r="K30" s="70">
        <v>-88</v>
      </c>
      <c r="L30" s="70">
        <v>-101</v>
      </c>
      <c r="M30" s="70">
        <v>-106</v>
      </c>
      <c r="N30" s="70">
        <v>-96</v>
      </c>
      <c r="O30" s="61">
        <v>-73</v>
      </c>
      <c r="P30" s="61">
        <v>-45</v>
      </c>
      <c r="Q30" s="61">
        <v>-14</v>
      </c>
      <c r="R30" s="61">
        <v>17</v>
      </c>
      <c r="S30" s="61">
        <v>41</v>
      </c>
      <c r="T30" s="61">
        <v>63</v>
      </c>
      <c r="U30" s="61">
        <v>82</v>
      </c>
      <c r="V30" s="61">
        <v>96</v>
      </c>
      <c r="W30" s="61">
        <v>99</v>
      </c>
      <c r="X30" s="61">
        <v>92</v>
      </c>
      <c r="Y30" s="61">
        <v>81</v>
      </c>
      <c r="Z30" s="61">
        <v>68</v>
      </c>
      <c r="AA30" s="61">
        <v>53</v>
      </c>
      <c r="AB30" s="62">
        <v>39</v>
      </c>
      <c r="AC30" s="45">
        <f t="shared" si="0"/>
        <v>99</v>
      </c>
      <c r="AD30" s="46">
        <f t="shared" si="1"/>
        <v>-106</v>
      </c>
      <c r="AE30" s="47">
        <f t="shared" si="2"/>
        <v>2.5416666666666665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-9</v>
      </c>
      <c r="F31" s="72">
        <v>-34</v>
      </c>
      <c r="G31" s="72">
        <v>-54</v>
      </c>
      <c r="H31" s="72">
        <v>-74</v>
      </c>
      <c r="I31" s="72">
        <v>-92</v>
      </c>
      <c r="J31" s="72">
        <v>-115</v>
      </c>
      <c r="K31" s="72">
        <v>-127</v>
      </c>
      <c r="L31" s="72">
        <v>-122</v>
      </c>
      <c r="M31" s="72">
        <v>-111</v>
      </c>
      <c r="N31" s="72">
        <v>-89</v>
      </c>
      <c r="O31" s="73">
        <v>-60</v>
      </c>
      <c r="P31" s="73">
        <v>-19</v>
      </c>
      <c r="Q31" s="73">
        <v>17</v>
      </c>
      <c r="R31" s="73"/>
      <c r="S31" s="73">
        <v>70</v>
      </c>
      <c r="T31" s="73">
        <v>83</v>
      </c>
      <c r="U31" s="73">
        <v>87</v>
      </c>
      <c r="V31" s="73">
        <v>83</v>
      </c>
      <c r="W31" s="73">
        <v>65</v>
      </c>
      <c r="X31" s="73">
        <v>60</v>
      </c>
      <c r="Y31" s="73">
        <v>49</v>
      </c>
      <c r="Z31" s="73">
        <v>34</v>
      </c>
      <c r="AA31" s="73">
        <v>22</v>
      </c>
      <c r="AB31" s="74">
        <v>11</v>
      </c>
      <c r="AC31" s="48">
        <f t="shared" si="0"/>
        <v>87</v>
      </c>
      <c r="AD31" s="49">
        <f t="shared" si="1"/>
        <v>-127</v>
      </c>
      <c r="AE31" s="50">
        <f t="shared" si="2"/>
        <v>-14.130434782608695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206</v>
      </c>
      <c r="G32" s="68"/>
      <c r="H32" s="68"/>
      <c r="I32" s="68">
        <v>220</v>
      </c>
      <c r="J32" s="68"/>
      <c r="K32" s="68"/>
      <c r="L32" s="68">
        <v>222</v>
      </c>
      <c r="M32" s="68"/>
      <c r="N32" s="68"/>
      <c r="O32" s="57">
        <v>231</v>
      </c>
      <c r="P32" s="57"/>
      <c r="Q32" s="57"/>
      <c r="R32" s="57">
        <v>225</v>
      </c>
      <c r="S32" s="57"/>
      <c r="T32" s="57"/>
      <c r="U32" s="57">
        <v>217</v>
      </c>
      <c r="V32" s="57"/>
      <c r="W32" s="57"/>
      <c r="X32" s="57">
        <v>211</v>
      </c>
      <c r="Y32" s="57"/>
      <c r="Z32" s="57"/>
      <c r="AA32" s="57">
        <v>204</v>
      </c>
      <c r="AB32" s="58"/>
      <c r="AC32" s="42">
        <f t="shared" si="0"/>
        <v>231</v>
      </c>
      <c r="AD32" s="43">
        <f t="shared" si="1"/>
        <v>204</v>
      </c>
      <c r="AE32" s="44">
        <f t="shared" si="2"/>
        <v>217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127</v>
      </c>
      <c r="G33" s="70"/>
      <c r="H33" s="70">
        <v>128</v>
      </c>
      <c r="I33" s="70"/>
      <c r="J33" s="70">
        <v>130</v>
      </c>
      <c r="K33" s="70"/>
      <c r="L33" s="70">
        <v>133</v>
      </c>
      <c r="M33" s="70"/>
      <c r="N33" s="70">
        <v>134</v>
      </c>
      <c r="O33" s="61"/>
      <c r="P33" s="61">
        <v>132</v>
      </c>
      <c r="Q33" s="61"/>
      <c r="R33" s="61">
        <v>130</v>
      </c>
      <c r="S33" s="61"/>
      <c r="T33" s="61">
        <v>128</v>
      </c>
      <c r="U33" s="61"/>
      <c r="V33" s="61">
        <v>127</v>
      </c>
      <c r="W33" s="61"/>
      <c r="X33" s="61">
        <v>128</v>
      </c>
      <c r="Y33" s="61"/>
      <c r="Z33" s="61">
        <v>127</v>
      </c>
      <c r="AA33" s="61"/>
      <c r="AB33" s="62">
        <v>124</v>
      </c>
      <c r="AC33" s="45">
        <f t="shared" si="0"/>
        <v>134</v>
      </c>
      <c r="AD33" s="46">
        <f t="shared" si="1"/>
        <v>124</v>
      </c>
      <c r="AE33" s="47">
        <f t="shared" si="2"/>
        <v>129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393</v>
      </c>
      <c r="G34" s="70"/>
      <c r="H34" s="70"/>
      <c r="I34" s="70">
        <v>393</v>
      </c>
      <c r="J34" s="70"/>
      <c r="K34" s="70"/>
      <c r="L34" s="70">
        <v>393</v>
      </c>
      <c r="M34" s="70"/>
      <c r="N34" s="70"/>
      <c r="O34" s="61">
        <v>392</v>
      </c>
      <c r="P34" s="61"/>
      <c r="Q34" s="61"/>
      <c r="R34" s="61">
        <v>392</v>
      </c>
      <c r="S34" s="61"/>
      <c r="T34" s="61"/>
      <c r="U34" s="61">
        <v>391</v>
      </c>
      <c r="V34" s="61"/>
      <c r="W34" s="61"/>
      <c r="X34" s="61">
        <v>390</v>
      </c>
      <c r="Y34" s="61"/>
      <c r="Z34" s="61"/>
      <c r="AA34" s="61">
        <v>390</v>
      </c>
      <c r="AB34" s="62"/>
      <c r="AC34" s="45">
        <f t="shared" si="0"/>
        <v>393</v>
      </c>
      <c r="AD34" s="46">
        <f t="shared" si="1"/>
        <v>390</v>
      </c>
      <c r="AE34" s="47">
        <f t="shared" si="2"/>
        <v>391.75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20</v>
      </c>
      <c r="F35" s="70">
        <v>10</v>
      </c>
      <c r="G35" s="70">
        <v>-6</v>
      </c>
      <c r="H35" s="70">
        <v>-27</v>
      </c>
      <c r="I35" s="70">
        <v>-47</v>
      </c>
      <c r="J35" s="70">
        <v>-65</v>
      </c>
      <c r="K35" s="70">
        <v>-83</v>
      </c>
      <c r="L35" s="70">
        <v>-102</v>
      </c>
      <c r="M35" s="70">
        <v>-116</v>
      </c>
      <c r="N35" s="70">
        <v>-119</v>
      </c>
      <c r="O35" s="61">
        <v>-100</v>
      </c>
      <c r="P35" s="61">
        <v>-70</v>
      </c>
      <c r="Q35" s="61">
        <v>-35</v>
      </c>
      <c r="R35" s="61">
        <v>3</v>
      </c>
      <c r="S35" s="61">
        <v>36</v>
      </c>
      <c r="T35" s="61">
        <v>62</v>
      </c>
      <c r="U35" s="61">
        <v>85</v>
      </c>
      <c r="V35" s="61">
        <v>100</v>
      </c>
      <c r="W35" s="61">
        <v>107</v>
      </c>
      <c r="X35" s="61">
        <v>102</v>
      </c>
      <c r="Y35" s="61">
        <v>87</v>
      </c>
      <c r="Z35" s="61">
        <v>75</v>
      </c>
      <c r="AA35" s="61">
        <v>60</v>
      </c>
      <c r="AB35" s="62">
        <v>42</v>
      </c>
      <c r="AC35" s="45">
        <f t="shared" si="0"/>
        <v>107</v>
      </c>
      <c r="AD35" s="46">
        <f t="shared" si="1"/>
        <v>-119</v>
      </c>
      <c r="AE35" s="47">
        <f t="shared" si="2"/>
        <v>0.79166666666666663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1</v>
      </c>
      <c r="G36" s="70"/>
      <c r="H36" s="70">
        <v>-40</v>
      </c>
      <c r="I36" s="70"/>
      <c r="J36" s="70">
        <v>-77</v>
      </c>
      <c r="K36" s="70"/>
      <c r="L36" s="70">
        <v>-105</v>
      </c>
      <c r="M36" s="70"/>
      <c r="N36" s="70">
        <v>-84</v>
      </c>
      <c r="O36" s="61"/>
      <c r="P36" s="61">
        <v>-28</v>
      </c>
      <c r="Q36" s="61"/>
      <c r="R36" s="61">
        <v>40</v>
      </c>
      <c r="S36" s="61"/>
      <c r="T36" s="61">
        <v>92</v>
      </c>
      <c r="U36" s="61"/>
      <c r="V36" s="61">
        <v>105</v>
      </c>
      <c r="W36" s="61"/>
      <c r="X36" s="61">
        <v>71</v>
      </c>
      <c r="Y36" s="61"/>
      <c r="Z36" s="61">
        <v>55</v>
      </c>
      <c r="AA36" s="61"/>
      <c r="AB36" s="62">
        <v>30</v>
      </c>
      <c r="AC36" s="45">
        <f t="shared" si="0"/>
        <v>105</v>
      </c>
      <c r="AD36" s="46">
        <f t="shared" si="1"/>
        <v>-105</v>
      </c>
      <c r="AE36" s="47">
        <f t="shared" si="2"/>
        <v>5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-11</v>
      </c>
      <c r="F37" s="72">
        <v>-30</v>
      </c>
      <c r="G37" s="72">
        <v>-48</v>
      </c>
      <c r="H37" s="72">
        <v>-64</v>
      </c>
      <c r="I37" s="72">
        <v>-78</v>
      </c>
      <c r="J37" s="72">
        <v>-89</v>
      </c>
      <c r="K37" s="72">
        <v>-98</v>
      </c>
      <c r="L37" s="72">
        <v>-102</v>
      </c>
      <c r="M37" s="72">
        <v>-92</v>
      </c>
      <c r="N37" s="72">
        <v>-72</v>
      </c>
      <c r="O37" s="73">
        <v>-45</v>
      </c>
      <c r="P37" s="73">
        <v>-10</v>
      </c>
      <c r="Q37" s="73">
        <v>20</v>
      </c>
      <c r="R37" s="73">
        <v>45</v>
      </c>
      <c r="S37" s="73">
        <v>65</v>
      </c>
      <c r="T37" s="73">
        <v>76</v>
      </c>
      <c r="U37" s="73">
        <v>70</v>
      </c>
      <c r="V37" s="73">
        <v>58</v>
      </c>
      <c r="W37" s="73">
        <v>47</v>
      </c>
      <c r="X37" s="73">
        <v>38</v>
      </c>
      <c r="Y37" s="73">
        <v>30</v>
      </c>
      <c r="Z37" s="73">
        <v>24</v>
      </c>
      <c r="AA37" s="73">
        <v>14</v>
      </c>
      <c r="AB37" s="74">
        <v>4</v>
      </c>
      <c r="AC37" s="48">
        <f t="shared" si="0"/>
        <v>76</v>
      </c>
      <c r="AD37" s="49">
        <f t="shared" si="1"/>
        <v>-102</v>
      </c>
      <c r="AE37" s="50">
        <f t="shared" si="2"/>
        <v>-10.333333333333334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43"/>
  <sheetViews>
    <sheetView topLeftCell="E1" workbookViewId="0">
      <selection activeCell="E3" sqref="E3:AB3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16478</v>
      </c>
      <c r="G4" s="68"/>
      <c r="H4" s="68">
        <v>16477</v>
      </c>
      <c r="I4" s="68"/>
      <c r="J4" s="68">
        <v>16476</v>
      </c>
      <c r="K4" s="68"/>
      <c r="L4" s="68">
        <v>16475</v>
      </c>
      <c r="M4" s="68"/>
      <c r="N4" s="68">
        <v>16476</v>
      </c>
      <c r="O4" s="57"/>
      <c r="P4" s="57">
        <v>16479</v>
      </c>
      <c r="Q4" s="57"/>
      <c r="R4" s="57">
        <v>16483</v>
      </c>
      <c r="S4" s="57"/>
      <c r="T4" s="57">
        <v>16482</v>
      </c>
      <c r="U4" s="57"/>
      <c r="V4" s="57">
        <v>16480</v>
      </c>
      <c r="W4" s="57"/>
      <c r="X4" s="57">
        <v>16476</v>
      </c>
      <c r="Y4" s="57"/>
      <c r="Z4" s="57">
        <v>16472</v>
      </c>
      <c r="AA4" s="57"/>
      <c r="AB4" s="58">
        <v>16469</v>
      </c>
      <c r="AC4" s="42">
        <f>MAX(E4:AB4)</f>
        <v>16483</v>
      </c>
      <c r="AD4" s="43">
        <f>MIN(E4:AB4)</f>
        <v>16469</v>
      </c>
      <c r="AE4" s="44">
        <f>AVERAGE(E4:AB4)</f>
        <v>16476.916666666668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5400</v>
      </c>
      <c r="G5" s="70"/>
      <c r="H5" s="70">
        <v>5405</v>
      </c>
      <c r="I5" s="70"/>
      <c r="J5" s="70">
        <v>5408</v>
      </c>
      <c r="K5" s="70"/>
      <c r="L5" s="70">
        <v>5410</v>
      </c>
      <c r="M5" s="70"/>
      <c r="N5" s="70">
        <v>5410</v>
      </c>
      <c r="O5" s="61"/>
      <c r="P5" s="61">
        <v>5407</v>
      </c>
      <c r="Q5" s="61"/>
      <c r="R5" s="61">
        <v>5404</v>
      </c>
      <c r="S5" s="61"/>
      <c r="T5" s="61">
        <v>5421</v>
      </c>
      <c r="U5" s="61"/>
      <c r="V5" s="61">
        <v>5438</v>
      </c>
      <c r="W5" s="61"/>
      <c r="X5" s="61">
        <v>5455</v>
      </c>
      <c r="Y5" s="61"/>
      <c r="Z5" s="61">
        <v>5446</v>
      </c>
      <c r="AA5" s="61"/>
      <c r="AB5" s="62">
        <v>5436</v>
      </c>
      <c r="AC5" s="45">
        <f t="shared" ref="AC5:AC37" si="0">MAX(E5:AB5)</f>
        <v>5455</v>
      </c>
      <c r="AD5" s="46">
        <f t="shared" ref="AD5:AD37" si="1">MIN(E5:AB5)</f>
        <v>5400</v>
      </c>
      <c r="AE5" s="47">
        <f>AVERAGE(E5:AB5)</f>
        <v>5420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/>
      <c r="G6" s="70"/>
      <c r="H6" s="70">
        <v>1254</v>
      </c>
      <c r="I6" s="70"/>
      <c r="J6" s="70">
        <v>1254</v>
      </c>
      <c r="K6" s="70"/>
      <c r="L6" s="70">
        <v>1246</v>
      </c>
      <c r="M6" s="70"/>
      <c r="N6" s="70">
        <v>1146</v>
      </c>
      <c r="O6" s="61"/>
      <c r="P6" s="61">
        <v>1146</v>
      </c>
      <c r="Q6" s="61"/>
      <c r="R6" s="61">
        <v>1146</v>
      </c>
      <c r="S6" s="61"/>
      <c r="T6" s="61">
        <v>1234</v>
      </c>
      <c r="U6" s="61"/>
      <c r="V6" s="61">
        <v>1213</v>
      </c>
      <c r="W6" s="61"/>
      <c r="X6" s="61">
        <v>1198</v>
      </c>
      <c r="Y6" s="61"/>
      <c r="Z6" s="61">
        <v>1210</v>
      </c>
      <c r="AA6" s="61"/>
      <c r="AB6" s="62">
        <v>1231</v>
      </c>
      <c r="AC6" s="45">
        <f t="shared" si="0"/>
        <v>1254</v>
      </c>
      <c r="AD6" s="46">
        <f t="shared" si="1"/>
        <v>1146</v>
      </c>
      <c r="AE6" s="47">
        <f t="shared" ref="AE6:AE37" si="2">AVERAGE(E6:AB6)</f>
        <v>1207.090909090909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864</v>
      </c>
      <c r="F7" s="70">
        <v>856</v>
      </c>
      <c r="G7" s="70">
        <v>856</v>
      </c>
      <c r="H7" s="70">
        <v>856</v>
      </c>
      <c r="I7" s="70">
        <v>859</v>
      </c>
      <c r="J7" s="70">
        <v>862</v>
      </c>
      <c r="K7" s="70">
        <v>866</v>
      </c>
      <c r="L7" s="70">
        <v>870</v>
      </c>
      <c r="M7" s="70">
        <v>870</v>
      </c>
      <c r="N7" s="70">
        <v>869</v>
      </c>
      <c r="O7" s="61">
        <v>868</v>
      </c>
      <c r="P7" s="61">
        <v>867</v>
      </c>
      <c r="Q7" s="61">
        <v>866</v>
      </c>
      <c r="R7" s="61">
        <v>864</v>
      </c>
      <c r="S7" s="61">
        <v>860</v>
      </c>
      <c r="T7" s="61">
        <v>855</v>
      </c>
      <c r="U7" s="61">
        <v>850</v>
      </c>
      <c r="V7" s="61">
        <v>844</v>
      </c>
      <c r="W7" s="61">
        <v>838</v>
      </c>
      <c r="X7" s="61">
        <v>829</v>
      </c>
      <c r="Y7" s="61">
        <v>823</v>
      </c>
      <c r="Z7" s="61">
        <v>818</v>
      </c>
      <c r="AA7" s="61">
        <v>813</v>
      </c>
      <c r="AB7" s="62">
        <v>808</v>
      </c>
      <c r="AC7" s="45">
        <f t="shared" si="0"/>
        <v>870</v>
      </c>
      <c r="AD7" s="46">
        <f t="shared" si="1"/>
        <v>808</v>
      </c>
      <c r="AE7" s="47">
        <f t="shared" si="2"/>
        <v>851.29166666666663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475</v>
      </c>
      <c r="G8" s="70"/>
      <c r="H8" s="70">
        <v>477</v>
      </c>
      <c r="I8" s="70"/>
      <c r="J8" s="70">
        <v>478</v>
      </c>
      <c r="K8" s="70"/>
      <c r="L8" s="70">
        <v>479</v>
      </c>
      <c r="M8" s="70"/>
      <c r="N8" s="70">
        <v>480</v>
      </c>
      <c r="O8" s="61"/>
      <c r="P8" s="61">
        <v>481</v>
      </c>
      <c r="Q8" s="61"/>
      <c r="R8" s="61">
        <v>483</v>
      </c>
      <c r="S8" s="61"/>
      <c r="T8" s="61">
        <v>485</v>
      </c>
      <c r="U8" s="61"/>
      <c r="V8" s="61">
        <v>487</v>
      </c>
      <c r="W8" s="61"/>
      <c r="X8" s="61">
        <v>488</v>
      </c>
      <c r="Y8" s="61"/>
      <c r="Z8" s="61">
        <v>484</v>
      </c>
      <c r="AA8" s="61"/>
      <c r="AB8" s="62">
        <v>476</v>
      </c>
      <c r="AC8" s="45">
        <f t="shared" si="0"/>
        <v>488</v>
      </c>
      <c r="AD8" s="46">
        <f t="shared" si="1"/>
        <v>475</v>
      </c>
      <c r="AE8" s="47">
        <f t="shared" si="2"/>
        <v>481.08333333333331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265</v>
      </c>
      <c r="G9" s="70"/>
      <c r="H9" s="70">
        <v>266</v>
      </c>
      <c r="I9" s="70"/>
      <c r="J9" s="70">
        <v>267</v>
      </c>
      <c r="K9" s="70"/>
      <c r="L9" s="70">
        <v>264</v>
      </c>
      <c r="M9" s="70"/>
      <c r="N9" s="70">
        <v>264</v>
      </c>
      <c r="O9" s="61"/>
      <c r="P9" s="61">
        <v>264</v>
      </c>
      <c r="Q9" s="61"/>
      <c r="R9" s="61">
        <v>272</v>
      </c>
      <c r="S9" s="61"/>
      <c r="T9" s="61">
        <v>283</v>
      </c>
      <c r="U9" s="61"/>
      <c r="V9" s="61">
        <v>287</v>
      </c>
      <c r="W9" s="61"/>
      <c r="X9" s="61">
        <v>289</v>
      </c>
      <c r="Y9" s="61"/>
      <c r="Z9" s="61">
        <v>281</v>
      </c>
      <c r="AA9" s="61"/>
      <c r="AB9" s="62">
        <v>272</v>
      </c>
      <c r="AC9" s="45">
        <f t="shared" si="0"/>
        <v>289</v>
      </c>
      <c r="AD9" s="46">
        <f t="shared" si="1"/>
        <v>264</v>
      </c>
      <c r="AE9" s="47">
        <f t="shared" si="2"/>
        <v>272.83333333333331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47</v>
      </c>
      <c r="F10" s="70">
        <v>29</v>
      </c>
      <c r="G10" s="70">
        <v>11</v>
      </c>
      <c r="H10" s="70">
        <v>-7</v>
      </c>
      <c r="I10" s="70">
        <v>-25</v>
      </c>
      <c r="J10" s="70">
        <v>-41</v>
      </c>
      <c r="K10" s="70">
        <v>-55</v>
      </c>
      <c r="L10" s="70">
        <v>-67</v>
      </c>
      <c r="M10" s="70">
        <v>-76</v>
      </c>
      <c r="N10" s="70">
        <v>-78</v>
      </c>
      <c r="O10" s="61">
        <v>-61</v>
      </c>
      <c r="P10" s="61">
        <v>-29</v>
      </c>
      <c r="Q10" s="61">
        <v>13</v>
      </c>
      <c r="R10" s="61">
        <v>57</v>
      </c>
      <c r="S10" s="61">
        <v>103</v>
      </c>
      <c r="T10" s="61">
        <v>137</v>
      </c>
      <c r="U10" s="61">
        <v>160</v>
      </c>
      <c r="V10" s="61">
        <v>170</v>
      </c>
      <c r="W10" s="61">
        <v>167</v>
      </c>
      <c r="X10" s="61">
        <v>154</v>
      </c>
      <c r="Y10" s="61">
        <v>138</v>
      </c>
      <c r="Z10" s="61">
        <v>118</v>
      </c>
      <c r="AA10" s="61">
        <v>101</v>
      </c>
      <c r="AB10" s="62">
        <v>84</v>
      </c>
      <c r="AC10" s="45">
        <f t="shared" si="0"/>
        <v>170</v>
      </c>
      <c r="AD10" s="46">
        <f t="shared" si="1"/>
        <v>-78</v>
      </c>
      <c r="AE10" s="47">
        <f t="shared" si="2"/>
        <v>43.75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4701</v>
      </c>
      <c r="G11" s="70"/>
      <c r="H11" s="70"/>
      <c r="I11" s="70">
        <v>4700</v>
      </c>
      <c r="J11" s="70"/>
      <c r="K11" s="70"/>
      <c r="L11" s="70">
        <v>4699</v>
      </c>
      <c r="M11" s="70"/>
      <c r="N11" s="70"/>
      <c r="O11" s="61">
        <v>4698</v>
      </c>
      <c r="P11" s="61"/>
      <c r="Q11" s="61"/>
      <c r="R11" s="61">
        <v>4697</v>
      </c>
      <c r="S11" s="61"/>
      <c r="T11" s="61"/>
      <c r="U11" s="61">
        <v>4696</v>
      </c>
      <c r="V11" s="61"/>
      <c r="W11" s="61"/>
      <c r="X11" s="61">
        <v>4696</v>
      </c>
      <c r="Y11" s="61"/>
      <c r="Z11" s="61"/>
      <c r="AA11" s="61">
        <v>4696</v>
      </c>
      <c r="AB11" s="62"/>
      <c r="AC11" s="45">
        <f t="shared" si="0"/>
        <v>4701</v>
      </c>
      <c r="AD11" s="46">
        <f t="shared" si="1"/>
        <v>4696</v>
      </c>
      <c r="AE11" s="47">
        <f t="shared" si="2"/>
        <v>4697.875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2741</v>
      </c>
      <c r="G12" s="70"/>
      <c r="H12" s="70">
        <v>2745</v>
      </c>
      <c r="I12" s="70"/>
      <c r="J12" s="70">
        <v>2745</v>
      </c>
      <c r="K12" s="70"/>
      <c r="L12" s="70">
        <v>2742</v>
      </c>
      <c r="M12" s="70"/>
      <c r="N12" s="70">
        <v>2743</v>
      </c>
      <c r="O12" s="61"/>
      <c r="P12" s="61">
        <v>2744</v>
      </c>
      <c r="Q12" s="61"/>
      <c r="R12" s="61">
        <v>2744</v>
      </c>
      <c r="S12" s="61"/>
      <c r="T12" s="61">
        <v>2697</v>
      </c>
      <c r="U12" s="61"/>
      <c r="V12" s="61">
        <v>2692</v>
      </c>
      <c r="W12" s="61"/>
      <c r="X12" s="61">
        <v>2708</v>
      </c>
      <c r="Y12" s="61"/>
      <c r="Z12" s="61">
        <v>2730</v>
      </c>
      <c r="AA12" s="61"/>
      <c r="AB12" s="62">
        <v>2739</v>
      </c>
      <c r="AC12" s="45">
        <f t="shared" si="0"/>
        <v>2745</v>
      </c>
      <c r="AD12" s="46">
        <f t="shared" si="1"/>
        <v>2692</v>
      </c>
      <c r="AE12" s="47">
        <f t="shared" si="2"/>
        <v>2730.8333333333335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1122</v>
      </c>
      <c r="G13" s="70"/>
      <c r="H13" s="70">
        <v>1086</v>
      </c>
      <c r="I13" s="70"/>
      <c r="J13" s="70">
        <v>1068</v>
      </c>
      <c r="K13" s="70"/>
      <c r="L13" s="70">
        <v>1073</v>
      </c>
      <c r="M13" s="70"/>
      <c r="N13" s="70">
        <v>1052</v>
      </c>
      <c r="O13" s="61"/>
      <c r="P13" s="61">
        <v>1058</v>
      </c>
      <c r="Q13" s="61"/>
      <c r="R13" s="61">
        <v>1077</v>
      </c>
      <c r="S13" s="61"/>
      <c r="T13" s="61">
        <v>1125</v>
      </c>
      <c r="U13" s="61"/>
      <c r="V13" s="61">
        <v>1124</v>
      </c>
      <c r="W13" s="61"/>
      <c r="X13" s="61">
        <v>1038</v>
      </c>
      <c r="Y13" s="61"/>
      <c r="Z13" s="61">
        <v>1032</v>
      </c>
      <c r="AA13" s="61"/>
      <c r="AB13" s="62">
        <v>1035</v>
      </c>
      <c r="AC13" s="45">
        <f t="shared" si="0"/>
        <v>1125</v>
      </c>
      <c r="AD13" s="46">
        <f t="shared" si="1"/>
        <v>1032</v>
      </c>
      <c r="AE13" s="47">
        <f t="shared" si="2"/>
        <v>1074.1666666666667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114</v>
      </c>
      <c r="G14" s="70"/>
      <c r="H14" s="70"/>
      <c r="I14" s="70">
        <v>107</v>
      </c>
      <c r="J14" s="70"/>
      <c r="K14" s="70"/>
      <c r="L14" s="70">
        <v>100</v>
      </c>
      <c r="M14" s="70"/>
      <c r="N14" s="70"/>
      <c r="O14" s="61">
        <v>99</v>
      </c>
      <c r="P14" s="61"/>
      <c r="Q14" s="61"/>
      <c r="R14" s="61">
        <v>102</v>
      </c>
      <c r="S14" s="61"/>
      <c r="T14" s="61"/>
      <c r="U14" s="61">
        <v>129</v>
      </c>
      <c r="V14" s="61"/>
      <c r="W14" s="61"/>
      <c r="X14" s="61">
        <v>163</v>
      </c>
      <c r="Y14" s="61"/>
      <c r="Z14" s="61"/>
      <c r="AA14" s="61">
        <v>150</v>
      </c>
      <c r="AB14" s="62"/>
      <c r="AC14" s="45">
        <f t="shared" si="0"/>
        <v>163</v>
      </c>
      <c r="AD14" s="46">
        <f t="shared" si="1"/>
        <v>99</v>
      </c>
      <c r="AE14" s="47">
        <f t="shared" si="2"/>
        <v>120.5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1</v>
      </c>
      <c r="F15" s="70">
        <v>-18</v>
      </c>
      <c r="G15" s="70">
        <v>-44</v>
      </c>
      <c r="H15" s="70">
        <v>-65</v>
      </c>
      <c r="I15" s="70">
        <v>-83</v>
      </c>
      <c r="J15" s="70">
        <v>-98</v>
      </c>
      <c r="K15" s="70">
        <v>-109</v>
      </c>
      <c r="L15" s="70">
        <v>-117</v>
      </c>
      <c r="M15" s="70">
        <v>-109</v>
      </c>
      <c r="N15" s="70">
        <v>-83</v>
      </c>
      <c r="O15" s="61">
        <v>-50</v>
      </c>
      <c r="P15" s="61">
        <v>-10</v>
      </c>
      <c r="Q15" s="61">
        <v>37</v>
      </c>
      <c r="R15" s="61">
        <v>75</v>
      </c>
      <c r="S15" s="61">
        <v>103</v>
      </c>
      <c r="T15" s="61">
        <v>122</v>
      </c>
      <c r="U15" s="61">
        <v>133</v>
      </c>
      <c r="V15" s="61">
        <v>137</v>
      </c>
      <c r="W15" s="61">
        <v>133</v>
      </c>
      <c r="X15" s="61">
        <v>111</v>
      </c>
      <c r="Y15" s="61">
        <v>88</v>
      </c>
      <c r="Z15" s="61">
        <v>79</v>
      </c>
      <c r="AA15" s="61">
        <v>59</v>
      </c>
      <c r="AB15" s="62">
        <v>38</v>
      </c>
      <c r="AC15" s="45">
        <f t="shared" si="0"/>
        <v>137</v>
      </c>
      <c r="AD15" s="46">
        <f t="shared" si="1"/>
        <v>-117</v>
      </c>
      <c r="AE15" s="47">
        <f t="shared" si="2"/>
        <v>13.75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102</v>
      </c>
      <c r="F16" s="70">
        <v>85</v>
      </c>
      <c r="G16" s="70">
        <v>70</v>
      </c>
      <c r="H16" s="70">
        <v>55</v>
      </c>
      <c r="I16" s="70">
        <v>41</v>
      </c>
      <c r="J16" s="70">
        <v>26</v>
      </c>
      <c r="K16" s="70">
        <v>12</v>
      </c>
      <c r="L16" s="70">
        <v>1</v>
      </c>
      <c r="M16" s="70">
        <v>-12</v>
      </c>
      <c r="N16" s="70">
        <v>-21</v>
      </c>
      <c r="O16" s="61">
        <v>-27</v>
      </c>
      <c r="P16" s="61">
        <v>-24</v>
      </c>
      <c r="Q16" s="61">
        <v>1</v>
      </c>
      <c r="R16" s="61">
        <v>45</v>
      </c>
      <c r="S16" s="61">
        <v>97</v>
      </c>
      <c r="T16" s="61">
        <v>155</v>
      </c>
      <c r="U16" s="61">
        <v>191</v>
      </c>
      <c r="V16" s="61">
        <v>208</v>
      </c>
      <c r="W16" s="61">
        <v>216</v>
      </c>
      <c r="X16" s="61">
        <v>210</v>
      </c>
      <c r="Y16" s="61">
        <v>196</v>
      </c>
      <c r="Z16" s="61">
        <v>175</v>
      </c>
      <c r="AA16" s="61">
        <v>156</v>
      </c>
      <c r="AB16" s="62">
        <v>135</v>
      </c>
      <c r="AC16" s="45">
        <f t="shared" si="0"/>
        <v>216</v>
      </c>
      <c r="AD16" s="46">
        <f t="shared" si="1"/>
        <v>-27</v>
      </c>
      <c r="AE16" s="47">
        <f t="shared" si="2"/>
        <v>87.208333333333329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75</v>
      </c>
      <c r="F17" s="70">
        <v>62</v>
      </c>
      <c r="G17" s="70">
        <v>49</v>
      </c>
      <c r="H17" s="70">
        <v>33</v>
      </c>
      <c r="I17" s="70">
        <v>17</v>
      </c>
      <c r="J17" s="70">
        <v>3</v>
      </c>
      <c r="K17" s="70">
        <v>-11</v>
      </c>
      <c r="L17" s="70">
        <v>-23</v>
      </c>
      <c r="M17" s="70">
        <v>-33</v>
      </c>
      <c r="N17" s="70">
        <v>-36</v>
      </c>
      <c r="O17" s="61">
        <v>-36</v>
      </c>
      <c r="P17" s="61">
        <v>-15</v>
      </c>
      <c r="Q17" s="61">
        <v>15</v>
      </c>
      <c r="R17" s="61">
        <v>53</v>
      </c>
      <c r="S17" s="61">
        <v>98</v>
      </c>
      <c r="T17" s="61">
        <v>146</v>
      </c>
      <c r="U17" s="61">
        <v>181</v>
      </c>
      <c r="V17" s="61">
        <v>200</v>
      </c>
      <c r="W17" s="61">
        <v>206</v>
      </c>
      <c r="X17" s="61">
        <v>195</v>
      </c>
      <c r="Y17" s="61">
        <v>175</v>
      </c>
      <c r="Z17" s="61">
        <v>150</v>
      </c>
      <c r="AA17" s="61">
        <v>132</v>
      </c>
      <c r="AB17" s="62">
        <v>118</v>
      </c>
      <c r="AC17" s="45">
        <f t="shared" si="0"/>
        <v>206</v>
      </c>
      <c r="AD17" s="46">
        <f t="shared" si="1"/>
        <v>-36</v>
      </c>
      <c r="AE17" s="47">
        <f t="shared" si="2"/>
        <v>73.083333333333329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73</v>
      </c>
      <c r="F18" s="70">
        <v>63</v>
      </c>
      <c r="G18" s="70">
        <v>54</v>
      </c>
      <c r="H18" s="70">
        <v>47</v>
      </c>
      <c r="I18" s="70">
        <v>36</v>
      </c>
      <c r="J18" s="70">
        <v>19</v>
      </c>
      <c r="K18" s="70">
        <v>7</v>
      </c>
      <c r="L18" s="70">
        <v>-5</v>
      </c>
      <c r="M18" s="70">
        <v>-15</v>
      </c>
      <c r="N18" s="70">
        <v>-27</v>
      </c>
      <c r="O18" s="61">
        <v>-40</v>
      </c>
      <c r="P18" s="61">
        <v>-44</v>
      </c>
      <c r="Q18" s="61">
        <v>-43</v>
      </c>
      <c r="R18" s="61">
        <v>-25</v>
      </c>
      <c r="S18" s="61">
        <v>-11</v>
      </c>
      <c r="T18" s="61">
        <v>9</v>
      </c>
      <c r="U18" s="61">
        <v>30</v>
      </c>
      <c r="V18" s="61">
        <v>47</v>
      </c>
      <c r="W18" s="61">
        <v>63</v>
      </c>
      <c r="X18" s="61">
        <v>76</v>
      </c>
      <c r="Y18" s="61">
        <v>87</v>
      </c>
      <c r="Z18" s="61">
        <v>94</v>
      </c>
      <c r="AA18" s="61">
        <v>93</v>
      </c>
      <c r="AB18" s="62">
        <v>87</v>
      </c>
      <c r="AC18" s="45">
        <f t="shared" si="0"/>
        <v>94</v>
      </c>
      <c r="AD18" s="46">
        <f t="shared" si="1"/>
        <v>-44</v>
      </c>
      <c r="AE18" s="47">
        <f t="shared" si="2"/>
        <v>28.125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2474</v>
      </c>
      <c r="G19" s="70"/>
      <c r="H19" s="70"/>
      <c r="I19" s="70"/>
      <c r="J19" s="70"/>
      <c r="K19" s="70"/>
      <c r="L19" s="70">
        <v>2471</v>
      </c>
      <c r="M19" s="70"/>
      <c r="N19" s="70"/>
      <c r="O19" s="61"/>
      <c r="P19" s="61"/>
      <c r="Q19" s="61"/>
      <c r="R19" s="61">
        <v>2451</v>
      </c>
      <c r="S19" s="61"/>
      <c r="T19" s="61"/>
      <c r="U19" s="61"/>
      <c r="V19" s="61"/>
      <c r="W19" s="61"/>
      <c r="X19" s="61">
        <v>2466</v>
      </c>
      <c r="Y19" s="61"/>
      <c r="Z19" s="61"/>
      <c r="AA19" s="61"/>
      <c r="AB19" s="62"/>
      <c r="AC19" s="45">
        <f t="shared" si="0"/>
        <v>2474</v>
      </c>
      <c r="AD19" s="46">
        <f t="shared" si="1"/>
        <v>2451</v>
      </c>
      <c r="AE19" s="47">
        <f t="shared" si="2"/>
        <v>2465.5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17</v>
      </c>
      <c r="F20" s="91">
        <v>1</v>
      </c>
      <c r="G20" s="91">
        <v>-18</v>
      </c>
      <c r="H20" s="91">
        <v>-38</v>
      </c>
      <c r="I20" s="91">
        <v>-55</v>
      </c>
      <c r="J20" s="91">
        <v>-70</v>
      </c>
      <c r="K20" s="91">
        <v>-85</v>
      </c>
      <c r="L20" s="91">
        <v>-96</v>
      </c>
      <c r="M20" s="91">
        <v>-104</v>
      </c>
      <c r="N20" s="91">
        <v>-102</v>
      </c>
      <c r="O20" s="92">
        <v>-73</v>
      </c>
      <c r="P20" s="92">
        <v>-41</v>
      </c>
      <c r="Q20" s="92">
        <v>-4</v>
      </c>
      <c r="R20" s="92">
        <v>31</v>
      </c>
      <c r="S20" s="92">
        <v>67</v>
      </c>
      <c r="T20" s="92">
        <v>87</v>
      </c>
      <c r="U20" s="92">
        <v>98</v>
      </c>
      <c r="V20" s="92">
        <v>105</v>
      </c>
      <c r="W20" s="92">
        <v>104</v>
      </c>
      <c r="X20" s="92">
        <v>95</v>
      </c>
      <c r="Y20" s="92">
        <v>80</v>
      </c>
      <c r="Z20" s="92">
        <v>70</v>
      </c>
      <c r="AA20" s="92">
        <v>59</v>
      </c>
      <c r="AB20" s="93">
        <v>45</v>
      </c>
      <c r="AC20" s="94">
        <f t="shared" si="0"/>
        <v>105</v>
      </c>
      <c r="AD20" s="95">
        <f t="shared" si="1"/>
        <v>-104</v>
      </c>
      <c r="AE20" s="96">
        <f t="shared" si="2"/>
        <v>7.208333333333333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8856</v>
      </c>
      <c r="G21" s="68"/>
      <c r="H21" s="68">
        <v>8842</v>
      </c>
      <c r="I21" s="68"/>
      <c r="J21" s="68">
        <v>8823</v>
      </c>
      <c r="K21" s="68"/>
      <c r="L21" s="68">
        <v>8805</v>
      </c>
      <c r="M21" s="68"/>
      <c r="N21" s="68">
        <v>8809</v>
      </c>
      <c r="O21" s="57"/>
      <c r="P21" s="57">
        <v>8821</v>
      </c>
      <c r="Q21" s="57"/>
      <c r="R21" s="57">
        <v>8831</v>
      </c>
      <c r="S21" s="57"/>
      <c r="T21" s="57">
        <v>8820</v>
      </c>
      <c r="U21" s="57"/>
      <c r="V21" s="57">
        <v>8807</v>
      </c>
      <c r="W21" s="57"/>
      <c r="X21" s="57">
        <v>8797</v>
      </c>
      <c r="Y21" s="57"/>
      <c r="Z21" s="57">
        <v>8800</v>
      </c>
      <c r="AA21" s="57"/>
      <c r="AB21" s="58">
        <v>8806</v>
      </c>
      <c r="AC21" s="42">
        <f t="shared" si="0"/>
        <v>8856</v>
      </c>
      <c r="AD21" s="43">
        <f t="shared" si="1"/>
        <v>8797</v>
      </c>
      <c r="AE21" s="44">
        <f t="shared" si="2"/>
        <v>8818.0833333333339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2990</v>
      </c>
      <c r="G22" s="70"/>
      <c r="H22" s="70">
        <v>2989</v>
      </c>
      <c r="I22" s="70"/>
      <c r="J22" s="70">
        <v>2991</v>
      </c>
      <c r="K22" s="70"/>
      <c r="L22" s="70">
        <v>2994</v>
      </c>
      <c r="M22" s="70"/>
      <c r="N22" s="70">
        <v>2996</v>
      </c>
      <c r="O22" s="61"/>
      <c r="P22" s="61">
        <v>2997</v>
      </c>
      <c r="Q22" s="61"/>
      <c r="R22" s="61">
        <v>2999</v>
      </c>
      <c r="S22" s="61"/>
      <c r="T22" s="61">
        <v>2997</v>
      </c>
      <c r="U22" s="61"/>
      <c r="V22" s="61">
        <v>2994</v>
      </c>
      <c r="W22" s="61"/>
      <c r="X22" s="61">
        <v>2992</v>
      </c>
      <c r="Y22" s="61"/>
      <c r="Z22" s="61">
        <v>2991</v>
      </c>
      <c r="AA22" s="61"/>
      <c r="AB22" s="62">
        <v>2990</v>
      </c>
      <c r="AC22" s="45">
        <f t="shared" si="0"/>
        <v>2999</v>
      </c>
      <c r="AD22" s="46">
        <f t="shared" si="1"/>
        <v>2989</v>
      </c>
      <c r="AE22" s="47">
        <f t="shared" si="2"/>
        <v>2993.3333333333335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13501</v>
      </c>
      <c r="F23" s="70">
        <v>13489</v>
      </c>
      <c r="G23" s="70"/>
      <c r="H23" s="70"/>
      <c r="I23" s="70">
        <v>13481</v>
      </c>
      <c r="J23" s="70"/>
      <c r="K23" s="70"/>
      <c r="L23" s="70">
        <v>13464</v>
      </c>
      <c r="M23" s="70"/>
      <c r="N23" s="70">
        <v>13464</v>
      </c>
      <c r="O23" s="61">
        <v>13622</v>
      </c>
      <c r="P23" s="61">
        <v>13678</v>
      </c>
      <c r="Q23" s="61">
        <v>13592</v>
      </c>
      <c r="R23" s="61">
        <v>13520</v>
      </c>
      <c r="S23" s="61"/>
      <c r="T23" s="61">
        <v>13476</v>
      </c>
      <c r="U23" s="61"/>
      <c r="V23" s="61">
        <v>13467</v>
      </c>
      <c r="W23" s="61">
        <v>13675</v>
      </c>
      <c r="X23" s="61">
        <v>13683</v>
      </c>
      <c r="Y23" s="61">
        <v>13628</v>
      </c>
      <c r="Z23" s="61">
        <v>13564</v>
      </c>
      <c r="AA23" s="61">
        <v>13499</v>
      </c>
      <c r="AB23" s="62">
        <v>13485</v>
      </c>
      <c r="AC23" s="45">
        <f t="shared" si="0"/>
        <v>13683</v>
      </c>
      <c r="AD23" s="46">
        <f t="shared" si="1"/>
        <v>13464</v>
      </c>
      <c r="AE23" s="47">
        <f t="shared" si="2"/>
        <v>13546.35294117647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6428</v>
      </c>
      <c r="F24" s="70">
        <v>6420</v>
      </c>
      <c r="G24" s="70"/>
      <c r="H24" s="70"/>
      <c r="I24" s="70">
        <v>6411</v>
      </c>
      <c r="J24" s="70"/>
      <c r="K24" s="70"/>
      <c r="L24" s="70">
        <v>6390</v>
      </c>
      <c r="M24" s="70"/>
      <c r="N24" s="70"/>
      <c r="O24" s="61"/>
      <c r="P24" s="61"/>
      <c r="Q24" s="61"/>
      <c r="R24" s="61">
        <v>6368</v>
      </c>
      <c r="S24" s="61"/>
      <c r="T24" s="61">
        <v>6382</v>
      </c>
      <c r="U24" s="61">
        <v>6375</v>
      </c>
      <c r="V24" s="61"/>
      <c r="W24" s="61">
        <v>6399</v>
      </c>
      <c r="X24" s="61">
        <v>6392</v>
      </c>
      <c r="Y24" s="61"/>
      <c r="Z24" s="61">
        <v>6400</v>
      </c>
      <c r="AA24" s="61"/>
      <c r="AB24" s="62">
        <v>6432</v>
      </c>
      <c r="AC24" s="45">
        <f t="shared" si="0"/>
        <v>6432</v>
      </c>
      <c r="AD24" s="46">
        <f t="shared" si="1"/>
        <v>6368</v>
      </c>
      <c r="AE24" s="47">
        <f t="shared" si="2"/>
        <v>6399.727272727273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2363</v>
      </c>
      <c r="G25" s="70">
        <v>2363</v>
      </c>
      <c r="H25" s="70">
        <v>2351</v>
      </c>
      <c r="I25" s="70">
        <v>2342</v>
      </c>
      <c r="J25" s="70">
        <v>2337</v>
      </c>
      <c r="K25" s="70">
        <v>2330</v>
      </c>
      <c r="L25" s="70">
        <v>2320</v>
      </c>
      <c r="M25" s="70">
        <v>2320</v>
      </c>
      <c r="N25" s="70">
        <v>2320</v>
      </c>
      <c r="O25" s="61">
        <v>2324</v>
      </c>
      <c r="P25" s="61">
        <v>2324</v>
      </c>
      <c r="Q25" s="61">
        <v>2326</v>
      </c>
      <c r="R25" s="61">
        <v>2330</v>
      </c>
      <c r="S25" s="61">
        <v>2324</v>
      </c>
      <c r="T25" s="61">
        <v>2300</v>
      </c>
      <c r="U25" s="61">
        <v>2279</v>
      </c>
      <c r="V25" s="61">
        <v>2279</v>
      </c>
      <c r="W25" s="61">
        <v>2264</v>
      </c>
      <c r="X25" s="61">
        <v>2257</v>
      </c>
      <c r="Y25" s="61">
        <v>2269</v>
      </c>
      <c r="Z25" s="61">
        <v>2272</v>
      </c>
      <c r="AA25" s="61">
        <v>2287</v>
      </c>
      <c r="AB25" s="62">
        <v>2300</v>
      </c>
      <c r="AC25" s="45">
        <f t="shared" si="0"/>
        <v>2363</v>
      </c>
      <c r="AD25" s="46">
        <f t="shared" si="1"/>
        <v>2257</v>
      </c>
      <c r="AE25" s="47">
        <f t="shared" si="2"/>
        <v>2312.217391304348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1356</v>
      </c>
      <c r="G26" s="70"/>
      <c r="H26" s="70">
        <v>1365</v>
      </c>
      <c r="I26" s="70"/>
      <c r="J26" s="70">
        <v>1375</v>
      </c>
      <c r="K26" s="70"/>
      <c r="L26" s="70">
        <v>1384</v>
      </c>
      <c r="M26" s="70"/>
      <c r="N26" s="70">
        <v>1396</v>
      </c>
      <c r="O26" s="61"/>
      <c r="P26" s="61">
        <v>1378</v>
      </c>
      <c r="Q26" s="61"/>
      <c r="R26" s="61">
        <v>1366</v>
      </c>
      <c r="S26" s="61"/>
      <c r="T26" s="61">
        <v>1362</v>
      </c>
      <c r="U26" s="61"/>
      <c r="V26" s="61">
        <v>1358</v>
      </c>
      <c r="W26" s="61"/>
      <c r="X26" s="61">
        <v>1356</v>
      </c>
      <c r="Y26" s="61"/>
      <c r="Z26" s="61">
        <v>1352</v>
      </c>
      <c r="AA26" s="61"/>
      <c r="AB26" s="62">
        <v>1348</v>
      </c>
      <c r="AC26" s="45">
        <f t="shared" si="0"/>
        <v>1396</v>
      </c>
      <c r="AD26" s="46">
        <f t="shared" si="1"/>
        <v>1348</v>
      </c>
      <c r="AE26" s="47">
        <f t="shared" si="2"/>
        <v>1366.3333333333333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1009</v>
      </c>
      <c r="G27" s="70"/>
      <c r="H27" s="70">
        <v>1010</v>
      </c>
      <c r="I27" s="70"/>
      <c r="J27" s="70">
        <v>1012</v>
      </c>
      <c r="K27" s="70"/>
      <c r="L27" s="70">
        <v>1015</v>
      </c>
      <c r="M27" s="70"/>
      <c r="N27" s="70">
        <v>1018</v>
      </c>
      <c r="O27" s="61"/>
      <c r="P27" s="61">
        <v>1021</v>
      </c>
      <c r="Q27" s="61"/>
      <c r="R27" s="61">
        <v>1023</v>
      </c>
      <c r="S27" s="61"/>
      <c r="T27" s="61">
        <v>1025</v>
      </c>
      <c r="U27" s="61"/>
      <c r="V27" s="61">
        <v>1027</v>
      </c>
      <c r="W27" s="61"/>
      <c r="X27" s="61">
        <v>1030</v>
      </c>
      <c r="Y27" s="61"/>
      <c r="Z27" s="61">
        <v>1030</v>
      </c>
      <c r="AA27" s="61"/>
      <c r="AB27" s="62">
        <v>1031</v>
      </c>
      <c r="AC27" s="45">
        <f t="shared" si="0"/>
        <v>1031</v>
      </c>
      <c r="AD27" s="46">
        <f t="shared" si="1"/>
        <v>1009</v>
      </c>
      <c r="AE27" s="47">
        <f t="shared" si="2"/>
        <v>1020.9166666666666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67</v>
      </c>
      <c r="G28" s="70"/>
      <c r="H28" s="70">
        <v>38</v>
      </c>
      <c r="I28" s="70"/>
      <c r="J28" s="70">
        <v>16</v>
      </c>
      <c r="K28" s="70"/>
      <c r="L28" s="70">
        <v>9</v>
      </c>
      <c r="M28" s="70"/>
      <c r="N28" s="70">
        <v>-8</v>
      </c>
      <c r="O28" s="61"/>
      <c r="P28" s="61">
        <v>-11</v>
      </c>
      <c r="Q28" s="61"/>
      <c r="R28" s="61">
        <v>10</v>
      </c>
      <c r="S28" s="61"/>
      <c r="T28" s="61">
        <v>54</v>
      </c>
      <c r="U28" s="61"/>
      <c r="V28" s="61">
        <v>106</v>
      </c>
      <c r="W28" s="61"/>
      <c r="X28" s="61">
        <v>142</v>
      </c>
      <c r="Y28" s="61"/>
      <c r="Z28" s="61">
        <v>129</v>
      </c>
      <c r="AA28" s="61"/>
      <c r="AB28" s="62">
        <v>101</v>
      </c>
      <c r="AC28" s="45">
        <f t="shared" si="0"/>
        <v>142</v>
      </c>
      <c r="AD28" s="46">
        <f t="shared" si="1"/>
        <v>-11</v>
      </c>
      <c r="AE28" s="47">
        <f t="shared" si="2"/>
        <v>54.416666666666664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40</v>
      </c>
      <c r="G29" s="70"/>
      <c r="H29" s="70">
        <v>10</v>
      </c>
      <c r="I29" s="70"/>
      <c r="J29" s="70">
        <v>-23</v>
      </c>
      <c r="K29" s="70"/>
      <c r="L29" s="70">
        <v>-45</v>
      </c>
      <c r="M29" s="70"/>
      <c r="N29" s="70">
        <v>-60</v>
      </c>
      <c r="O29" s="61"/>
      <c r="P29" s="61">
        <v>-64</v>
      </c>
      <c r="Q29" s="61"/>
      <c r="R29" s="61">
        <v>-45</v>
      </c>
      <c r="S29" s="61"/>
      <c r="T29" s="61">
        <v>20</v>
      </c>
      <c r="U29" s="61"/>
      <c r="V29" s="61">
        <v>72</v>
      </c>
      <c r="W29" s="61"/>
      <c r="X29" s="61">
        <v>111</v>
      </c>
      <c r="Y29" s="61"/>
      <c r="Z29" s="61">
        <v>98</v>
      </c>
      <c r="AA29" s="61"/>
      <c r="AB29" s="62">
        <v>70</v>
      </c>
      <c r="AC29" s="45">
        <f t="shared" si="0"/>
        <v>111</v>
      </c>
      <c r="AD29" s="46">
        <f t="shared" si="1"/>
        <v>-64</v>
      </c>
      <c r="AE29" s="47">
        <f t="shared" si="2"/>
        <v>15.333333333333334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24</v>
      </c>
      <c r="F30" s="70">
        <v>7</v>
      </c>
      <c r="G30" s="70">
        <v>-11</v>
      </c>
      <c r="H30" s="70">
        <v>-31</v>
      </c>
      <c r="I30" s="70">
        <v>-49</v>
      </c>
      <c r="J30" s="70">
        <v>-66</v>
      </c>
      <c r="K30" s="70">
        <v>-83</v>
      </c>
      <c r="L30" s="70">
        <v>-98</v>
      </c>
      <c r="M30" s="70">
        <v>-106</v>
      </c>
      <c r="N30" s="70">
        <v>-114</v>
      </c>
      <c r="O30" s="61">
        <v>-102</v>
      </c>
      <c r="P30" s="61">
        <v>-77</v>
      </c>
      <c r="Q30" s="61">
        <v>-46</v>
      </c>
      <c r="R30" s="61">
        <v>-13</v>
      </c>
      <c r="S30" s="61">
        <v>17</v>
      </c>
      <c r="T30" s="61">
        <v>46</v>
      </c>
      <c r="U30" s="61">
        <v>72</v>
      </c>
      <c r="V30" s="61">
        <v>93</v>
      </c>
      <c r="W30" s="61">
        <v>101</v>
      </c>
      <c r="X30" s="61">
        <v>98</v>
      </c>
      <c r="Y30" s="61">
        <v>87</v>
      </c>
      <c r="Z30" s="61">
        <v>75</v>
      </c>
      <c r="AA30" s="61">
        <v>62</v>
      </c>
      <c r="AB30" s="62">
        <v>49</v>
      </c>
      <c r="AC30" s="45">
        <f t="shared" si="0"/>
        <v>101</v>
      </c>
      <c r="AD30" s="46">
        <f t="shared" si="1"/>
        <v>-114</v>
      </c>
      <c r="AE30" s="47">
        <f t="shared" si="2"/>
        <v>-2.7083333333333335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-5</v>
      </c>
      <c r="F31" s="72">
        <v>-27</v>
      </c>
      <c r="G31" s="72">
        <v>-48</v>
      </c>
      <c r="H31" s="72">
        <v>-70</v>
      </c>
      <c r="I31" s="72">
        <v>-87</v>
      </c>
      <c r="J31" s="72">
        <v>-109</v>
      </c>
      <c r="K31" s="72">
        <v>-126</v>
      </c>
      <c r="L31" s="72">
        <v>-133</v>
      </c>
      <c r="M31" s="72">
        <v>-131</v>
      </c>
      <c r="N31" s="72">
        <v>-113</v>
      </c>
      <c r="O31" s="73">
        <v>-84</v>
      </c>
      <c r="P31" s="73">
        <v>-44</v>
      </c>
      <c r="Q31" s="73">
        <v>-8</v>
      </c>
      <c r="R31" s="73">
        <v>29</v>
      </c>
      <c r="S31" s="73">
        <v>60</v>
      </c>
      <c r="T31" s="73">
        <v>77</v>
      </c>
      <c r="U31" s="73">
        <v>89</v>
      </c>
      <c r="V31" s="73">
        <v>91</v>
      </c>
      <c r="W31" s="73">
        <v>75</v>
      </c>
      <c r="X31" s="73">
        <v>63</v>
      </c>
      <c r="Y31" s="73">
        <v>53</v>
      </c>
      <c r="Z31" s="73">
        <v>43</v>
      </c>
      <c r="AA31" s="73">
        <v>28</v>
      </c>
      <c r="AB31" s="74">
        <v>12</v>
      </c>
      <c r="AC31" s="48">
        <f t="shared" si="0"/>
        <v>91</v>
      </c>
      <c r="AD31" s="49">
        <f t="shared" si="1"/>
        <v>-133</v>
      </c>
      <c r="AE31" s="50">
        <f t="shared" si="2"/>
        <v>-15.208333333333334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201</v>
      </c>
      <c r="G32" s="68"/>
      <c r="H32" s="68"/>
      <c r="I32" s="68">
        <v>195</v>
      </c>
      <c r="J32" s="68"/>
      <c r="K32" s="68"/>
      <c r="L32" s="68">
        <v>193</v>
      </c>
      <c r="M32" s="68"/>
      <c r="N32" s="68"/>
      <c r="O32" s="57">
        <v>191</v>
      </c>
      <c r="P32" s="57"/>
      <c r="Q32" s="57"/>
      <c r="R32" s="57">
        <v>191</v>
      </c>
      <c r="S32" s="57"/>
      <c r="T32" s="57"/>
      <c r="U32" s="57">
        <v>191</v>
      </c>
      <c r="V32" s="57"/>
      <c r="W32" s="57"/>
      <c r="X32" s="57">
        <v>191</v>
      </c>
      <c r="Y32" s="57"/>
      <c r="Z32" s="57"/>
      <c r="AA32" s="57">
        <v>191</v>
      </c>
      <c r="AB32" s="58"/>
      <c r="AC32" s="42">
        <f t="shared" si="0"/>
        <v>201</v>
      </c>
      <c r="AD32" s="43">
        <f t="shared" si="1"/>
        <v>191</v>
      </c>
      <c r="AE32" s="44">
        <f t="shared" si="2"/>
        <v>193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122</v>
      </c>
      <c r="G33" s="70"/>
      <c r="H33" s="70">
        <v>121</v>
      </c>
      <c r="I33" s="70"/>
      <c r="J33" s="70">
        <v>120</v>
      </c>
      <c r="K33" s="70"/>
      <c r="L33" s="70">
        <v>119</v>
      </c>
      <c r="M33" s="70"/>
      <c r="N33" s="70">
        <v>118</v>
      </c>
      <c r="O33" s="61"/>
      <c r="P33" s="61">
        <v>116</v>
      </c>
      <c r="Q33" s="61"/>
      <c r="R33" s="61">
        <v>114</v>
      </c>
      <c r="S33" s="61"/>
      <c r="T33" s="61">
        <v>113</v>
      </c>
      <c r="U33" s="61"/>
      <c r="V33" s="61">
        <v>112</v>
      </c>
      <c r="W33" s="61"/>
      <c r="X33" s="61">
        <v>111</v>
      </c>
      <c r="Y33" s="61"/>
      <c r="Z33" s="61">
        <v>110</v>
      </c>
      <c r="AA33" s="61"/>
      <c r="AB33" s="62">
        <v>109</v>
      </c>
      <c r="AC33" s="45">
        <f t="shared" si="0"/>
        <v>122</v>
      </c>
      <c r="AD33" s="46">
        <f t="shared" si="1"/>
        <v>109</v>
      </c>
      <c r="AE33" s="47">
        <f t="shared" si="2"/>
        <v>115.41666666666667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390</v>
      </c>
      <c r="G34" s="70"/>
      <c r="H34" s="70"/>
      <c r="I34" s="70">
        <v>389</v>
      </c>
      <c r="J34" s="70"/>
      <c r="K34" s="70"/>
      <c r="L34" s="70">
        <v>389</v>
      </c>
      <c r="M34" s="70"/>
      <c r="N34" s="70"/>
      <c r="O34" s="61">
        <v>389</v>
      </c>
      <c r="P34" s="61"/>
      <c r="Q34" s="61"/>
      <c r="R34" s="61">
        <v>388</v>
      </c>
      <c r="S34" s="61"/>
      <c r="T34" s="61"/>
      <c r="U34" s="61">
        <v>388</v>
      </c>
      <c r="V34" s="61"/>
      <c r="W34" s="61"/>
      <c r="X34" s="61">
        <v>388</v>
      </c>
      <c r="Y34" s="61"/>
      <c r="Z34" s="61"/>
      <c r="AA34" s="61">
        <v>388</v>
      </c>
      <c r="AB34" s="62"/>
      <c r="AC34" s="45">
        <f t="shared" si="0"/>
        <v>390</v>
      </c>
      <c r="AD34" s="46">
        <f t="shared" si="1"/>
        <v>388</v>
      </c>
      <c r="AE34" s="47">
        <f t="shared" si="2"/>
        <v>388.625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26</v>
      </c>
      <c r="F35" s="70">
        <v>12</v>
      </c>
      <c r="G35" s="70">
        <v>-4</v>
      </c>
      <c r="H35" s="70">
        <v>-23</v>
      </c>
      <c r="I35" s="70">
        <v>-43</v>
      </c>
      <c r="J35" s="70">
        <v>-62</v>
      </c>
      <c r="K35" s="70">
        <v>-79</v>
      </c>
      <c r="L35" s="70">
        <v>-98</v>
      </c>
      <c r="M35" s="70">
        <v>-115</v>
      </c>
      <c r="N35" s="70">
        <v>-126</v>
      </c>
      <c r="O35" s="61">
        <v>-120</v>
      </c>
      <c r="P35" s="61">
        <v>-95</v>
      </c>
      <c r="Q35" s="61">
        <v>-62</v>
      </c>
      <c r="R35" s="61">
        <v>-25</v>
      </c>
      <c r="S35" s="61">
        <v>12</v>
      </c>
      <c r="T35" s="61">
        <v>42</v>
      </c>
      <c r="U35" s="61">
        <v>81</v>
      </c>
      <c r="V35" s="61">
        <v>99</v>
      </c>
      <c r="W35" s="61">
        <v>108</v>
      </c>
      <c r="X35" s="61">
        <v>108</v>
      </c>
      <c r="Y35" s="61">
        <v>100</v>
      </c>
      <c r="Z35" s="61">
        <v>86</v>
      </c>
      <c r="AA35" s="61">
        <v>73</v>
      </c>
      <c r="AB35" s="62">
        <v>58</v>
      </c>
      <c r="AC35" s="45">
        <f t="shared" si="0"/>
        <v>108</v>
      </c>
      <c r="AD35" s="46">
        <f t="shared" si="1"/>
        <v>-126</v>
      </c>
      <c r="AE35" s="47">
        <f t="shared" si="2"/>
        <v>-1.9583333333333333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5</v>
      </c>
      <c r="G36" s="70"/>
      <c r="H36" s="70">
        <v>-35</v>
      </c>
      <c r="I36" s="70"/>
      <c r="J36" s="70">
        <v>-71</v>
      </c>
      <c r="K36" s="70"/>
      <c r="L36" s="70">
        <v>-102</v>
      </c>
      <c r="M36" s="70">
        <v>-110</v>
      </c>
      <c r="N36" s="70">
        <v>-105</v>
      </c>
      <c r="O36" s="61"/>
      <c r="P36" s="61">
        <v>-54</v>
      </c>
      <c r="Q36" s="61"/>
      <c r="R36" s="61">
        <v>13</v>
      </c>
      <c r="S36" s="61"/>
      <c r="T36" s="61">
        <v>71</v>
      </c>
      <c r="U36" s="61"/>
      <c r="V36" s="61">
        <v>107</v>
      </c>
      <c r="W36" s="61"/>
      <c r="X36" s="61">
        <v>83</v>
      </c>
      <c r="Y36" s="61"/>
      <c r="Z36" s="61">
        <v>57</v>
      </c>
      <c r="AA36" s="61"/>
      <c r="AB36" s="62">
        <v>32</v>
      </c>
      <c r="AC36" s="45">
        <f t="shared" si="0"/>
        <v>107</v>
      </c>
      <c r="AD36" s="46">
        <f t="shared" si="1"/>
        <v>-110</v>
      </c>
      <c r="AE36" s="47">
        <f t="shared" si="2"/>
        <v>-8.384615384615385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-10</v>
      </c>
      <c r="F37" s="72">
        <v>-29</v>
      </c>
      <c r="G37" s="72">
        <v>-34</v>
      </c>
      <c r="H37" s="72">
        <v>-56</v>
      </c>
      <c r="I37" s="72">
        <v>-75</v>
      </c>
      <c r="J37" s="72">
        <v>-87</v>
      </c>
      <c r="K37" s="72">
        <v>-97</v>
      </c>
      <c r="L37" s="72">
        <v>-106</v>
      </c>
      <c r="M37" s="72">
        <v>-106</v>
      </c>
      <c r="N37" s="72">
        <v>-93</v>
      </c>
      <c r="O37" s="73">
        <v>-72</v>
      </c>
      <c r="P37" s="73">
        <v>-42</v>
      </c>
      <c r="Q37" s="73">
        <v>-7</v>
      </c>
      <c r="R37" s="73">
        <v>25</v>
      </c>
      <c r="S37" s="73">
        <v>51</v>
      </c>
      <c r="T37" s="73">
        <v>70</v>
      </c>
      <c r="U37" s="73">
        <v>76</v>
      </c>
      <c r="V37" s="73">
        <v>68</v>
      </c>
      <c r="W37" s="73">
        <v>56</v>
      </c>
      <c r="X37" s="73">
        <v>45</v>
      </c>
      <c r="Y37" s="73">
        <v>35</v>
      </c>
      <c r="Z37" s="73">
        <v>25</v>
      </c>
      <c r="AA37" s="73">
        <v>17</v>
      </c>
      <c r="AB37" s="74">
        <v>7</v>
      </c>
      <c r="AC37" s="48">
        <f t="shared" si="0"/>
        <v>76</v>
      </c>
      <c r="AD37" s="49">
        <f t="shared" si="1"/>
        <v>-106</v>
      </c>
      <c r="AE37" s="50">
        <f t="shared" si="2"/>
        <v>-14.125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43"/>
  <sheetViews>
    <sheetView topLeftCell="D1" workbookViewId="0">
      <selection activeCell="E3" sqref="E3:AB3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16466</v>
      </c>
      <c r="G4" s="68"/>
      <c r="H4" s="68">
        <v>16462</v>
      </c>
      <c r="I4" s="68"/>
      <c r="J4" s="68">
        <v>16456</v>
      </c>
      <c r="K4" s="68"/>
      <c r="L4" s="68">
        <v>16453</v>
      </c>
      <c r="M4" s="68"/>
      <c r="N4" s="68">
        <v>16451</v>
      </c>
      <c r="O4" s="57"/>
      <c r="P4" s="57">
        <v>16449</v>
      </c>
      <c r="Q4" s="57"/>
      <c r="R4" s="57">
        <v>16445</v>
      </c>
      <c r="S4" s="57"/>
      <c r="T4" s="57"/>
      <c r="U4" s="57"/>
      <c r="V4" s="57"/>
      <c r="W4" s="57"/>
      <c r="X4" s="57">
        <v>16433</v>
      </c>
      <c r="Y4" s="57"/>
      <c r="Z4" s="57">
        <v>16432</v>
      </c>
      <c r="AA4" s="57"/>
      <c r="AB4" s="58">
        <v>16433</v>
      </c>
      <c r="AC4" s="42">
        <f>MAX(E4:AB4)</f>
        <v>16466</v>
      </c>
      <c r="AD4" s="43">
        <f>MIN(E4:AB4)</f>
        <v>16432</v>
      </c>
      <c r="AE4" s="44">
        <f>AVERAGE(E4:AB4)</f>
        <v>16448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5426</v>
      </c>
      <c r="G5" s="70"/>
      <c r="H5" s="70">
        <v>5408</v>
      </c>
      <c r="I5" s="70"/>
      <c r="J5" s="70">
        <v>5392</v>
      </c>
      <c r="K5" s="70"/>
      <c r="L5" s="70">
        <v>5379</v>
      </c>
      <c r="M5" s="70"/>
      <c r="N5" s="70">
        <v>5366</v>
      </c>
      <c r="O5" s="61"/>
      <c r="P5" s="61">
        <v>5355</v>
      </c>
      <c r="Q5" s="61"/>
      <c r="R5" s="61">
        <v>5345</v>
      </c>
      <c r="S5" s="61"/>
      <c r="T5" s="61">
        <v>5384</v>
      </c>
      <c r="U5" s="61"/>
      <c r="V5" s="61">
        <v>5424</v>
      </c>
      <c r="W5" s="61"/>
      <c r="X5" s="61">
        <v>5462</v>
      </c>
      <c r="Y5" s="61"/>
      <c r="Z5" s="61">
        <v>5424</v>
      </c>
      <c r="AA5" s="61"/>
      <c r="AB5" s="62">
        <v>5386</v>
      </c>
      <c r="AC5" s="45">
        <f t="shared" ref="AC5:AC37" si="0">MAX(E5:AB5)</f>
        <v>5462</v>
      </c>
      <c r="AD5" s="46">
        <f t="shared" ref="AD5:AD37" si="1">MIN(E5:AB5)</f>
        <v>5345</v>
      </c>
      <c r="AE5" s="47">
        <f>AVERAGE(E5:AB5)</f>
        <v>5395.916666666667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1256</v>
      </c>
      <c r="G6" s="70"/>
      <c r="H6" s="70">
        <v>1275</v>
      </c>
      <c r="I6" s="70"/>
      <c r="J6" s="70">
        <v>1291</v>
      </c>
      <c r="K6" s="70"/>
      <c r="L6" s="70">
        <v>1304</v>
      </c>
      <c r="M6" s="70"/>
      <c r="N6" s="70">
        <v>1276</v>
      </c>
      <c r="O6" s="61"/>
      <c r="P6" s="61">
        <v>1252</v>
      </c>
      <c r="Q6" s="61"/>
      <c r="R6" s="61">
        <v>1230</v>
      </c>
      <c r="S6" s="61"/>
      <c r="T6" s="61">
        <v>1225</v>
      </c>
      <c r="U6" s="61"/>
      <c r="V6" s="61">
        <v>1228</v>
      </c>
      <c r="W6" s="61"/>
      <c r="X6" s="61">
        <v>1236</v>
      </c>
      <c r="Y6" s="61"/>
      <c r="Z6" s="61">
        <v>1239</v>
      </c>
      <c r="AA6" s="61"/>
      <c r="AB6" s="62">
        <v>1233</v>
      </c>
      <c r="AC6" s="45">
        <f t="shared" si="0"/>
        <v>1304</v>
      </c>
      <c r="AD6" s="46">
        <f t="shared" si="1"/>
        <v>1225</v>
      </c>
      <c r="AE6" s="47">
        <f t="shared" ref="AE6:AE37" si="2">AVERAGE(E6:AB6)</f>
        <v>1253.75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804</v>
      </c>
      <c r="F7" s="70">
        <v>799</v>
      </c>
      <c r="G7" s="70">
        <v>795</v>
      </c>
      <c r="H7" s="70">
        <v>791</v>
      </c>
      <c r="I7" s="70">
        <v>788</v>
      </c>
      <c r="J7" s="70">
        <v>785</v>
      </c>
      <c r="K7" s="70">
        <v>782</v>
      </c>
      <c r="L7" s="70">
        <v>779</v>
      </c>
      <c r="M7" s="70">
        <v>776</v>
      </c>
      <c r="N7" s="70">
        <v>774</v>
      </c>
      <c r="O7" s="61">
        <v>772</v>
      </c>
      <c r="P7" s="61">
        <v>771</v>
      </c>
      <c r="Q7" s="61">
        <v>770</v>
      </c>
      <c r="R7" s="61">
        <v>769</v>
      </c>
      <c r="S7" s="61">
        <v>763</v>
      </c>
      <c r="T7" s="61">
        <v>759</v>
      </c>
      <c r="U7" s="61">
        <v>755</v>
      </c>
      <c r="V7" s="61">
        <v>750</v>
      </c>
      <c r="W7" s="61">
        <v>746</v>
      </c>
      <c r="X7" s="61">
        <v>742</v>
      </c>
      <c r="Y7" s="61">
        <v>739</v>
      </c>
      <c r="Z7" s="61">
        <v>736</v>
      </c>
      <c r="AA7" s="61">
        <v>734</v>
      </c>
      <c r="AB7" s="62">
        <v>732</v>
      </c>
      <c r="AC7" s="45">
        <f t="shared" si="0"/>
        <v>804</v>
      </c>
      <c r="AD7" s="46">
        <f t="shared" si="1"/>
        <v>732</v>
      </c>
      <c r="AE7" s="47">
        <f t="shared" si="2"/>
        <v>767.125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463</v>
      </c>
      <c r="G8" s="70"/>
      <c r="H8" s="70">
        <v>457</v>
      </c>
      <c r="I8" s="70"/>
      <c r="J8" s="70">
        <v>447</v>
      </c>
      <c r="K8" s="70"/>
      <c r="L8" s="70">
        <v>434</v>
      </c>
      <c r="M8" s="70"/>
      <c r="N8" s="70">
        <v>428</v>
      </c>
      <c r="O8" s="61"/>
      <c r="P8" s="61">
        <v>421</v>
      </c>
      <c r="Q8" s="61"/>
      <c r="R8" s="61">
        <v>413</v>
      </c>
      <c r="S8" s="61"/>
      <c r="T8" s="61">
        <v>407</v>
      </c>
      <c r="U8" s="61"/>
      <c r="V8" s="61">
        <v>402</v>
      </c>
      <c r="W8" s="61"/>
      <c r="X8" s="61">
        <v>398</v>
      </c>
      <c r="Y8" s="61"/>
      <c r="Z8" s="61">
        <v>394</v>
      </c>
      <c r="AA8" s="61"/>
      <c r="AB8" s="62">
        <v>391</v>
      </c>
      <c r="AC8" s="45">
        <f t="shared" si="0"/>
        <v>463</v>
      </c>
      <c r="AD8" s="46">
        <f t="shared" si="1"/>
        <v>391</v>
      </c>
      <c r="AE8" s="47">
        <f t="shared" si="2"/>
        <v>421.25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265</v>
      </c>
      <c r="G9" s="70"/>
      <c r="H9" s="70">
        <v>276</v>
      </c>
      <c r="I9" s="70"/>
      <c r="J9" s="70">
        <v>290</v>
      </c>
      <c r="K9" s="70"/>
      <c r="L9" s="70">
        <v>302</v>
      </c>
      <c r="M9" s="70"/>
      <c r="N9" s="70">
        <v>316</v>
      </c>
      <c r="O9" s="61"/>
      <c r="P9" s="61">
        <v>318</v>
      </c>
      <c r="Q9" s="61"/>
      <c r="R9" s="61">
        <v>309</v>
      </c>
      <c r="S9" s="61"/>
      <c r="T9" s="61">
        <v>293</v>
      </c>
      <c r="U9" s="61"/>
      <c r="V9" s="61">
        <v>275</v>
      </c>
      <c r="W9" s="61"/>
      <c r="X9" s="61">
        <v>258</v>
      </c>
      <c r="Y9" s="61"/>
      <c r="Z9" s="61">
        <v>244</v>
      </c>
      <c r="AA9" s="61"/>
      <c r="AB9" s="62">
        <v>238</v>
      </c>
      <c r="AC9" s="45">
        <f t="shared" si="0"/>
        <v>318</v>
      </c>
      <c r="AD9" s="46">
        <f t="shared" si="1"/>
        <v>238</v>
      </c>
      <c r="AE9" s="47">
        <f t="shared" si="2"/>
        <v>282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64</v>
      </c>
      <c r="F10" s="70">
        <v>45</v>
      </c>
      <c r="G10" s="70">
        <v>25</v>
      </c>
      <c r="H10" s="70">
        <v>6</v>
      </c>
      <c r="I10" s="70">
        <v>-13</v>
      </c>
      <c r="J10" s="70">
        <v>-29</v>
      </c>
      <c r="K10" s="70">
        <v>-44</v>
      </c>
      <c r="L10" s="70">
        <v>-57</v>
      </c>
      <c r="M10" s="70">
        <v>-66</v>
      </c>
      <c r="N10" s="70">
        <v>-75</v>
      </c>
      <c r="O10" s="61">
        <v>-72</v>
      </c>
      <c r="P10" s="61">
        <v>-55</v>
      </c>
      <c r="Q10" s="61">
        <v>-15</v>
      </c>
      <c r="R10" s="61">
        <v>28</v>
      </c>
      <c r="S10" s="61">
        <v>75</v>
      </c>
      <c r="T10" s="61">
        <v>114</v>
      </c>
      <c r="U10" s="61">
        <v>144</v>
      </c>
      <c r="V10" s="61">
        <v>159</v>
      </c>
      <c r="W10" s="61">
        <v>166</v>
      </c>
      <c r="X10" s="61">
        <v>163</v>
      </c>
      <c r="Y10" s="61">
        <v>152</v>
      </c>
      <c r="Z10" s="61">
        <v>134</v>
      </c>
      <c r="AA10" s="61">
        <v>115</v>
      </c>
      <c r="AB10" s="62">
        <v>101</v>
      </c>
      <c r="AC10" s="45">
        <f t="shared" si="0"/>
        <v>166</v>
      </c>
      <c r="AD10" s="46">
        <f t="shared" si="1"/>
        <v>-75</v>
      </c>
      <c r="AE10" s="47">
        <f t="shared" si="2"/>
        <v>44.375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4696</v>
      </c>
      <c r="G11" s="70"/>
      <c r="H11" s="70"/>
      <c r="I11" s="70">
        <v>4695</v>
      </c>
      <c r="J11" s="70"/>
      <c r="K11" s="70"/>
      <c r="L11" s="70">
        <v>4694</v>
      </c>
      <c r="M11" s="70"/>
      <c r="N11" s="70"/>
      <c r="O11" s="61">
        <v>4693</v>
      </c>
      <c r="P11" s="61"/>
      <c r="Q11" s="61"/>
      <c r="R11" s="61">
        <v>4692</v>
      </c>
      <c r="S11" s="61"/>
      <c r="T11" s="61"/>
      <c r="U11" s="61"/>
      <c r="V11" s="61"/>
      <c r="W11" s="61"/>
      <c r="X11" s="61">
        <v>4691</v>
      </c>
      <c r="Y11" s="61"/>
      <c r="Z11" s="61"/>
      <c r="AA11" s="61">
        <v>4691</v>
      </c>
      <c r="AB11" s="62"/>
      <c r="AC11" s="45">
        <f t="shared" si="0"/>
        <v>4696</v>
      </c>
      <c r="AD11" s="46">
        <f t="shared" si="1"/>
        <v>4691</v>
      </c>
      <c r="AE11" s="47">
        <f t="shared" si="2"/>
        <v>4693.1428571428569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2736</v>
      </c>
      <c r="G12" s="70"/>
      <c r="H12" s="70">
        <v>2730</v>
      </c>
      <c r="I12" s="70"/>
      <c r="J12" s="70">
        <v>2730</v>
      </c>
      <c r="K12" s="70"/>
      <c r="L12" s="70">
        <v>2727</v>
      </c>
      <c r="M12" s="70"/>
      <c r="N12" s="70">
        <v>2739</v>
      </c>
      <c r="O12" s="61"/>
      <c r="P12" s="61">
        <v>2740</v>
      </c>
      <c r="Q12" s="61"/>
      <c r="R12" s="61">
        <v>2742</v>
      </c>
      <c r="S12" s="61"/>
      <c r="T12" s="61">
        <v>2677</v>
      </c>
      <c r="U12" s="61"/>
      <c r="V12" s="61">
        <v>2683</v>
      </c>
      <c r="W12" s="61"/>
      <c r="X12" s="61">
        <v>2707</v>
      </c>
      <c r="Y12" s="61"/>
      <c r="Z12" s="61">
        <v>2731</v>
      </c>
      <c r="AA12" s="61"/>
      <c r="AB12" s="62">
        <v>2696</v>
      </c>
      <c r="AC12" s="45">
        <f t="shared" si="0"/>
        <v>2742</v>
      </c>
      <c r="AD12" s="46">
        <f t="shared" si="1"/>
        <v>2677</v>
      </c>
      <c r="AE12" s="47">
        <f t="shared" si="2"/>
        <v>2719.8333333333335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1123</v>
      </c>
      <c r="G13" s="70"/>
      <c r="H13" s="70">
        <v>1046</v>
      </c>
      <c r="I13" s="70"/>
      <c r="J13" s="70">
        <v>1032</v>
      </c>
      <c r="K13" s="70"/>
      <c r="L13" s="70">
        <v>1015</v>
      </c>
      <c r="M13" s="70"/>
      <c r="N13" s="70">
        <v>1014</v>
      </c>
      <c r="O13" s="61"/>
      <c r="P13" s="61">
        <v>1013</v>
      </c>
      <c r="Q13" s="61"/>
      <c r="R13" s="61">
        <v>1011</v>
      </c>
      <c r="S13" s="61"/>
      <c r="T13" s="61">
        <v>1122</v>
      </c>
      <c r="U13" s="61"/>
      <c r="V13" s="61">
        <v>1123</v>
      </c>
      <c r="W13" s="61"/>
      <c r="X13" s="61">
        <v>1036</v>
      </c>
      <c r="Y13" s="61"/>
      <c r="Z13" s="61">
        <v>1028</v>
      </c>
      <c r="AA13" s="61"/>
      <c r="AB13" s="62">
        <v>1035</v>
      </c>
      <c r="AC13" s="45">
        <f t="shared" si="0"/>
        <v>1123</v>
      </c>
      <c r="AD13" s="46">
        <f t="shared" si="1"/>
        <v>1011</v>
      </c>
      <c r="AE13" s="47">
        <f t="shared" si="2"/>
        <v>1049.8333333333333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138</v>
      </c>
      <c r="G14" s="70"/>
      <c r="H14" s="70"/>
      <c r="I14" s="70">
        <v>125</v>
      </c>
      <c r="J14" s="70"/>
      <c r="K14" s="70"/>
      <c r="L14" s="70">
        <v>117</v>
      </c>
      <c r="M14" s="70"/>
      <c r="N14" s="70"/>
      <c r="O14" s="61">
        <v>107</v>
      </c>
      <c r="P14" s="61"/>
      <c r="Q14" s="61"/>
      <c r="R14" s="61">
        <v>94</v>
      </c>
      <c r="S14" s="61"/>
      <c r="T14" s="61"/>
      <c r="U14" s="61">
        <v>111</v>
      </c>
      <c r="V14" s="61"/>
      <c r="W14" s="61"/>
      <c r="X14" s="61">
        <v>155</v>
      </c>
      <c r="Y14" s="61"/>
      <c r="Z14" s="61"/>
      <c r="AA14" s="61">
        <v>143</v>
      </c>
      <c r="AB14" s="62"/>
      <c r="AC14" s="45">
        <f t="shared" si="0"/>
        <v>155</v>
      </c>
      <c r="AD14" s="46">
        <f t="shared" si="1"/>
        <v>94</v>
      </c>
      <c r="AE14" s="47">
        <f t="shared" si="2"/>
        <v>123.75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14</v>
      </c>
      <c r="F15" s="70">
        <v>-7</v>
      </c>
      <c r="G15" s="70">
        <v>-30</v>
      </c>
      <c r="H15" s="70">
        <v>-54</v>
      </c>
      <c r="I15" s="70">
        <v>-75</v>
      </c>
      <c r="J15" s="70">
        <v>-91</v>
      </c>
      <c r="K15" s="70">
        <v>-105</v>
      </c>
      <c r="L15" s="70">
        <v>-114</v>
      </c>
      <c r="M15" s="70">
        <v>-129</v>
      </c>
      <c r="N15" s="70">
        <v>-111</v>
      </c>
      <c r="O15" s="61">
        <v>-82</v>
      </c>
      <c r="P15" s="61">
        <v>-47</v>
      </c>
      <c r="Q15" s="61">
        <v>-5</v>
      </c>
      <c r="R15" s="61">
        <v>42</v>
      </c>
      <c r="S15" s="61">
        <v>83</v>
      </c>
      <c r="T15" s="61">
        <v>107</v>
      </c>
      <c r="U15" s="61">
        <v>120</v>
      </c>
      <c r="V15" s="61">
        <v>134</v>
      </c>
      <c r="W15" s="61">
        <v>139</v>
      </c>
      <c r="X15" s="61">
        <v>130</v>
      </c>
      <c r="Y15" s="61">
        <v>111</v>
      </c>
      <c r="Z15" s="61">
        <v>91</v>
      </c>
      <c r="AA15" s="61">
        <v>81</v>
      </c>
      <c r="AB15" s="62">
        <v>67</v>
      </c>
      <c r="AC15" s="45">
        <f t="shared" si="0"/>
        <v>139</v>
      </c>
      <c r="AD15" s="46">
        <f t="shared" si="1"/>
        <v>-129</v>
      </c>
      <c r="AE15" s="47">
        <f t="shared" si="2"/>
        <v>11.208333333333334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120</v>
      </c>
      <c r="F16" s="70">
        <v>105</v>
      </c>
      <c r="G16" s="70">
        <v>85</v>
      </c>
      <c r="H16" s="70">
        <v>68</v>
      </c>
      <c r="I16" s="70">
        <v>53</v>
      </c>
      <c r="J16" s="70">
        <v>38</v>
      </c>
      <c r="K16" s="70">
        <v>24</v>
      </c>
      <c r="L16" s="70">
        <v>10</v>
      </c>
      <c r="M16" s="70">
        <v>-4</v>
      </c>
      <c r="N16" s="70">
        <v>-13</v>
      </c>
      <c r="O16" s="61">
        <v>-21</v>
      </c>
      <c r="P16" s="61">
        <v>-27</v>
      </c>
      <c r="Q16" s="61">
        <v>-23</v>
      </c>
      <c r="R16" s="61">
        <v>8</v>
      </c>
      <c r="S16" s="61">
        <v>53</v>
      </c>
      <c r="T16" s="61">
        <v>118</v>
      </c>
      <c r="U16" s="61">
        <v>171</v>
      </c>
      <c r="V16" s="61">
        <v>195</v>
      </c>
      <c r="W16" s="61">
        <v>206</v>
      </c>
      <c r="X16" s="61">
        <v>210</v>
      </c>
      <c r="Y16" s="61">
        <v>205</v>
      </c>
      <c r="Z16" s="61">
        <v>186</v>
      </c>
      <c r="AA16" s="61">
        <v>165</v>
      </c>
      <c r="AB16" s="62">
        <v>148</v>
      </c>
      <c r="AC16" s="45">
        <f t="shared" si="0"/>
        <v>210</v>
      </c>
      <c r="AD16" s="46">
        <f t="shared" si="1"/>
        <v>-27</v>
      </c>
      <c r="AE16" s="47">
        <f t="shared" si="2"/>
        <v>86.666666666666671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96</v>
      </c>
      <c r="F17" s="70">
        <v>78</v>
      </c>
      <c r="G17" s="70">
        <v>60</v>
      </c>
      <c r="H17" s="70">
        <v>44</v>
      </c>
      <c r="I17" s="70">
        <v>28</v>
      </c>
      <c r="J17" s="70">
        <v>12</v>
      </c>
      <c r="K17" s="70">
        <v>-2</v>
      </c>
      <c r="L17" s="70">
        <v>-15</v>
      </c>
      <c r="M17" s="70">
        <v>-26</v>
      </c>
      <c r="N17" s="70">
        <v>-35</v>
      </c>
      <c r="O17" s="61">
        <v>-43</v>
      </c>
      <c r="P17" s="61">
        <v>-43</v>
      </c>
      <c r="Q17" s="61">
        <v>-13</v>
      </c>
      <c r="R17" s="61">
        <v>12</v>
      </c>
      <c r="S17" s="61">
        <v>57</v>
      </c>
      <c r="T17" s="61">
        <v>106</v>
      </c>
      <c r="U17" s="61">
        <v>156</v>
      </c>
      <c r="V17" s="61">
        <v>186</v>
      </c>
      <c r="W17" s="61">
        <v>201</v>
      </c>
      <c r="X17" s="61">
        <v>204</v>
      </c>
      <c r="Y17" s="61">
        <v>190</v>
      </c>
      <c r="Z17" s="61">
        <v>170</v>
      </c>
      <c r="AA17" s="61">
        <v>149</v>
      </c>
      <c r="AB17" s="62">
        <v>136</v>
      </c>
      <c r="AC17" s="45">
        <f t="shared" si="0"/>
        <v>204</v>
      </c>
      <c r="AD17" s="46">
        <f t="shared" si="1"/>
        <v>-43</v>
      </c>
      <c r="AE17" s="47">
        <f t="shared" si="2"/>
        <v>71.166666666666671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79</v>
      </c>
      <c r="F18" s="70">
        <v>70</v>
      </c>
      <c r="G18" s="70">
        <v>60</v>
      </c>
      <c r="H18" s="70">
        <v>50</v>
      </c>
      <c r="I18" s="70">
        <v>38</v>
      </c>
      <c r="J18" s="70">
        <v>26</v>
      </c>
      <c r="K18" s="70">
        <v>14</v>
      </c>
      <c r="L18" s="70">
        <v>2</v>
      </c>
      <c r="M18" s="70">
        <v>-11</v>
      </c>
      <c r="N18" s="70">
        <v>-22</v>
      </c>
      <c r="O18" s="61">
        <v>-32</v>
      </c>
      <c r="P18" s="61">
        <v>-40</v>
      </c>
      <c r="Q18" s="61">
        <v>-48</v>
      </c>
      <c r="R18" s="61">
        <v>-45</v>
      </c>
      <c r="S18" s="61">
        <v>-28</v>
      </c>
      <c r="T18" s="61">
        <v>-10</v>
      </c>
      <c r="U18" s="61">
        <v>14</v>
      </c>
      <c r="V18" s="61">
        <v>33</v>
      </c>
      <c r="W18" s="61">
        <v>50</v>
      </c>
      <c r="X18" s="61">
        <v>64</v>
      </c>
      <c r="Y18" s="61">
        <v>78</v>
      </c>
      <c r="Z18" s="61">
        <v>90</v>
      </c>
      <c r="AA18" s="61">
        <v>94</v>
      </c>
      <c r="AB18" s="62">
        <v>93</v>
      </c>
      <c r="AC18" s="45">
        <f t="shared" si="0"/>
        <v>94</v>
      </c>
      <c r="AD18" s="46">
        <f t="shared" si="1"/>
        <v>-48</v>
      </c>
      <c r="AE18" s="47">
        <f t="shared" si="2"/>
        <v>25.791666666666668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2471</v>
      </c>
      <c r="G19" s="70"/>
      <c r="H19" s="70"/>
      <c r="I19" s="70"/>
      <c r="J19" s="70"/>
      <c r="K19" s="70"/>
      <c r="L19" s="70">
        <v>2469</v>
      </c>
      <c r="M19" s="70"/>
      <c r="N19" s="70"/>
      <c r="O19" s="61"/>
      <c r="P19" s="61"/>
      <c r="Q19" s="61"/>
      <c r="R19" s="61">
        <v>2467</v>
      </c>
      <c r="S19" s="61"/>
      <c r="T19" s="61"/>
      <c r="U19" s="61"/>
      <c r="V19" s="61"/>
      <c r="W19" s="61"/>
      <c r="X19" s="61">
        <v>2464</v>
      </c>
      <c r="Y19" s="61"/>
      <c r="Z19" s="61"/>
      <c r="AA19" s="61"/>
      <c r="AB19" s="62"/>
      <c r="AC19" s="45">
        <f t="shared" si="0"/>
        <v>2471</v>
      </c>
      <c r="AD19" s="46">
        <f t="shared" si="1"/>
        <v>2464</v>
      </c>
      <c r="AE19" s="47">
        <f t="shared" si="2"/>
        <v>2467.75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29</v>
      </c>
      <c r="F20" s="91">
        <v>12</v>
      </c>
      <c r="G20" s="91">
        <v>-5</v>
      </c>
      <c r="H20" s="91">
        <v>-24</v>
      </c>
      <c r="I20" s="91">
        <v>-43</v>
      </c>
      <c r="J20" s="91">
        <v>-60</v>
      </c>
      <c r="K20" s="91">
        <v>-75</v>
      </c>
      <c r="L20" s="91">
        <v>-88</v>
      </c>
      <c r="M20" s="91">
        <v>-95</v>
      </c>
      <c r="N20" s="91">
        <v>-102</v>
      </c>
      <c r="O20" s="92">
        <v>-100</v>
      </c>
      <c r="P20" s="92">
        <v>-73</v>
      </c>
      <c r="Q20" s="92">
        <v>-38</v>
      </c>
      <c r="R20" s="92">
        <v>-1</v>
      </c>
      <c r="S20" s="92">
        <v>38</v>
      </c>
      <c r="T20" s="92">
        <v>68</v>
      </c>
      <c r="U20" s="92">
        <v>87</v>
      </c>
      <c r="V20" s="92">
        <v>100</v>
      </c>
      <c r="W20" s="92">
        <v>106</v>
      </c>
      <c r="X20" s="92">
        <v>108</v>
      </c>
      <c r="Y20" s="92">
        <v>97</v>
      </c>
      <c r="Z20" s="92">
        <v>84</v>
      </c>
      <c r="AA20" s="92"/>
      <c r="AB20" s="93">
        <v>67</v>
      </c>
      <c r="AC20" s="94">
        <f t="shared" si="0"/>
        <v>108</v>
      </c>
      <c r="AD20" s="95">
        <f t="shared" si="1"/>
        <v>-102</v>
      </c>
      <c r="AE20" s="96">
        <f t="shared" si="2"/>
        <v>4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8811</v>
      </c>
      <c r="G21" s="68"/>
      <c r="H21" s="68">
        <v>8808</v>
      </c>
      <c r="I21" s="68"/>
      <c r="J21" s="68">
        <v>8801</v>
      </c>
      <c r="K21" s="68"/>
      <c r="L21" s="68">
        <v>8795</v>
      </c>
      <c r="M21" s="68"/>
      <c r="N21" s="68">
        <v>8792</v>
      </c>
      <c r="O21" s="57"/>
      <c r="P21" s="57">
        <v>8790</v>
      </c>
      <c r="Q21" s="57"/>
      <c r="R21" s="57">
        <v>8789</v>
      </c>
      <c r="S21" s="57"/>
      <c r="T21" s="57">
        <v>8793</v>
      </c>
      <c r="U21" s="57"/>
      <c r="V21" s="57">
        <v>8809</v>
      </c>
      <c r="W21" s="57"/>
      <c r="X21" s="57">
        <v>8823</v>
      </c>
      <c r="Y21" s="57"/>
      <c r="Z21" s="57">
        <v>8819</v>
      </c>
      <c r="AA21" s="57"/>
      <c r="AB21" s="58">
        <v>8808</v>
      </c>
      <c r="AC21" s="42">
        <f t="shared" si="0"/>
        <v>8823</v>
      </c>
      <c r="AD21" s="43">
        <f t="shared" si="1"/>
        <v>8789</v>
      </c>
      <c r="AE21" s="44">
        <f t="shared" si="2"/>
        <v>8803.1666666666661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2990</v>
      </c>
      <c r="G22" s="70"/>
      <c r="H22" s="70">
        <v>2990</v>
      </c>
      <c r="I22" s="70"/>
      <c r="J22" s="70">
        <v>2991</v>
      </c>
      <c r="K22" s="70"/>
      <c r="L22" s="70">
        <v>2991</v>
      </c>
      <c r="M22" s="70"/>
      <c r="N22" s="70">
        <v>2992</v>
      </c>
      <c r="O22" s="61"/>
      <c r="P22" s="61">
        <v>2995</v>
      </c>
      <c r="Q22" s="61"/>
      <c r="R22" s="61">
        <v>2997</v>
      </c>
      <c r="S22" s="61"/>
      <c r="T22" s="61">
        <v>2998</v>
      </c>
      <c r="U22" s="61"/>
      <c r="V22" s="61">
        <v>2999</v>
      </c>
      <c r="W22" s="61"/>
      <c r="X22" s="61">
        <v>3000</v>
      </c>
      <c r="Y22" s="61"/>
      <c r="Z22" s="61">
        <v>2999</v>
      </c>
      <c r="AA22" s="61"/>
      <c r="AB22" s="62">
        <v>2997</v>
      </c>
      <c r="AC22" s="45">
        <f t="shared" si="0"/>
        <v>3000</v>
      </c>
      <c r="AD22" s="46">
        <f t="shared" si="1"/>
        <v>2990</v>
      </c>
      <c r="AE22" s="47">
        <f t="shared" si="2"/>
        <v>2994.9166666666665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13476</v>
      </c>
      <c r="F23" s="70">
        <v>13468</v>
      </c>
      <c r="G23" s="70"/>
      <c r="H23" s="70"/>
      <c r="I23" s="70">
        <v>13465</v>
      </c>
      <c r="J23" s="70">
        <v>13607</v>
      </c>
      <c r="K23" s="70"/>
      <c r="L23" s="70">
        <v>13600</v>
      </c>
      <c r="M23" s="70">
        <v>13545</v>
      </c>
      <c r="N23" s="70">
        <v>13503</v>
      </c>
      <c r="O23" s="61">
        <v>13559</v>
      </c>
      <c r="P23" s="61">
        <v>13683</v>
      </c>
      <c r="Q23" s="61">
        <v>13602</v>
      </c>
      <c r="R23" s="61">
        <v>13520</v>
      </c>
      <c r="S23" s="61"/>
      <c r="T23" s="61">
        <v>13475</v>
      </c>
      <c r="U23" s="61"/>
      <c r="V23" s="61">
        <v>13467</v>
      </c>
      <c r="W23" s="61">
        <v>13676</v>
      </c>
      <c r="X23" s="61">
        <v>13676</v>
      </c>
      <c r="Y23" s="61">
        <v>13652</v>
      </c>
      <c r="Z23" s="61">
        <v>13534</v>
      </c>
      <c r="AA23" s="61">
        <v>13495</v>
      </c>
      <c r="AB23" s="62">
        <v>13485</v>
      </c>
      <c r="AC23" s="45">
        <f t="shared" si="0"/>
        <v>13683</v>
      </c>
      <c r="AD23" s="46">
        <f t="shared" si="1"/>
        <v>13465</v>
      </c>
      <c r="AE23" s="47">
        <f t="shared" si="2"/>
        <v>13552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6420</v>
      </c>
      <c r="F24" s="70">
        <v>6420</v>
      </c>
      <c r="G24" s="70"/>
      <c r="H24" s="70"/>
      <c r="I24" s="70"/>
      <c r="J24" s="70"/>
      <c r="K24" s="70"/>
      <c r="L24" s="70">
        <v>6401</v>
      </c>
      <c r="M24" s="70"/>
      <c r="N24" s="70"/>
      <c r="O24" s="61"/>
      <c r="P24" s="61"/>
      <c r="Q24" s="61"/>
      <c r="R24" s="61">
        <v>6385</v>
      </c>
      <c r="S24" s="61">
        <v>6395</v>
      </c>
      <c r="T24" s="61">
        <v>6390</v>
      </c>
      <c r="U24" s="61">
        <v>6381</v>
      </c>
      <c r="V24" s="61"/>
      <c r="W24" s="61"/>
      <c r="X24" s="61">
        <v>6392</v>
      </c>
      <c r="Y24" s="61"/>
      <c r="Z24" s="61"/>
      <c r="AA24" s="61">
        <v>6397</v>
      </c>
      <c r="AB24" s="62"/>
      <c r="AC24" s="45">
        <f t="shared" si="0"/>
        <v>6420</v>
      </c>
      <c r="AD24" s="46">
        <f t="shared" si="1"/>
        <v>6381</v>
      </c>
      <c r="AE24" s="47">
        <f t="shared" si="2"/>
        <v>6397.8888888888887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>
        <v>2322</v>
      </c>
      <c r="F25" s="70">
        <v>2326</v>
      </c>
      <c r="G25" s="70"/>
      <c r="H25" s="70">
        <v>2328</v>
      </c>
      <c r="I25" s="70"/>
      <c r="J25" s="70">
        <v>2332</v>
      </c>
      <c r="K25" s="70"/>
      <c r="L25" s="70">
        <v>2326</v>
      </c>
      <c r="M25" s="70"/>
      <c r="N25" s="70">
        <v>2324</v>
      </c>
      <c r="O25" s="61"/>
      <c r="P25" s="61">
        <v>2324</v>
      </c>
      <c r="Q25" s="61"/>
      <c r="R25" s="61">
        <v>2327</v>
      </c>
      <c r="S25" s="61"/>
      <c r="T25" s="61">
        <v>2320</v>
      </c>
      <c r="U25" s="61"/>
      <c r="V25" s="61">
        <v>2300</v>
      </c>
      <c r="W25" s="61"/>
      <c r="X25" s="61">
        <v>2327</v>
      </c>
      <c r="Y25" s="61"/>
      <c r="Z25" s="61">
        <v>2330</v>
      </c>
      <c r="AA25" s="61"/>
      <c r="AB25" s="62">
        <v>2332</v>
      </c>
      <c r="AC25" s="45">
        <f t="shared" si="0"/>
        <v>2332</v>
      </c>
      <c r="AD25" s="46">
        <f t="shared" si="1"/>
        <v>2300</v>
      </c>
      <c r="AE25" s="47">
        <f t="shared" si="2"/>
        <v>2324.4615384615386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1344</v>
      </c>
      <c r="G26" s="70"/>
      <c r="H26" s="70">
        <v>1350</v>
      </c>
      <c r="I26" s="70"/>
      <c r="J26" s="70">
        <v>1356</v>
      </c>
      <c r="K26" s="70"/>
      <c r="L26" s="70">
        <v>1362</v>
      </c>
      <c r="M26" s="70"/>
      <c r="N26" s="70">
        <v>1361</v>
      </c>
      <c r="O26" s="61"/>
      <c r="P26" s="61">
        <v>1360</v>
      </c>
      <c r="Q26" s="61"/>
      <c r="R26" s="61">
        <v>1359</v>
      </c>
      <c r="S26" s="61"/>
      <c r="T26" s="61">
        <v>1359</v>
      </c>
      <c r="U26" s="61"/>
      <c r="V26" s="61">
        <v>1359</v>
      </c>
      <c r="W26" s="61"/>
      <c r="X26" s="61">
        <v>1359</v>
      </c>
      <c r="Y26" s="61"/>
      <c r="Z26" s="61">
        <v>1359</v>
      </c>
      <c r="AA26" s="61"/>
      <c r="AB26" s="62">
        <v>1359</v>
      </c>
      <c r="AC26" s="45">
        <f t="shared" si="0"/>
        <v>1362</v>
      </c>
      <c r="AD26" s="46">
        <f t="shared" si="1"/>
        <v>1344</v>
      </c>
      <c r="AE26" s="47">
        <f t="shared" si="2"/>
        <v>1357.25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1033</v>
      </c>
      <c r="G27" s="70"/>
      <c r="H27" s="70">
        <v>1031</v>
      </c>
      <c r="I27" s="70"/>
      <c r="J27" s="70">
        <v>1029</v>
      </c>
      <c r="K27" s="70"/>
      <c r="L27" s="70">
        <v>1027</v>
      </c>
      <c r="M27" s="70"/>
      <c r="N27" s="70">
        <v>1025</v>
      </c>
      <c r="O27" s="61"/>
      <c r="P27" s="61">
        <v>1023</v>
      </c>
      <c r="Q27" s="61"/>
      <c r="R27" s="61">
        <v>1020</v>
      </c>
      <c r="S27" s="61"/>
      <c r="T27" s="61">
        <v>1021</v>
      </c>
      <c r="U27" s="61"/>
      <c r="V27" s="61">
        <v>1022</v>
      </c>
      <c r="W27" s="61"/>
      <c r="X27" s="61">
        <v>1023</v>
      </c>
      <c r="Y27" s="61"/>
      <c r="Z27" s="61">
        <v>1025</v>
      </c>
      <c r="AA27" s="61"/>
      <c r="AB27" s="62">
        <v>1027</v>
      </c>
      <c r="AC27" s="45">
        <f t="shared" si="0"/>
        <v>1033</v>
      </c>
      <c r="AD27" s="46">
        <f t="shared" si="1"/>
        <v>1020</v>
      </c>
      <c r="AE27" s="47">
        <f t="shared" si="2"/>
        <v>1025.5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76</v>
      </c>
      <c r="G28" s="70"/>
      <c r="H28" s="70">
        <v>47</v>
      </c>
      <c r="I28" s="70"/>
      <c r="J28" s="70">
        <v>30</v>
      </c>
      <c r="K28" s="70"/>
      <c r="L28" s="70">
        <v>9</v>
      </c>
      <c r="M28" s="70"/>
      <c r="N28" s="70">
        <v>-7</v>
      </c>
      <c r="O28" s="61"/>
      <c r="P28" s="61">
        <v>-10</v>
      </c>
      <c r="Q28" s="61"/>
      <c r="R28" s="61">
        <v>6</v>
      </c>
      <c r="S28" s="61"/>
      <c r="T28" s="61">
        <v>32</v>
      </c>
      <c r="U28" s="61"/>
      <c r="V28" s="61">
        <v>82</v>
      </c>
      <c r="W28" s="61"/>
      <c r="X28" s="61">
        <v>130</v>
      </c>
      <c r="Y28" s="61"/>
      <c r="Z28" s="61">
        <v>148</v>
      </c>
      <c r="AA28" s="61"/>
      <c r="AB28" s="62">
        <v>112</v>
      </c>
      <c r="AC28" s="45">
        <f t="shared" si="0"/>
        <v>148</v>
      </c>
      <c r="AD28" s="46">
        <f t="shared" si="1"/>
        <v>-10</v>
      </c>
      <c r="AE28" s="47">
        <f t="shared" si="2"/>
        <v>54.583333333333336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45</v>
      </c>
      <c r="G29" s="70"/>
      <c r="H29" s="70">
        <v>15</v>
      </c>
      <c r="I29" s="70"/>
      <c r="J29" s="70">
        <v>-15</v>
      </c>
      <c r="K29" s="70"/>
      <c r="L29" s="70">
        <v>-46</v>
      </c>
      <c r="M29" s="70"/>
      <c r="N29" s="70">
        <v>-56</v>
      </c>
      <c r="O29" s="61"/>
      <c r="P29" s="61">
        <v>-63</v>
      </c>
      <c r="Q29" s="61"/>
      <c r="R29" s="61">
        <v>-48</v>
      </c>
      <c r="S29" s="61"/>
      <c r="T29" s="61">
        <v>-10</v>
      </c>
      <c r="U29" s="61"/>
      <c r="V29" s="61">
        <v>50</v>
      </c>
      <c r="W29" s="61"/>
      <c r="X29" s="61">
        <v>92</v>
      </c>
      <c r="Y29" s="61"/>
      <c r="Z29" s="61">
        <v>109</v>
      </c>
      <c r="AA29" s="61"/>
      <c r="AB29" s="62">
        <v>90</v>
      </c>
      <c r="AC29" s="45">
        <f t="shared" si="0"/>
        <v>109</v>
      </c>
      <c r="AD29" s="46">
        <f t="shared" si="1"/>
        <v>-63</v>
      </c>
      <c r="AE29" s="47">
        <f t="shared" si="2"/>
        <v>13.583333333333334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34</v>
      </c>
      <c r="F30" s="70">
        <v>18</v>
      </c>
      <c r="G30" s="70">
        <v>-3</v>
      </c>
      <c r="H30" s="70">
        <v>-28</v>
      </c>
      <c r="I30" s="70">
        <v>-48</v>
      </c>
      <c r="J30" s="70">
        <v>-65</v>
      </c>
      <c r="K30" s="70">
        <v>-80</v>
      </c>
      <c r="L30" s="70">
        <v>-92</v>
      </c>
      <c r="M30" s="70">
        <v>-103</v>
      </c>
      <c r="N30" s="70">
        <v>-113</v>
      </c>
      <c r="O30" s="61">
        <v>-116</v>
      </c>
      <c r="P30" s="61">
        <v>-105</v>
      </c>
      <c r="Q30" s="61">
        <v>-81</v>
      </c>
      <c r="R30" s="61">
        <v>-48</v>
      </c>
      <c r="S30" s="61">
        <v>-14</v>
      </c>
      <c r="T30" s="61">
        <v>17</v>
      </c>
      <c r="U30" s="61"/>
      <c r="V30" s="61">
        <v>75</v>
      </c>
      <c r="W30" s="61">
        <v>94</v>
      </c>
      <c r="X30" s="61"/>
      <c r="Y30" s="61">
        <v>101</v>
      </c>
      <c r="Z30" s="61">
        <v>91</v>
      </c>
      <c r="AA30" s="61">
        <v>80</v>
      </c>
      <c r="AB30" s="62">
        <v>68</v>
      </c>
      <c r="AC30" s="45">
        <f t="shared" si="0"/>
        <v>101</v>
      </c>
      <c r="AD30" s="46">
        <f t="shared" si="1"/>
        <v>-116</v>
      </c>
      <c r="AE30" s="47">
        <f t="shared" si="2"/>
        <v>-14.454545454545455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-1</v>
      </c>
      <c r="F31" s="72">
        <v>-19</v>
      </c>
      <c r="G31" s="72">
        <v>-42</v>
      </c>
      <c r="H31" s="72">
        <v>-65</v>
      </c>
      <c r="I31" s="72">
        <v>-85</v>
      </c>
      <c r="J31" s="72">
        <v>-105</v>
      </c>
      <c r="K31" s="72">
        <v>-124</v>
      </c>
      <c r="L31" s="72">
        <v>-139</v>
      </c>
      <c r="M31" s="72">
        <v>-141</v>
      </c>
      <c r="N31" s="72">
        <v>-136</v>
      </c>
      <c r="O31" s="73">
        <v>-114</v>
      </c>
      <c r="P31" s="73">
        <v>-84</v>
      </c>
      <c r="Q31" s="73">
        <v>-42</v>
      </c>
      <c r="R31" s="73">
        <v>5</v>
      </c>
      <c r="S31" s="73">
        <v>60</v>
      </c>
      <c r="T31" s="73">
        <v>88</v>
      </c>
      <c r="U31" s="73">
        <v>98</v>
      </c>
      <c r="V31" s="73">
        <v>100</v>
      </c>
      <c r="W31" s="73">
        <v>89</v>
      </c>
      <c r="X31" s="73">
        <v>72</v>
      </c>
      <c r="Y31" s="73">
        <v>66</v>
      </c>
      <c r="Z31" s="73">
        <v>57</v>
      </c>
      <c r="AA31" s="73">
        <v>47</v>
      </c>
      <c r="AB31" s="74">
        <v>31</v>
      </c>
      <c r="AC31" s="48">
        <f t="shared" si="0"/>
        <v>100</v>
      </c>
      <c r="AD31" s="49">
        <f t="shared" si="1"/>
        <v>-141</v>
      </c>
      <c r="AE31" s="50">
        <f t="shared" si="2"/>
        <v>-16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191</v>
      </c>
      <c r="G32" s="68"/>
      <c r="H32" s="68"/>
      <c r="I32" s="68">
        <v>198</v>
      </c>
      <c r="J32" s="68"/>
      <c r="K32" s="68"/>
      <c r="L32" s="68">
        <v>215</v>
      </c>
      <c r="M32" s="68"/>
      <c r="N32" s="68"/>
      <c r="O32" s="57">
        <v>220</v>
      </c>
      <c r="P32" s="57"/>
      <c r="Q32" s="57"/>
      <c r="R32" s="57">
        <v>221</v>
      </c>
      <c r="S32" s="57"/>
      <c r="T32" s="57"/>
      <c r="U32" s="57">
        <v>214</v>
      </c>
      <c r="V32" s="57"/>
      <c r="W32" s="57"/>
      <c r="X32" s="57">
        <v>209</v>
      </c>
      <c r="Y32" s="57"/>
      <c r="Z32" s="57"/>
      <c r="AA32" s="57">
        <v>206</v>
      </c>
      <c r="AB32" s="58"/>
      <c r="AC32" s="42">
        <f t="shared" si="0"/>
        <v>221</v>
      </c>
      <c r="AD32" s="43">
        <f t="shared" si="1"/>
        <v>191</v>
      </c>
      <c r="AE32" s="44">
        <f t="shared" si="2"/>
        <v>209.25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108</v>
      </c>
      <c r="G33" s="70"/>
      <c r="H33" s="70">
        <v>107</v>
      </c>
      <c r="I33" s="70"/>
      <c r="J33" s="70">
        <v>109</v>
      </c>
      <c r="K33" s="70"/>
      <c r="L33" s="70">
        <v>110</v>
      </c>
      <c r="M33" s="70"/>
      <c r="N33" s="70">
        <v>111</v>
      </c>
      <c r="O33" s="61"/>
      <c r="P33" s="61">
        <v>112</v>
      </c>
      <c r="Q33" s="61"/>
      <c r="R33" s="61">
        <v>113</v>
      </c>
      <c r="S33" s="61"/>
      <c r="T33" s="61">
        <v>113</v>
      </c>
      <c r="U33" s="61"/>
      <c r="V33" s="61">
        <v>113</v>
      </c>
      <c r="W33" s="61"/>
      <c r="X33" s="61">
        <v>114</v>
      </c>
      <c r="Y33" s="61"/>
      <c r="Z33" s="61">
        <v>116</v>
      </c>
      <c r="AA33" s="61"/>
      <c r="AB33" s="62">
        <v>118</v>
      </c>
      <c r="AC33" s="45">
        <f t="shared" si="0"/>
        <v>118</v>
      </c>
      <c r="AD33" s="46">
        <f t="shared" si="1"/>
        <v>107</v>
      </c>
      <c r="AE33" s="47">
        <f t="shared" si="2"/>
        <v>112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388</v>
      </c>
      <c r="G34" s="70"/>
      <c r="H34" s="70"/>
      <c r="I34" s="70">
        <v>388</v>
      </c>
      <c r="J34" s="70"/>
      <c r="K34" s="70"/>
      <c r="L34" s="70">
        <v>389</v>
      </c>
      <c r="M34" s="70"/>
      <c r="N34" s="70"/>
      <c r="O34" s="61">
        <v>389</v>
      </c>
      <c r="P34" s="61"/>
      <c r="Q34" s="61"/>
      <c r="R34" s="61">
        <v>388</v>
      </c>
      <c r="S34" s="61"/>
      <c r="T34" s="61"/>
      <c r="U34" s="61">
        <v>388</v>
      </c>
      <c r="V34" s="61"/>
      <c r="W34" s="61"/>
      <c r="X34" s="61">
        <v>388</v>
      </c>
      <c r="Y34" s="61"/>
      <c r="Z34" s="61"/>
      <c r="AA34" s="61">
        <v>389</v>
      </c>
      <c r="AB34" s="62"/>
      <c r="AC34" s="45">
        <f t="shared" si="0"/>
        <v>389</v>
      </c>
      <c r="AD34" s="46">
        <f t="shared" si="1"/>
        <v>388</v>
      </c>
      <c r="AE34" s="47">
        <f t="shared" si="2"/>
        <v>388.375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40</v>
      </c>
      <c r="F35" s="70">
        <v>21</v>
      </c>
      <c r="G35" s="70">
        <v>5</v>
      </c>
      <c r="H35" s="70">
        <v>-13</v>
      </c>
      <c r="I35" s="70">
        <v>-34</v>
      </c>
      <c r="J35" s="70">
        <v>-55</v>
      </c>
      <c r="K35" s="70">
        <v>-74</v>
      </c>
      <c r="L35" s="70">
        <v>-92</v>
      </c>
      <c r="M35" s="70">
        <v>-110</v>
      </c>
      <c r="N35" s="70">
        <v>-126</v>
      </c>
      <c r="O35" s="61">
        <v>-134</v>
      </c>
      <c r="P35" s="61">
        <v>-124</v>
      </c>
      <c r="Q35" s="61">
        <v>-97</v>
      </c>
      <c r="R35" s="61">
        <v>-61</v>
      </c>
      <c r="S35" s="61">
        <v>-25</v>
      </c>
      <c r="T35" s="61">
        <v>10</v>
      </c>
      <c r="U35" s="61">
        <v>40</v>
      </c>
      <c r="V35" s="61">
        <v>66</v>
      </c>
      <c r="W35" s="61">
        <v>88</v>
      </c>
      <c r="X35" s="61">
        <v>102</v>
      </c>
      <c r="Y35" s="61">
        <v>106</v>
      </c>
      <c r="Z35" s="61">
        <v>99</v>
      </c>
      <c r="AA35" s="61">
        <v>90</v>
      </c>
      <c r="AB35" s="62">
        <v>78</v>
      </c>
      <c r="AC35" s="45">
        <f t="shared" si="0"/>
        <v>106</v>
      </c>
      <c r="AD35" s="46">
        <f t="shared" si="1"/>
        <v>-134</v>
      </c>
      <c r="AE35" s="47">
        <f t="shared" si="2"/>
        <v>-8.3333333333333339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4</v>
      </c>
      <c r="G36" s="70"/>
      <c r="H36" s="70">
        <v>-33</v>
      </c>
      <c r="I36" s="70"/>
      <c r="J36" s="70">
        <v>-70</v>
      </c>
      <c r="K36" s="70"/>
      <c r="L36" s="70">
        <v>-102</v>
      </c>
      <c r="M36" s="70"/>
      <c r="N36" s="70">
        <v>-115</v>
      </c>
      <c r="O36" s="61"/>
      <c r="P36" s="61">
        <v>-86</v>
      </c>
      <c r="Q36" s="61"/>
      <c r="R36" s="61">
        <v>-20</v>
      </c>
      <c r="S36" s="61"/>
      <c r="T36" s="61">
        <v>42</v>
      </c>
      <c r="U36" s="61"/>
      <c r="V36" s="61">
        <v>93</v>
      </c>
      <c r="W36" s="61">
        <v>102</v>
      </c>
      <c r="X36" s="61">
        <v>92</v>
      </c>
      <c r="Y36" s="61"/>
      <c r="Z36" s="61">
        <v>71</v>
      </c>
      <c r="AA36" s="61"/>
      <c r="AB36" s="62">
        <v>53</v>
      </c>
      <c r="AC36" s="45">
        <f t="shared" si="0"/>
        <v>102</v>
      </c>
      <c r="AD36" s="46">
        <f t="shared" si="1"/>
        <v>-115</v>
      </c>
      <c r="AE36" s="47">
        <f t="shared" si="2"/>
        <v>2.3846153846153846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-4</v>
      </c>
      <c r="F37" s="72">
        <v>-17</v>
      </c>
      <c r="G37" s="72">
        <v>-33</v>
      </c>
      <c r="H37" s="72">
        <v>-51</v>
      </c>
      <c r="I37" s="72">
        <v>-68</v>
      </c>
      <c r="J37" s="72">
        <v>-83</v>
      </c>
      <c r="K37" s="72">
        <v>-94</v>
      </c>
      <c r="L37" s="72">
        <v>-102</v>
      </c>
      <c r="M37" s="72">
        <v>-110</v>
      </c>
      <c r="N37" s="72">
        <v>-110</v>
      </c>
      <c r="O37" s="73">
        <v>-100</v>
      </c>
      <c r="P37" s="73">
        <v>-75</v>
      </c>
      <c r="Q37" s="73">
        <v>-37</v>
      </c>
      <c r="R37" s="73">
        <v>10</v>
      </c>
      <c r="S37" s="73">
        <v>48</v>
      </c>
      <c r="T37" s="73">
        <v>75</v>
      </c>
      <c r="U37" s="73">
        <v>85</v>
      </c>
      <c r="V37" s="73">
        <v>83</v>
      </c>
      <c r="W37" s="73">
        <v>73</v>
      </c>
      <c r="X37" s="73">
        <v>58</v>
      </c>
      <c r="Y37" s="73">
        <v>47</v>
      </c>
      <c r="Z37" s="73">
        <v>37</v>
      </c>
      <c r="AA37" s="73">
        <v>29</v>
      </c>
      <c r="AB37" s="74">
        <v>20</v>
      </c>
      <c r="AC37" s="48">
        <f t="shared" si="0"/>
        <v>85</v>
      </c>
      <c r="AD37" s="49">
        <f t="shared" si="1"/>
        <v>-110</v>
      </c>
      <c r="AE37" s="50">
        <f t="shared" si="2"/>
        <v>-13.291666666666666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43"/>
  <sheetViews>
    <sheetView topLeftCell="E1" workbookViewId="0">
      <selection activeCell="E3" sqref="E3:AB3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16435</v>
      </c>
      <c r="G4" s="68"/>
      <c r="H4" s="68">
        <v>16438</v>
      </c>
      <c r="I4" s="68"/>
      <c r="J4" s="68">
        <v>16442</v>
      </c>
      <c r="K4" s="68"/>
      <c r="L4" s="68">
        <v>16448</v>
      </c>
      <c r="M4" s="68"/>
      <c r="N4" s="68">
        <v>16456</v>
      </c>
      <c r="O4" s="57"/>
      <c r="P4" s="57">
        <v>16463</v>
      </c>
      <c r="Q4" s="57"/>
      <c r="R4" s="57">
        <v>16469</v>
      </c>
      <c r="S4" s="57"/>
      <c r="T4" s="57">
        <v>16477</v>
      </c>
      <c r="U4" s="57"/>
      <c r="V4" s="57">
        <v>16487</v>
      </c>
      <c r="W4" s="57"/>
      <c r="X4" s="57">
        <v>16495</v>
      </c>
      <c r="Y4" s="57"/>
      <c r="Z4" s="57">
        <v>16493</v>
      </c>
      <c r="AA4" s="57"/>
      <c r="AB4" s="58">
        <v>16489</v>
      </c>
      <c r="AC4" s="42">
        <f>MAX(E4:AB4)</f>
        <v>16495</v>
      </c>
      <c r="AD4" s="43">
        <f>MIN(E4:AB4)</f>
        <v>16435</v>
      </c>
      <c r="AE4" s="44">
        <f>AVERAGE(E4:AB4)</f>
        <v>16466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5348</v>
      </c>
      <c r="G5" s="70"/>
      <c r="H5" s="70">
        <v>5355</v>
      </c>
      <c r="I5" s="70"/>
      <c r="J5" s="70">
        <v>5365</v>
      </c>
      <c r="K5" s="70"/>
      <c r="L5" s="70">
        <v>5374</v>
      </c>
      <c r="M5" s="70"/>
      <c r="N5" s="70">
        <v>5379</v>
      </c>
      <c r="O5" s="61"/>
      <c r="P5" s="61">
        <v>5382</v>
      </c>
      <c r="Q5" s="61"/>
      <c r="R5" s="61">
        <v>5385</v>
      </c>
      <c r="S5" s="61"/>
      <c r="T5" s="61">
        <v>5412</v>
      </c>
      <c r="U5" s="61"/>
      <c r="V5" s="61">
        <v>5439</v>
      </c>
      <c r="W5" s="61"/>
      <c r="X5" s="61">
        <v>5467</v>
      </c>
      <c r="Y5" s="61"/>
      <c r="Z5" s="61">
        <v>5436</v>
      </c>
      <c r="AA5" s="61"/>
      <c r="AB5" s="62">
        <v>5406</v>
      </c>
      <c r="AC5" s="45">
        <f t="shared" ref="AC5:AC37" si="0">MAX(E5:AB5)</f>
        <v>5467</v>
      </c>
      <c r="AD5" s="46">
        <f t="shared" ref="AD5:AD37" si="1">MIN(E5:AB5)</f>
        <v>5348</v>
      </c>
      <c r="AE5" s="47">
        <f>AVERAGE(E5:AB5)</f>
        <v>5395.666666666667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1246</v>
      </c>
      <c r="G6" s="70"/>
      <c r="H6" s="70">
        <v>1240</v>
      </c>
      <c r="I6" s="70"/>
      <c r="J6" s="70">
        <v>1234</v>
      </c>
      <c r="K6" s="70"/>
      <c r="L6" s="70">
        <v>1226</v>
      </c>
      <c r="M6" s="70"/>
      <c r="N6" s="70">
        <v>1220</v>
      </c>
      <c r="O6" s="61"/>
      <c r="P6" s="61">
        <v>1207</v>
      </c>
      <c r="Q6" s="61"/>
      <c r="R6" s="61">
        <v>1188</v>
      </c>
      <c r="S6" s="61"/>
      <c r="T6" s="61">
        <v>1193</v>
      </c>
      <c r="U6" s="61"/>
      <c r="V6" s="61">
        <v>1207</v>
      </c>
      <c r="W6" s="61"/>
      <c r="X6" s="61">
        <v>1195</v>
      </c>
      <c r="Y6" s="61"/>
      <c r="Z6" s="61">
        <v>1226</v>
      </c>
      <c r="AA6" s="61"/>
      <c r="AB6" s="62">
        <v>1269</v>
      </c>
      <c r="AC6" s="45">
        <f t="shared" si="0"/>
        <v>1269</v>
      </c>
      <c r="AD6" s="46">
        <f t="shared" si="1"/>
        <v>1188</v>
      </c>
      <c r="AE6" s="47">
        <f t="shared" ref="AE6:AE37" si="2">AVERAGE(E6:AB6)</f>
        <v>1220.9166666666667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730</v>
      </c>
      <c r="F7" s="70">
        <v>729</v>
      </c>
      <c r="G7" s="70">
        <v>706</v>
      </c>
      <c r="H7" s="70">
        <v>727</v>
      </c>
      <c r="I7" s="70">
        <v>726</v>
      </c>
      <c r="J7" s="70">
        <v>725</v>
      </c>
      <c r="K7" s="70">
        <v>724</v>
      </c>
      <c r="L7" s="70">
        <v>723</v>
      </c>
      <c r="M7" s="70">
        <v>722</v>
      </c>
      <c r="N7" s="70">
        <v>721</v>
      </c>
      <c r="O7" s="61">
        <v>720</v>
      </c>
      <c r="P7" s="61">
        <v>720</v>
      </c>
      <c r="Q7" s="61">
        <v>719</v>
      </c>
      <c r="R7" s="61">
        <v>719</v>
      </c>
      <c r="S7" s="61"/>
      <c r="T7" s="61">
        <v>716</v>
      </c>
      <c r="U7" s="61"/>
      <c r="V7" s="61">
        <v>714</v>
      </c>
      <c r="W7" s="61"/>
      <c r="X7" s="61">
        <v>712</v>
      </c>
      <c r="Y7" s="61"/>
      <c r="Z7" s="61">
        <v>710</v>
      </c>
      <c r="AA7" s="61"/>
      <c r="AB7" s="62">
        <v>708</v>
      </c>
      <c r="AC7" s="45">
        <f t="shared" si="0"/>
        <v>730</v>
      </c>
      <c r="AD7" s="46">
        <f t="shared" si="1"/>
        <v>706</v>
      </c>
      <c r="AE7" s="47">
        <f t="shared" si="2"/>
        <v>719.52631578947364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387</v>
      </c>
      <c r="G8" s="70"/>
      <c r="H8" s="70">
        <v>378</v>
      </c>
      <c r="I8" s="70"/>
      <c r="J8" s="70">
        <v>365</v>
      </c>
      <c r="K8" s="70"/>
      <c r="L8" s="70">
        <v>350</v>
      </c>
      <c r="M8" s="70"/>
      <c r="N8" s="70">
        <v>346</v>
      </c>
      <c r="O8" s="61"/>
      <c r="P8" s="61">
        <v>341</v>
      </c>
      <c r="Q8" s="61"/>
      <c r="R8" s="61">
        <v>336</v>
      </c>
      <c r="S8" s="61"/>
      <c r="T8" s="61">
        <v>334</v>
      </c>
      <c r="U8" s="61"/>
      <c r="V8" s="61">
        <v>332</v>
      </c>
      <c r="W8" s="61"/>
      <c r="X8" s="61">
        <v>329</v>
      </c>
      <c r="Y8" s="61"/>
      <c r="Z8" s="61">
        <v>327</v>
      </c>
      <c r="AA8" s="61"/>
      <c r="AB8" s="62">
        <v>324</v>
      </c>
      <c r="AC8" s="45">
        <f t="shared" si="0"/>
        <v>387</v>
      </c>
      <c r="AD8" s="46">
        <f t="shared" si="1"/>
        <v>324</v>
      </c>
      <c r="AE8" s="47">
        <f t="shared" si="2"/>
        <v>345.75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240</v>
      </c>
      <c r="G9" s="70"/>
      <c r="H9" s="70">
        <v>242</v>
      </c>
      <c r="I9" s="70"/>
      <c r="J9" s="70">
        <v>246</v>
      </c>
      <c r="K9" s="70"/>
      <c r="L9" s="70">
        <v>255</v>
      </c>
      <c r="M9" s="70"/>
      <c r="N9" s="70">
        <v>262</v>
      </c>
      <c r="O9" s="61"/>
      <c r="P9" s="61">
        <v>260</v>
      </c>
      <c r="Q9" s="61"/>
      <c r="R9" s="61">
        <v>252</v>
      </c>
      <c r="S9" s="61"/>
      <c r="T9" s="61">
        <v>241</v>
      </c>
      <c r="U9" s="61"/>
      <c r="V9" s="61">
        <v>230</v>
      </c>
      <c r="W9" s="61"/>
      <c r="X9" s="61">
        <v>223</v>
      </c>
      <c r="Y9" s="61"/>
      <c r="Z9" s="61">
        <v>212</v>
      </c>
      <c r="AA9" s="61"/>
      <c r="AB9" s="62">
        <v>206</v>
      </c>
      <c r="AC9" s="45">
        <f t="shared" si="0"/>
        <v>262</v>
      </c>
      <c r="AD9" s="46">
        <f t="shared" si="1"/>
        <v>206</v>
      </c>
      <c r="AE9" s="47">
        <f t="shared" si="2"/>
        <v>239.08333333333334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84</v>
      </c>
      <c r="F10" s="70">
        <v>64</v>
      </c>
      <c r="G10" s="70">
        <v>42</v>
      </c>
      <c r="H10" s="70">
        <v>22</v>
      </c>
      <c r="I10" s="70">
        <v>3</v>
      </c>
      <c r="J10" s="70">
        <v>-18</v>
      </c>
      <c r="K10" s="70">
        <v>-37</v>
      </c>
      <c r="L10" s="70">
        <v>-54</v>
      </c>
      <c r="M10" s="70">
        <v>-68</v>
      </c>
      <c r="N10" s="70">
        <v>-80</v>
      </c>
      <c r="O10" s="61">
        <v>-87</v>
      </c>
      <c r="P10" s="61">
        <v>-80</v>
      </c>
      <c r="Q10" s="61">
        <v>-51</v>
      </c>
      <c r="R10" s="61">
        <v>-14</v>
      </c>
      <c r="S10" s="61">
        <v>27</v>
      </c>
      <c r="T10" s="61">
        <v>70</v>
      </c>
      <c r="U10" s="61">
        <v>107</v>
      </c>
      <c r="V10" s="61">
        <v>135</v>
      </c>
      <c r="W10" s="61">
        <v>150</v>
      </c>
      <c r="X10" s="61">
        <v>155</v>
      </c>
      <c r="Y10" s="61">
        <v>149</v>
      </c>
      <c r="Z10" s="61">
        <v>136</v>
      </c>
      <c r="AA10" s="61">
        <v>119</v>
      </c>
      <c r="AB10" s="62">
        <v>103</v>
      </c>
      <c r="AC10" s="45">
        <f t="shared" si="0"/>
        <v>155</v>
      </c>
      <c r="AD10" s="46">
        <f t="shared" si="1"/>
        <v>-87</v>
      </c>
      <c r="AE10" s="47">
        <f t="shared" si="2"/>
        <v>36.541666666666664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4690</v>
      </c>
      <c r="G11" s="70"/>
      <c r="H11" s="70"/>
      <c r="I11" s="70">
        <v>4690</v>
      </c>
      <c r="J11" s="70"/>
      <c r="K11" s="70"/>
      <c r="L11" s="70">
        <v>4690</v>
      </c>
      <c r="M11" s="70"/>
      <c r="N11" s="70"/>
      <c r="O11" s="61">
        <v>4690</v>
      </c>
      <c r="P11" s="61"/>
      <c r="Q11" s="61"/>
      <c r="R11" s="61">
        <v>4689</v>
      </c>
      <c r="S11" s="61"/>
      <c r="T11" s="61"/>
      <c r="U11" s="61">
        <v>4689</v>
      </c>
      <c r="V11" s="61"/>
      <c r="W11" s="61"/>
      <c r="X11" s="61">
        <v>4689</v>
      </c>
      <c r="Y11" s="61"/>
      <c r="Z11" s="61"/>
      <c r="AA11" s="61">
        <v>4689</v>
      </c>
      <c r="AB11" s="62"/>
      <c r="AC11" s="45">
        <f t="shared" si="0"/>
        <v>4690</v>
      </c>
      <c r="AD11" s="46">
        <f t="shared" si="1"/>
        <v>4689</v>
      </c>
      <c r="AE11" s="47">
        <f t="shared" si="2"/>
        <v>4689.5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2691</v>
      </c>
      <c r="G12" s="70"/>
      <c r="H12" s="70">
        <v>2691</v>
      </c>
      <c r="I12" s="70"/>
      <c r="J12" s="70">
        <v>2716</v>
      </c>
      <c r="K12" s="70"/>
      <c r="L12" s="70">
        <v>2722</v>
      </c>
      <c r="M12" s="70"/>
      <c r="N12" s="70">
        <v>2736</v>
      </c>
      <c r="O12" s="61"/>
      <c r="P12" s="61">
        <v>2747</v>
      </c>
      <c r="Q12" s="61"/>
      <c r="R12" s="61">
        <v>2744</v>
      </c>
      <c r="S12" s="61"/>
      <c r="T12" s="61">
        <v>2708</v>
      </c>
      <c r="U12" s="61"/>
      <c r="V12" s="61"/>
      <c r="W12" s="61"/>
      <c r="X12" s="61">
        <v>2688</v>
      </c>
      <c r="Y12" s="61"/>
      <c r="Z12" s="61">
        <v>2692</v>
      </c>
      <c r="AA12" s="61"/>
      <c r="AB12" s="62">
        <v>2677</v>
      </c>
      <c r="AC12" s="45">
        <f t="shared" si="0"/>
        <v>2747</v>
      </c>
      <c r="AD12" s="46">
        <f t="shared" si="1"/>
        <v>2677</v>
      </c>
      <c r="AE12" s="47">
        <f t="shared" si="2"/>
        <v>2710.181818181818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1086</v>
      </c>
      <c r="G13" s="70"/>
      <c r="H13" s="70">
        <v>1050</v>
      </c>
      <c r="I13" s="70"/>
      <c r="J13" s="70">
        <v>1016</v>
      </c>
      <c r="K13" s="70"/>
      <c r="L13" s="70">
        <v>1014</v>
      </c>
      <c r="M13" s="70"/>
      <c r="N13" s="70">
        <v>1014</v>
      </c>
      <c r="O13" s="61"/>
      <c r="P13" s="61">
        <v>1043</v>
      </c>
      <c r="Q13" s="61"/>
      <c r="R13" s="61">
        <v>1022</v>
      </c>
      <c r="S13" s="61"/>
      <c r="T13" s="61">
        <v>1123</v>
      </c>
      <c r="U13" s="61"/>
      <c r="V13" s="61">
        <v>1123</v>
      </c>
      <c r="W13" s="61"/>
      <c r="X13" s="61">
        <v>1036</v>
      </c>
      <c r="Y13" s="61"/>
      <c r="Z13" s="61">
        <v>1023</v>
      </c>
      <c r="AA13" s="61"/>
      <c r="AB13" s="62">
        <v>1030</v>
      </c>
      <c r="AC13" s="45">
        <f t="shared" si="0"/>
        <v>1123</v>
      </c>
      <c r="AD13" s="46">
        <f t="shared" si="1"/>
        <v>1014</v>
      </c>
      <c r="AE13" s="47">
        <f t="shared" si="2"/>
        <v>1048.3333333333333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131</v>
      </c>
      <c r="G14" s="70"/>
      <c r="H14" s="70"/>
      <c r="I14" s="70">
        <v>115</v>
      </c>
      <c r="J14" s="70"/>
      <c r="K14" s="70"/>
      <c r="L14" s="70">
        <v>97</v>
      </c>
      <c r="M14" s="70"/>
      <c r="N14" s="70"/>
      <c r="O14" s="61">
        <v>93</v>
      </c>
      <c r="P14" s="61"/>
      <c r="Q14" s="61"/>
      <c r="R14" s="61">
        <v>89</v>
      </c>
      <c r="S14" s="61"/>
      <c r="T14" s="61"/>
      <c r="U14" s="61">
        <v>97</v>
      </c>
      <c r="V14" s="61"/>
      <c r="W14" s="61"/>
      <c r="X14" s="61">
        <v>133</v>
      </c>
      <c r="Y14" s="61"/>
      <c r="Z14" s="61"/>
      <c r="AA14" s="61">
        <v>126</v>
      </c>
      <c r="AB14" s="62"/>
      <c r="AC14" s="45">
        <f t="shared" si="0"/>
        <v>133</v>
      </c>
      <c r="AD14" s="46">
        <f t="shared" si="1"/>
        <v>89</v>
      </c>
      <c r="AE14" s="47">
        <f t="shared" si="2"/>
        <v>110.125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38</v>
      </c>
      <c r="F15" s="70">
        <v>13</v>
      </c>
      <c r="G15" s="70">
        <v>-9</v>
      </c>
      <c r="H15" s="70">
        <v>-29</v>
      </c>
      <c r="I15" s="70">
        <v>-45</v>
      </c>
      <c r="J15" s="70">
        <v>-82</v>
      </c>
      <c r="K15" s="70">
        <v>-96</v>
      </c>
      <c r="L15" s="70">
        <v>-111</v>
      </c>
      <c r="M15" s="70">
        <v>-120</v>
      </c>
      <c r="N15" s="70">
        <v>-124</v>
      </c>
      <c r="O15" s="61">
        <v>-110</v>
      </c>
      <c r="P15" s="61">
        <v>-77</v>
      </c>
      <c r="Q15" s="61">
        <v>-42</v>
      </c>
      <c r="R15" s="61">
        <v>-2</v>
      </c>
      <c r="S15" s="61">
        <v>45</v>
      </c>
      <c r="T15" s="61">
        <v>83</v>
      </c>
      <c r="U15" s="61">
        <v>99</v>
      </c>
      <c r="V15" s="61">
        <v>114</v>
      </c>
      <c r="W15" s="61">
        <v>125</v>
      </c>
      <c r="X15" s="61">
        <v>126</v>
      </c>
      <c r="Y15" s="61">
        <v>114</v>
      </c>
      <c r="Z15" s="61">
        <v>100</v>
      </c>
      <c r="AA15" s="61">
        <v>88</v>
      </c>
      <c r="AB15" s="62">
        <v>75</v>
      </c>
      <c r="AC15" s="45">
        <f t="shared" si="0"/>
        <v>126</v>
      </c>
      <c r="AD15" s="46">
        <f t="shared" si="1"/>
        <v>-124</v>
      </c>
      <c r="AE15" s="47">
        <f t="shared" si="2"/>
        <v>7.208333333333333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137</v>
      </c>
      <c r="F16" s="70">
        <v>120</v>
      </c>
      <c r="G16" s="70">
        <v>96</v>
      </c>
      <c r="H16" s="70">
        <v>78</v>
      </c>
      <c r="I16" s="70">
        <v>61</v>
      </c>
      <c r="J16" s="70">
        <v>45</v>
      </c>
      <c r="K16" s="70">
        <v>29</v>
      </c>
      <c r="L16" s="70">
        <v>13</v>
      </c>
      <c r="M16" s="70">
        <v>-2</v>
      </c>
      <c r="N16" s="70">
        <v>-14</v>
      </c>
      <c r="O16" s="61">
        <v>-25</v>
      </c>
      <c r="P16" s="61">
        <v>-34</v>
      </c>
      <c r="Q16" s="61">
        <v>-39</v>
      </c>
      <c r="R16" s="61">
        <v>-23</v>
      </c>
      <c r="S16" s="61">
        <v>11</v>
      </c>
      <c r="T16" s="61">
        <v>61</v>
      </c>
      <c r="U16" s="61">
        <v>122</v>
      </c>
      <c r="V16" s="61">
        <v>168</v>
      </c>
      <c r="W16" s="61">
        <v>190</v>
      </c>
      <c r="X16" s="61">
        <v>202</v>
      </c>
      <c r="Y16" s="61">
        <v>201</v>
      </c>
      <c r="Z16" s="61">
        <v>183</v>
      </c>
      <c r="AA16" s="61">
        <v>165</v>
      </c>
      <c r="AB16" s="62">
        <v>150</v>
      </c>
      <c r="AC16" s="45">
        <f t="shared" si="0"/>
        <v>202</v>
      </c>
      <c r="AD16" s="46">
        <f t="shared" si="1"/>
        <v>-39</v>
      </c>
      <c r="AE16" s="47">
        <f t="shared" si="2"/>
        <v>78.958333333333329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125</v>
      </c>
      <c r="F17" s="70">
        <v>102</v>
      </c>
      <c r="G17" s="70">
        <v>77</v>
      </c>
      <c r="H17" s="70">
        <v>60</v>
      </c>
      <c r="I17" s="70">
        <v>44</v>
      </c>
      <c r="J17" s="70">
        <v>27</v>
      </c>
      <c r="K17" s="70">
        <v>10</v>
      </c>
      <c r="L17" s="70">
        <v>-7</v>
      </c>
      <c r="M17" s="70">
        <v>-22</v>
      </c>
      <c r="N17" s="70">
        <v>-34</v>
      </c>
      <c r="O17" s="61">
        <v>-43</v>
      </c>
      <c r="P17" s="61">
        <v>-50</v>
      </c>
      <c r="Q17" s="61">
        <v>-37</v>
      </c>
      <c r="R17" s="61">
        <v>-10</v>
      </c>
      <c r="S17" s="61">
        <v>21</v>
      </c>
      <c r="T17" s="61">
        <v>64</v>
      </c>
      <c r="U17" s="61">
        <v>110</v>
      </c>
      <c r="V17" s="61">
        <v>153</v>
      </c>
      <c r="W17" s="61">
        <v>181</v>
      </c>
      <c r="X17" s="61">
        <v>191</v>
      </c>
      <c r="Y17" s="61">
        <v>190</v>
      </c>
      <c r="Z17" s="61">
        <v>173</v>
      </c>
      <c r="AA17" s="61">
        <v>154</v>
      </c>
      <c r="AB17" s="62">
        <v>137</v>
      </c>
      <c r="AC17" s="45">
        <f t="shared" si="0"/>
        <v>191</v>
      </c>
      <c r="AD17" s="46">
        <f t="shared" si="1"/>
        <v>-50</v>
      </c>
      <c r="AE17" s="47">
        <f t="shared" si="2"/>
        <v>67.333333333333329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89</v>
      </c>
      <c r="F18" s="70">
        <v>80</v>
      </c>
      <c r="G18" s="70">
        <v>71</v>
      </c>
      <c r="H18" s="70">
        <v>60</v>
      </c>
      <c r="I18" s="70">
        <v>50</v>
      </c>
      <c r="J18" s="70">
        <v>38</v>
      </c>
      <c r="K18" s="70">
        <v>25</v>
      </c>
      <c r="L18" s="70">
        <v>13</v>
      </c>
      <c r="M18" s="70">
        <v>0</v>
      </c>
      <c r="N18" s="70">
        <v>-13</v>
      </c>
      <c r="O18" s="61">
        <v>-23</v>
      </c>
      <c r="P18" s="61">
        <v>-32</v>
      </c>
      <c r="Q18" s="61">
        <v>-40</v>
      </c>
      <c r="R18" s="61">
        <v>-47</v>
      </c>
      <c r="S18" s="61">
        <v>-40</v>
      </c>
      <c r="T18" s="61">
        <v>-26</v>
      </c>
      <c r="U18" s="61">
        <v>-5</v>
      </c>
      <c r="V18" s="61">
        <v>18</v>
      </c>
      <c r="W18" s="61">
        <v>33</v>
      </c>
      <c r="X18" s="61">
        <v>48</v>
      </c>
      <c r="Y18" s="61">
        <v>62</v>
      </c>
      <c r="Z18" s="61">
        <v>72</v>
      </c>
      <c r="AA18" s="61">
        <v>83</v>
      </c>
      <c r="AB18" s="62">
        <v>88</v>
      </c>
      <c r="AC18" s="45">
        <f t="shared" si="0"/>
        <v>89</v>
      </c>
      <c r="AD18" s="46">
        <f t="shared" si="1"/>
        <v>-47</v>
      </c>
      <c r="AE18" s="47">
        <f t="shared" si="2"/>
        <v>25.166666666666668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2463</v>
      </c>
      <c r="G19" s="70"/>
      <c r="H19" s="70"/>
      <c r="I19" s="70"/>
      <c r="J19" s="70"/>
      <c r="K19" s="70"/>
      <c r="L19" s="70">
        <v>2461</v>
      </c>
      <c r="M19" s="70"/>
      <c r="N19" s="70"/>
      <c r="O19" s="61"/>
      <c r="P19" s="61"/>
      <c r="Q19" s="61"/>
      <c r="R19" s="61">
        <v>2459</v>
      </c>
      <c r="S19" s="61"/>
      <c r="T19" s="61"/>
      <c r="U19" s="61"/>
      <c r="V19" s="61"/>
      <c r="W19" s="61"/>
      <c r="X19" s="61">
        <v>2457</v>
      </c>
      <c r="Y19" s="61"/>
      <c r="Z19" s="61"/>
      <c r="AA19" s="61"/>
      <c r="AB19" s="62"/>
      <c r="AC19" s="45">
        <f t="shared" si="0"/>
        <v>2463</v>
      </c>
      <c r="AD19" s="46">
        <f t="shared" si="1"/>
        <v>2457</v>
      </c>
      <c r="AE19" s="47">
        <f t="shared" si="2"/>
        <v>2460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52</v>
      </c>
      <c r="F20" s="91">
        <v>33</v>
      </c>
      <c r="G20" s="91">
        <v>16</v>
      </c>
      <c r="H20" s="91">
        <v>-1</v>
      </c>
      <c r="I20" s="91">
        <v>-22</v>
      </c>
      <c r="J20" s="91">
        <v>-42</v>
      </c>
      <c r="K20" s="91">
        <v>-60</v>
      </c>
      <c r="L20" s="91">
        <v>-75</v>
      </c>
      <c r="M20" s="91">
        <v>-88</v>
      </c>
      <c r="N20" s="91">
        <v>-99</v>
      </c>
      <c r="O20" s="92">
        <v>-104</v>
      </c>
      <c r="P20" s="92">
        <v>-93</v>
      </c>
      <c r="Q20" s="92">
        <v>-61</v>
      </c>
      <c r="R20" s="92">
        <v>-29</v>
      </c>
      <c r="S20" s="92">
        <v>8</v>
      </c>
      <c r="T20" s="92">
        <v>44</v>
      </c>
      <c r="U20" s="92">
        <v>67</v>
      </c>
      <c r="V20" s="92">
        <v>81</v>
      </c>
      <c r="W20" s="92">
        <v>92</v>
      </c>
      <c r="X20" s="92">
        <v>96</v>
      </c>
      <c r="Y20" s="92">
        <v>93</v>
      </c>
      <c r="Z20" s="92">
        <v>86</v>
      </c>
      <c r="AA20" s="92">
        <v>78</v>
      </c>
      <c r="AB20" s="93">
        <v>67</v>
      </c>
      <c r="AC20" s="94">
        <f t="shared" si="0"/>
        <v>96</v>
      </c>
      <c r="AD20" s="95">
        <f t="shared" si="1"/>
        <v>-104</v>
      </c>
      <c r="AE20" s="96">
        <f t="shared" si="2"/>
        <v>5.791666666666667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8801</v>
      </c>
      <c r="G21" s="68"/>
      <c r="H21" s="68">
        <v>8799</v>
      </c>
      <c r="I21" s="68"/>
      <c r="J21" s="68">
        <v>8797</v>
      </c>
      <c r="K21" s="68"/>
      <c r="L21" s="68">
        <v>8796</v>
      </c>
      <c r="M21" s="68"/>
      <c r="N21" s="68">
        <v>8794</v>
      </c>
      <c r="O21" s="57"/>
      <c r="P21" s="57">
        <v>8793</v>
      </c>
      <c r="Q21" s="57"/>
      <c r="R21" s="57">
        <v>8792</v>
      </c>
      <c r="S21" s="57"/>
      <c r="T21" s="57">
        <v>8790</v>
      </c>
      <c r="U21" s="57"/>
      <c r="V21" s="57">
        <v>8787</v>
      </c>
      <c r="W21" s="57"/>
      <c r="X21" s="57">
        <v>8785</v>
      </c>
      <c r="Y21" s="57"/>
      <c r="Z21" s="57">
        <v>8791</v>
      </c>
      <c r="AA21" s="57"/>
      <c r="AB21" s="58">
        <v>8799</v>
      </c>
      <c r="AC21" s="42">
        <f t="shared" si="0"/>
        <v>8801</v>
      </c>
      <c r="AD21" s="43">
        <f t="shared" si="1"/>
        <v>8785</v>
      </c>
      <c r="AE21" s="44">
        <f t="shared" si="2"/>
        <v>8793.6666666666661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2996</v>
      </c>
      <c r="G22" s="70"/>
      <c r="H22" s="70">
        <v>2995</v>
      </c>
      <c r="I22" s="70"/>
      <c r="J22" s="70">
        <v>2997</v>
      </c>
      <c r="K22" s="70"/>
      <c r="L22" s="70">
        <v>2999</v>
      </c>
      <c r="M22" s="70"/>
      <c r="N22" s="70">
        <v>3002</v>
      </c>
      <c r="O22" s="61"/>
      <c r="P22" s="61">
        <v>3004</v>
      </c>
      <c r="Q22" s="61"/>
      <c r="R22" s="61">
        <v>3005</v>
      </c>
      <c r="S22" s="61"/>
      <c r="T22" s="61">
        <v>3007</v>
      </c>
      <c r="U22" s="61"/>
      <c r="V22" s="61"/>
      <c r="W22" s="61"/>
      <c r="X22" s="61">
        <v>3009</v>
      </c>
      <c r="Y22" s="61"/>
      <c r="Z22" s="61">
        <v>3007</v>
      </c>
      <c r="AA22" s="61"/>
      <c r="AB22" s="62">
        <v>3005</v>
      </c>
      <c r="AC22" s="45">
        <f t="shared" si="0"/>
        <v>3009</v>
      </c>
      <c r="AD22" s="46">
        <f t="shared" si="1"/>
        <v>2995</v>
      </c>
      <c r="AE22" s="47">
        <f t="shared" si="2"/>
        <v>3002.3636363636365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13475</v>
      </c>
      <c r="F23" s="70">
        <v>13467</v>
      </c>
      <c r="G23" s="70"/>
      <c r="H23" s="70">
        <v>13465</v>
      </c>
      <c r="I23" s="70"/>
      <c r="J23" s="70">
        <v>13593</v>
      </c>
      <c r="K23" s="70"/>
      <c r="L23" s="70">
        <v>13593</v>
      </c>
      <c r="M23" s="70">
        <v>13534</v>
      </c>
      <c r="N23" s="70">
        <v>13497</v>
      </c>
      <c r="O23" s="61">
        <v>13616</v>
      </c>
      <c r="P23" s="61">
        <v>13682</v>
      </c>
      <c r="Q23" s="61">
        <v>13603</v>
      </c>
      <c r="R23" s="61">
        <v>13520</v>
      </c>
      <c r="S23" s="61"/>
      <c r="T23" s="61">
        <v>13475</v>
      </c>
      <c r="U23" s="61"/>
      <c r="V23" s="61">
        <v>13467</v>
      </c>
      <c r="W23" s="61">
        <v>13649</v>
      </c>
      <c r="X23" s="61">
        <v>13670</v>
      </c>
      <c r="Y23" s="61">
        <v>13667</v>
      </c>
      <c r="Z23" s="61">
        <v>13581</v>
      </c>
      <c r="AA23" s="61">
        <v>13495</v>
      </c>
      <c r="AB23" s="62">
        <v>13483</v>
      </c>
      <c r="AC23" s="45">
        <f t="shared" si="0"/>
        <v>13682</v>
      </c>
      <c r="AD23" s="46">
        <f t="shared" si="1"/>
        <v>13465</v>
      </c>
      <c r="AE23" s="47">
        <f t="shared" si="2"/>
        <v>13554.315789473685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6401</v>
      </c>
      <c r="F24" s="70">
        <v>6399</v>
      </c>
      <c r="G24" s="70"/>
      <c r="H24" s="70"/>
      <c r="I24" s="70"/>
      <c r="J24" s="70"/>
      <c r="K24" s="70"/>
      <c r="L24" s="70">
        <v>6429</v>
      </c>
      <c r="M24" s="70"/>
      <c r="N24" s="70"/>
      <c r="O24" s="61"/>
      <c r="P24" s="61"/>
      <c r="Q24" s="61"/>
      <c r="R24" s="61">
        <v>6418</v>
      </c>
      <c r="S24" s="61"/>
      <c r="T24" s="61">
        <v>6388</v>
      </c>
      <c r="U24" s="61"/>
      <c r="V24" s="61">
        <v>6398</v>
      </c>
      <c r="W24" s="61"/>
      <c r="X24" s="61">
        <v>6429</v>
      </c>
      <c r="Y24" s="61"/>
      <c r="Z24" s="61"/>
      <c r="AA24" s="61">
        <v>6460</v>
      </c>
      <c r="AB24" s="62"/>
      <c r="AC24" s="45">
        <f t="shared" si="0"/>
        <v>6460</v>
      </c>
      <c r="AD24" s="46">
        <f t="shared" si="1"/>
        <v>6388</v>
      </c>
      <c r="AE24" s="47">
        <f t="shared" si="2"/>
        <v>6415.25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2332</v>
      </c>
      <c r="G25" s="70">
        <v>2332</v>
      </c>
      <c r="H25" s="70">
        <v>2330</v>
      </c>
      <c r="I25" s="70">
        <v>2324</v>
      </c>
      <c r="J25" s="70">
        <v>2304</v>
      </c>
      <c r="K25" s="70">
        <v>2287</v>
      </c>
      <c r="L25" s="70">
        <v>2279</v>
      </c>
      <c r="M25" s="70">
        <v>2262</v>
      </c>
      <c r="N25" s="70">
        <v>2262</v>
      </c>
      <c r="O25" s="61">
        <v>2284</v>
      </c>
      <c r="P25" s="61">
        <v>2297</v>
      </c>
      <c r="Q25" s="61">
        <v>2300</v>
      </c>
      <c r="R25" s="61">
        <v>2318</v>
      </c>
      <c r="S25" s="61"/>
      <c r="T25" s="61">
        <v>2320</v>
      </c>
      <c r="U25" s="61"/>
      <c r="V25" s="61">
        <v>2322</v>
      </c>
      <c r="W25" s="61"/>
      <c r="X25" s="61">
        <v>2322</v>
      </c>
      <c r="Y25" s="61"/>
      <c r="Z25" s="61">
        <v>2320</v>
      </c>
      <c r="AA25" s="61"/>
      <c r="AB25" s="62">
        <v>2320</v>
      </c>
      <c r="AC25" s="45">
        <f t="shared" si="0"/>
        <v>2332</v>
      </c>
      <c r="AD25" s="46">
        <f t="shared" si="1"/>
        <v>2262</v>
      </c>
      <c r="AE25" s="47">
        <f t="shared" si="2"/>
        <v>2306.3888888888887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1358</v>
      </c>
      <c r="G26" s="70"/>
      <c r="H26" s="70">
        <v>1358</v>
      </c>
      <c r="I26" s="70"/>
      <c r="J26" s="70">
        <v>1358</v>
      </c>
      <c r="K26" s="70"/>
      <c r="L26" s="70">
        <v>1358</v>
      </c>
      <c r="M26" s="70"/>
      <c r="N26" s="70">
        <v>1358</v>
      </c>
      <c r="O26" s="61"/>
      <c r="P26" s="61">
        <v>1357</v>
      </c>
      <c r="Q26" s="61"/>
      <c r="R26" s="61">
        <v>1356</v>
      </c>
      <c r="S26" s="61"/>
      <c r="T26" s="61">
        <v>1354</v>
      </c>
      <c r="U26" s="61"/>
      <c r="V26" s="61">
        <v>1352</v>
      </c>
      <c r="W26" s="61"/>
      <c r="X26" s="61">
        <v>1350</v>
      </c>
      <c r="Y26" s="61"/>
      <c r="Z26" s="61">
        <v>1356</v>
      </c>
      <c r="AA26" s="61"/>
      <c r="AB26" s="62">
        <v>1358</v>
      </c>
      <c r="AC26" s="45">
        <f t="shared" si="0"/>
        <v>1358</v>
      </c>
      <c r="AD26" s="46">
        <f t="shared" si="1"/>
        <v>1350</v>
      </c>
      <c r="AE26" s="47">
        <f t="shared" si="2"/>
        <v>1356.0833333333333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1030</v>
      </c>
      <c r="G27" s="70"/>
      <c r="H27" s="70">
        <v>1029</v>
      </c>
      <c r="I27" s="70"/>
      <c r="J27" s="70">
        <v>1027</v>
      </c>
      <c r="K27" s="70"/>
      <c r="L27" s="70">
        <v>1026</v>
      </c>
      <c r="M27" s="70"/>
      <c r="N27" s="70">
        <v>1025</v>
      </c>
      <c r="O27" s="61"/>
      <c r="P27" s="61">
        <v>1024</v>
      </c>
      <c r="Q27" s="61"/>
      <c r="R27" s="61">
        <v>1022</v>
      </c>
      <c r="S27" s="61"/>
      <c r="T27" s="61">
        <v>1020</v>
      </c>
      <c r="U27" s="61"/>
      <c r="V27" s="61">
        <v>1018</v>
      </c>
      <c r="W27" s="61"/>
      <c r="X27" s="61">
        <v>1015</v>
      </c>
      <c r="Y27" s="61"/>
      <c r="Z27" s="61">
        <v>1017</v>
      </c>
      <c r="AA27" s="61"/>
      <c r="AB27" s="62">
        <v>1019</v>
      </c>
      <c r="AC27" s="45">
        <f t="shared" si="0"/>
        <v>1030</v>
      </c>
      <c r="AD27" s="46">
        <f t="shared" si="1"/>
        <v>1015</v>
      </c>
      <c r="AE27" s="47">
        <f t="shared" si="2"/>
        <v>1022.6666666666666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96</v>
      </c>
      <c r="G28" s="70"/>
      <c r="H28" s="70">
        <v>54</v>
      </c>
      <c r="I28" s="70"/>
      <c r="J28" s="70">
        <v>38</v>
      </c>
      <c r="K28" s="70"/>
      <c r="L28" s="70">
        <v>12</v>
      </c>
      <c r="M28" s="70"/>
      <c r="N28" s="70">
        <v>7</v>
      </c>
      <c r="O28" s="61"/>
      <c r="P28" s="61">
        <v>-5</v>
      </c>
      <c r="Q28" s="61"/>
      <c r="R28" s="61">
        <v>-16</v>
      </c>
      <c r="S28" s="61"/>
      <c r="T28" s="61">
        <v>28</v>
      </c>
      <c r="U28" s="61"/>
      <c r="V28" s="61">
        <v>79</v>
      </c>
      <c r="W28" s="61"/>
      <c r="X28" s="61">
        <v>120</v>
      </c>
      <c r="Y28" s="61"/>
      <c r="Z28" s="61">
        <v>131</v>
      </c>
      <c r="AA28" s="61"/>
      <c r="AB28" s="62">
        <v>138</v>
      </c>
      <c r="AC28" s="45">
        <f t="shared" si="0"/>
        <v>138</v>
      </c>
      <c r="AD28" s="46">
        <f t="shared" si="1"/>
        <v>-16</v>
      </c>
      <c r="AE28" s="47">
        <f t="shared" si="2"/>
        <v>56.833333333333336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66</v>
      </c>
      <c r="G29" s="70"/>
      <c r="H29" s="70">
        <v>28</v>
      </c>
      <c r="I29" s="70"/>
      <c r="J29" s="70">
        <v>-10</v>
      </c>
      <c r="K29" s="70"/>
      <c r="L29" s="70">
        <v>-30</v>
      </c>
      <c r="M29" s="70"/>
      <c r="N29" s="70">
        <v>-30</v>
      </c>
      <c r="O29" s="61"/>
      <c r="P29" s="61">
        <v>-65</v>
      </c>
      <c r="Q29" s="61"/>
      <c r="R29" s="61">
        <v>-70</v>
      </c>
      <c r="S29" s="61"/>
      <c r="T29" s="61">
        <v>-30</v>
      </c>
      <c r="U29" s="61"/>
      <c r="V29" s="61">
        <v>30</v>
      </c>
      <c r="W29" s="61"/>
      <c r="X29" s="61">
        <v>80</v>
      </c>
      <c r="Y29" s="61"/>
      <c r="Z29" s="61">
        <v>100</v>
      </c>
      <c r="AA29" s="61"/>
      <c r="AB29" s="62">
        <v>106</v>
      </c>
      <c r="AC29" s="45">
        <f t="shared" si="0"/>
        <v>106</v>
      </c>
      <c r="AD29" s="46">
        <f t="shared" si="1"/>
        <v>-70</v>
      </c>
      <c r="AE29" s="47">
        <f t="shared" si="2"/>
        <v>14.583333333333334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54</v>
      </c>
      <c r="F30" s="70">
        <v>37</v>
      </c>
      <c r="G30" s="70">
        <v>19</v>
      </c>
      <c r="H30" s="70">
        <v>0</v>
      </c>
      <c r="I30" s="70">
        <v>-21</v>
      </c>
      <c r="J30" s="70">
        <v>-41</v>
      </c>
      <c r="K30" s="70">
        <v>-60</v>
      </c>
      <c r="L30" s="70">
        <v>-78</v>
      </c>
      <c r="M30" s="70">
        <v>-95</v>
      </c>
      <c r="N30" s="70">
        <v>-110</v>
      </c>
      <c r="O30" s="61">
        <v>-119</v>
      </c>
      <c r="P30" s="61">
        <v>-114</v>
      </c>
      <c r="Q30" s="61">
        <v>-92</v>
      </c>
      <c r="R30" s="61">
        <v>-65</v>
      </c>
      <c r="S30" s="61">
        <v>-34</v>
      </c>
      <c r="T30" s="61">
        <v>0</v>
      </c>
      <c r="U30" s="61">
        <v>30</v>
      </c>
      <c r="V30" s="61">
        <v>55</v>
      </c>
      <c r="W30" s="61">
        <v>76</v>
      </c>
      <c r="X30" s="61">
        <v>90</v>
      </c>
      <c r="Y30" s="61">
        <v>94</v>
      </c>
      <c r="Z30" s="61">
        <v>94</v>
      </c>
      <c r="AA30" s="61">
        <v>88</v>
      </c>
      <c r="AB30" s="62">
        <v>77</v>
      </c>
      <c r="AC30" s="45">
        <f t="shared" si="0"/>
        <v>94</v>
      </c>
      <c r="AD30" s="46">
        <f t="shared" si="1"/>
        <v>-119</v>
      </c>
      <c r="AE30" s="47">
        <f t="shared" si="2"/>
        <v>-4.791666666666667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13</v>
      </c>
      <c r="F31" s="72">
        <v>1</v>
      </c>
      <c r="G31" s="72">
        <v>-18</v>
      </c>
      <c r="H31" s="72">
        <v>-44</v>
      </c>
      <c r="I31" s="72">
        <v>-69</v>
      </c>
      <c r="J31" s="72">
        <v>-88</v>
      </c>
      <c r="K31" s="72">
        <v>-108</v>
      </c>
      <c r="L31" s="72">
        <v>-126</v>
      </c>
      <c r="M31" s="72">
        <v>-143</v>
      </c>
      <c r="N31" s="72">
        <v>-144</v>
      </c>
      <c r="O31" s="73">
        <v>-133</v>
      </c>
      <c r="P31" s="73">
        <v>-109</v>
      </c>
      <c r="Q31" s="73">
        <v>-75</v>
      </c>
      <c r="R31" s="73">
        <v>-33</v>
      </c>
      <c r="S31" s="73">
        <v>0</v>
      </c>
      <c r="T31" s="73">
        <v>33</v>
      </c>
      <c r="U31" s="73">
        <v>55</v>
      </c>
      <c r="V31" s="73">
        <v>71</v>
      </c>
      <c r="W31" s="73">
        <v>76</v>
      </c>
      <c r="X31" s="73">
        <v>72</v>
      </c>
      <c r="Y31" s="73">
        <v>64</v>
      </c>
      <c r="Z31" s="73">
        <v>58</v>
      </c>
      <c r="AA31" s="73">
        <v>52</v>
      </c>
      <c r="AB31" s="74">
        <v>40</v>
      </c>
      <c r="AC31" s="48">
        <f t="shared" si="0"/>
        <v>76</v>
      </c>
      <c r="AD31" s="49">
        <f t="shared" si="1"/>
        <v>-144</v>
      </c>
      <c r="AE31" s="50">
        <f t="shared" si="2"/>
        <v>-23.125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204</v>
      </c>
      <c r="G32" s="68"/>
      <c r="H32" s="68"/>
      <c r="I32" s="68">
        <v>217</v>
      </c>
      <c r="J32" s="68"/>
      <c r="K32" s="68"/>
      <c r="L32" s="68">
        <v>219</v>
      </c>
      <c r="M32" s="68"/>
      <c r="N32" s="68"/>
      <c r="O32" s="57">
        <v>223</v>
      </c>
      <c r="P32" s="57"/>
      <c r="Q32" s="57"/>
      <c r="R32" s="57">
        <v>222</v>
      </c>
      <c r="S32" s="57"/>
      <c r="T32" s="57"/>
      <c r="U32" s="57">
        <v>215</v>
      </c>
      <c r="V32" s="57"/>
      <c r="W32" s="57"/>
      <c r="X32" s="57">
        <v>210</v>
      </c>
      <c r="Y32" s="57"/>
      <c r="Z32" s="57"/>
      <c r="AA32" s="57">
        <v>205</v>
      </c>
      <c r="AB32" s="58"/>
      <c r="AC32" s="42">
        <f t="shared" si="0"/>
        <v>223</v>
      </c>
      <c r="AD32" s="43">
        <f t="shared" si="1"/>
        <v>204</v>
      </c>
      <c r="AE32" s="44">
        <f t="shared" si="2"/>
        <v>214.375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121</v>
      </c>
      <c r="G33" s="70"/>
      <c r="H33" s="70">
        <v>123</v>
      </c>
      <c r="I33" s="70"/>
      <c r="J33" s="70">
        <v>125</v>
      </c>
      <c r="K33" s="70"/>
      <c r="L33" s="70">
        <v>125</v>
      </c>
      <c r="M33" s="70"/>
      <c r="N33" s="70">
        <v>124</v>
      </c>
      <c r="O33" s="61"/>
      <c r="P33" s="61">
        <v>123</v>
      </c>
      <c r="Q33" s="61"/>
      <c r="R33" s="61">
        <v>122</v>
      </c>
      <c r="S33" s="61"/>
      <c r="T33" s="61">
        <v>121</v>
      </c>
      <c r="U33" s="61"/>
      <c r="V33" s="61">
        <v>120</v>
      </c>
      <c r="W33" s="61"/>
      <c r="X33" s="61">
        <v>119</v>
      </c>
      <c r="Y33" s="61"/>
      <c r="Z33" s="61">
        <v>120</v>
      </c>
      <c r="AA33" s="61"/>
      <c r="AB33" s="62">
        <v>121</v>
      </c>
      <c r="AC33" s="45">
        <f t="shared" si="0"/>
        <v>125</v>
      </c>
      <c r="AD33" s="46">
        <f t="shared" si="1"/>
        <v>119</v>
      </c>
      <c r="AE33" s="47">
        <f t="shared" si="2"/>
        <v>122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389</v>
      </c>
      <c r="G34" s="70"/>
      <c r="H34" s="70"/>
      <c r="I34" s="70">
        <v>388</v>
      </c>
      <c r="J34" s="70"/>
      <c r="K34" s="70"/>
      <c r="L34" s="70">
        <v>388</v>
      </c>
      <c r="M34" s="70"/>
      <c r="N34" s="70"/>
      <c r="O34" s="61">
        <v>388</v>
      </c>
      <c r="P34" s="61"/>
      <c r="Q34" s="61"/>
      <c r="R34" s="61">
        <v>388</v>
      </c>
      <c r="S34" s="61"/>
      <c r="T34" s="61"/>
      <c r="U34" s="61">
        <v>389</v>
      </c>
      <c r="V34" s="61"/>
      <c r="W34" s="61"/>
      <c r="X34" s="61">
        <v>390</v>
      </c>
      <c r="Y34" s="61"/>
      <c r="Z34" s="61"/>
      <c r="AA34" s="61">
        <v>390</v>
      </c>
      <c r="AB34" s="62"/>
      <c r="AC34" s="45">
        <f t="shared" si="0"/>
        <v>390</v>
      </c>
      <c r="AD34" s="46">
        <f t="shared" si="1"/>
        <v>388</v>
      </c>
      <c r="AE34" s="47">
        <f t="shared" si="2"/>
        <v>388.75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63</v>
      </c>
      <c r="F35" s="70">
        <v>45</v>
      </c>
      <c r="G35" s="70">
        <v>26</v>
      </c>
      <c r="H35" s="70">
        <v>9</v>
      </c>
      <c r="I35" s="70">
        <v>-11</v>
      </c>
      <c r="J35" s="70">
        <v>-34</v>
      </c>
      <c r="K35" s="70">
        <v>-55</v>
      </c>
      <c r="L35" s="70">
        <v>-74</v>
      </c>
      <c r="M35" s="70">
        <v>-94</v>
      </c>
      <c r="N35" s="70">
        <v>-111</v>
      </c>
      <c r="O35" s="61">
        <v>-126</v>
      </c>
      <c r="P35" s="61">
        <v>-132</v>
      </c>
      <c r="Q35" s="61">
        <v>-118</v>
      </c>
      <c r="R35" s="61">
        <v>-86</v>
      </c>
      <c r="S35" s="61">
        <v>-52</v>
      </c>
      <c r="T35" s="61">
        <v>-14</v>
      </c>
      <c r="U35" s="61">
        <v>19</v>
      </c>
      <c r="V35" s="61">
        <v>47</v>
      </c>
      <c r="W35" s="61">
        <v>72</v>
      </c>
      <c r="X35" s="61">
        <v>89</v>
      </c>
      <c r="Y35" s="61">
        <v>99</v>
      </c>
      <c r="Z35" s="61">
        <v>98</v>
      </c>
      <c r="AA35" s="61">
        <v>91</v>
      </c>
      <c r="AB35" s="62">
        <v>82</v>
      </c>
      <c r="AC35" s="45">
        <f t="shared" si="0"/>
        <v>99</v>
      </c>
      <c r="AD35" s="46">
        <f t="shared" si="1"/>
        <v>-132</v>
      </c>
      <c r="AE35" s="47">
        <f t="shared" si="2"/>
        <v>-6.958333333333333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23</v>
      </c>
      <c r="G36" s="70"/>
      <c r="H36" s="70">
        <v>-11</v>
      </c>
      <c r="I36" s="70"/>
      <c r="J36" s="70">
        <v>-54</v>
      </c>
      <c r="K36" s="70"/>
      <c r="L36" s="70">
        <v>-90</v>
      </c>
      <c r="M36" s="70"/>
      <c r="N36" s="70">
        <v>-114</v>
      </c>
      <c r="O36" s="61">
        <v>-117</v>
      </c>
      <c r="P36" s="61">
        <v>-97</v>
      </c>
      <c r="Q36" s="61"/>
      <c r="R36" s="61">
        <v>-34</v>
      </c>
      <c r="S36" s="61"/>
      <c r="T36" s="61">
        <v>30</v>
      </c>
      <c r="U36" s="61"/>
      <c r="V36" s="61">
        <v>81</v>
      </c>
      <c r="W36" s="61">
        <v>102</v>
      </c>
      <c r="X36" s="61">
        <v>98</v>
      </c>
      <c r="Y36" s="61"/>
      <c r="Z36" s="61">
        <v>70</v>
      </c>
      <c r="AA36" s="61"/>
      <c r="AB36" s="62">
        <v>57</v>
      </c>
      <c r="AC36" s="45">
        <f t="shared" si="0"/>
        <v>102</v>
      </c>
      <c r="AD36" s="46">
        <f t="shared" si="1"/>
        <v>-117</v>
      </c>
      <c r="AE36" s="47">
        <f t="shared" si="2"/>
        <v>-4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10</v>
      </c>
      <c r="F37" s="72">
        <v>0</v>
      </c>
      <c r="G37" s="72">
        <v>-14</v>
      </c>
      <c r="H37" s="72">
        <v>-36</v>
      </c>
      <c r="I37" s="72">
        <v>-55</v>
      </c>
      <c r="J37" s="72">
        <v>-71</v>
      </c>
      <c r="K37" s="72">
        <v>-85</v>
      </c>
      <c r="L37" s="72">
        <v>-95</v>
      </c>
      <c r="M37" s="72">
        <v>-105</v>
      </c>
      <c r="N37" s="72"/>
      <c r="O37" s="73">
        <v>-105</v>
      </c>
      <c r="P37" s="73">
        <v>-85</v>
      </c>
      <c r="Q37" s="73">
        <v>-56</v>
      </c>
      <c r="R37" s="73">
        <v>-26</v>
      </c>
      <c r="S37" s="73">
        <v>5</v>
      </c>
      <c r="T37" s="73">
        <v>35</v>
      </c>
      <c r="U37" s="73">
        <v>55</v>
      </c>
      <c r="V37" s="73">
        <v>65</v>
      </c>
      <c r="W37" s="73">
        <v>63</v>
      </c>
      <c r="X37" s="73">
        <v>55</v>
      </c>
      <c r="Y37" s="73">
        <v>49</v>
      </c>
      <c r="Z37" s="73">
        <v>43</v>
      </c>
      <c r="AA37" s="73">
        <v>35</v>
      </c>
      <c r="AB37" s="74">
        <v>27</v>
      </c>
      <c r="AC37" s="48">
        <f t="shared" si="0"/>
        <v>65</v>
      </c>
      <c r="AD37" s="49">
        <f t="shared" si="1"/>
        <v>-105</v>
      </c>
      <c r="AE37" s="50">
        <f t="shared" si="2"/>
        <v>-12.652173913043478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43"/>
  <sheetViews>
    <sheetView topLeftCell="E1" workbookViewId="0">
      <selection activeCell="E3" sqref="E3:AB3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16486</v>
      </c>
      <c r="G4" s="68"/>
      <c r="H4" s="68">
        <v>16484</v>
      </c>
      <c r="I4" s="68"/>
      <c r="J4" s="68">
        <v>16482</v>
      </c>
      <c r="K4" s="68"/>
      <c r="L4" s="68">
        <v>16480</v>
      </c>
      <c r="M4" s="68"/>
      <c r="N4" s="68">
        <v>16479</v>
      </c>
      <c r="O4" s="57"/>
      <c r="P4" s="57">
        <v>16478</v>
      </c>
      <c r="Q4" s="57"/>
      <c r="R4" s="57">
        <v>16477</v>
      </c>
      <c r="S4" s="57"/>
      <c r="T4" s="57">
        <v>16478</v>
      </c>
      <c r="U4" s="57"/>
      <c r="V4" s="57">
        <v>16480</v>
      </c>
      <c r="W4" s="57"/>
      <c r="X4" s="57">
        <v>16483</v>
      </c>
      <c r="Y4" s="57"/>
      <c r="Z4" s="57">
        <v>16482</v>
      </c>
      <c r="AA4" s="57"/>
      <c r="AB4" s="58">
        <v>16480</v>
      </c>
      <c r="AC4" s="42">
        <f>MAX(E4:AB4)</f>
        <v>16486</v>
      </c>
      <c r="AD4" s="43">
        <f>MIN(E4:AB4)</f>
        <v>16477</v>
      </c>
      <c r="AE4" s="44">
        <f>AVERAGE(E4:AB4)</f>
        <v>16480.75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5376</v>
      </c>
      <c r="G5" s="70"/>
      <c r="H5" s="70">
        <v>5379</v>
      </c>
      <c r="I5" s="70"/>
      <c r="J5" s="70">
        <v>5384</v>
      </c>
      <c r="K5" s="70"/>
      <c r="L5" s="70">
        <v>5390</v>
      </c>
      <c r="M5" s="70"/>
      <c r="N5" s="70">
        <v>5375</v>
      </c>
      <c r="O5" s="61"/>
      <c r="P5" s="61">
        <v>5356</v>
      </c>
      <c r="Q5" s="61"/>
      <c r="R5" s="61">
        <v>5340</v>
      </c>
      <c r="S5" s="61"/>
      <c r="T5" s="61">
        <v>5362</v>
      </c>
      <c r="U5" s="61"/>
      <c r="V5" s="61">
        <v>5383</v>
      </c>
      <c r="W5" s="61"/>
      <c r="X5" s="61">
        <v>5405</v>
      </c>
      <c r="Y5" s="61"/>
      <c r="Z5" s="61">
        <v>5386</v>
      </c>
      <c r="AA5" s="61"/>
      <c r="AB5" s="62">
        <v>5367</v>
      </c>
      <c r="AC5" s="45">
        <f t="shared" ref="AC5:AC37" si="0">MAX(E5:AB5)</f>
        <v>5405</v>
      </c>
      <c r="AD5" s="46">
        <f t="shared" ref="AD5:AD37" si="1">MIN(E5:AB5)</f>
        <v>5340</v>
      </c>
      <c r="AE5" s="47">
        <f>AVERAGE(E5:AB5)</f>
        <v>5375.25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1295</v>
      </c>
      <c r="G6" s="70"/>
      <c r="H6" s="70">
        <v>1277</v>
      </c>
      <c r="I6" s="70"/>
      <c r="J6" s="70">
        <v>1253</v>
      </c>
      <c r="K6" s="70"/>
      <c r="L6" s="70">
        <v>1226</v>
      </c>
      <c r="M6" s="70"/>
      <c r="N6" s="70">
        <v>1220</v>
      </c>
      <c r="O6" s="61"/>
      <c r="P6" s="61">
        <v>1212</v>
      </c>
      <c r="Q6" s="61"/>
      <c r="R6" s="61">
        <v>1202</v>
      </c>
      <c r="S6" s="61"/>
      <c r="T6" s="61">
        <v>1215</v>
      </c>
      <c r="U6" s="61"/>
      <c r="V6" s="61">
        <v>1228</v>
      </c>
      <c r="W6" s="61"/>
      <c r="X6" s="61">
        <v>1200</v>
      </c>
      <c r="Y6" s="61"/>
      <c r="Z6" s="61">
        <v>1220</v>
      </c>
      <c r="AA6" s="61"/>
      <c r="AB6" s="62">
        <v>1240</v>
      </c>
      <c r="AC6" s="45">
        <f t="shared" si="0"/>
        <v>1295</v>
      </c>
      <c r="AD6" s="46">
        <f t="shared" si="1"/>
        <v>1200</v>
      </c>
      <c r="AE6" s="47">
        <f t="shared" ref="AE6:AE37" si="2">AVERAGE(E6:AB6)</f>
        <v>1232.3333333333333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706</v>
      </c>
      <c r="G7" s="70"/>
      <c r="H7" s="70">
        <v>706</v>
      </c>
      <c r="I7" s="70">
        <v>706</v>
      </c>
      <c r="J7" s="70">
        <v>706</v>
      </c>
      <c r="K7" s="70">
        <v>705</v>
      </c>
      <c r="L7" s="70">
        <v>705</v>
      </c>
      <c r="M7" s="70">
        <v>705</v>
      </c>
      <c r="N7" s="70">
        <v>705</v>
      </c>
      <c r="O7" s="61">
        <v>705</v>
      </c>
      <c r="P7" s="61">
        <v>704</v>
      </c>
      <c r="Q7" s="61">
        <v>703</v>
      </c>
      <c r="R7" s="61">
        <v>703</v>
      </c>
      <c r="S7" s="61">
        <v>703</v>
      </c>
      <c r="T7" s="61">
        <v>703</v>
      </c>
      <c r="U7" s="61">
        <v>703</v>
      </c>
      <c r="V7" s="61">
        <v>703</v>
      </c>
      <c r="W7" s="61">
        <v>703</v>
      </c>
      <c r="X7" s="61">
        <v>703</v>
      </c>
      <c r="Y7" s="61">
        <v>703</v>
      </c>
      <c r="Z7" s="61">
        <v>704</v>
      </c>
      <c r="AA7" s="61">
        <v>705</v>
      </c>
      <c r="AB7" s="62">
        <v>706</v>
      </c>
      <c r="AC7" s="45">
        <f t="shared" si="0"/>
        <v>706</v>
      </c>
      <c r="AD7" s="46">
        <f t="shared" si="1"/>
        <v>703</v>
      </c>
      <c r="AE7" s="47">
        <f t="shared" si="2"/>
        <v>704.31818181818187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320</v>
      </c>
      <c r="G8" s="70"/>
      <c r="H8" s="70">
        <v>316</v>
      </c>
      <c r="I8" s="70"/>
      <c r="J8" s="70">
        <v>311</v>
      </c>
      <c r="K8" s="70"/>
      <c r="L8" s="70">
        <v>306</v>
      </c>
      <c r="M8" s="70"/>
      <c r="N8" s="70">
        <v>307</v>
      </c>
      <c r="O8" s="61"/>
      <c r="P8" s="61">
        <v>308</v>
      </c>
      <c r="Q8" s="61"/>
      <c r="R8" s="61">
        <v>310</v>
      </c>
      <c r="S8" s="61"/>
      <c r="T8" s="61">
        <v>310</v>
      </c>
      <c r="U8" s="61"/>
      <c r="V8" s="61">
        <v>308</v>
      </c>
      <c r="W8" s="61"/>
      <c r="X8" s="61">
        <v>302</v>
      </c>
      <c r="Y8" s="61"/>
      <c r="Z8" s="61">
        <v>300</v>
      </c>
      <c r="AA8" s="61"/>
      <c r="AB8" s="62">
        <v>299</v>
      </c>
      <c r="AC8" s="45">
        <f t="shared" si="0"/>
        <v>320</v>
      </c>
      <c r="AD8" s="46">
        <f t="shared" si="1"/>
        <v>299</v>
      </c>
      <c r="AE8" s="47">
        <f t="shared" si="2"/>
        <v>308.08333333333331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203</v>
      </c>
      <c r="G9" s="70"/>
      <c r="H9" s="70">
        <v>216</v>
      </c>
      <c r="I9" s="70"/>
      <c r="J9" s="70">
        <v>242</v>
      </c>
      <c r="K9" s="70"/>
      <c r="L9" s="70">
        <v>266</v>
      </c>
      <c r="M9" s="70"/>
      <c r="N9" s="70">
        <v>278</v>
      </c>
      <c r="O9" s="61"/>
      <c r="P9" s="61">
        <v>274</v>
      </c>
      <c r="Q9" s="61"/>
      <c r="R9" s="61">
        <v>265</v>
      </c>
      <c r="S9" s="61"/>
      <c r="T9" s="61">
        <v>255</v>
      </c>
      <c r="U9" s="61"/>
      <c r="V9" s="61">
        <v>244</v>
      </c>
      <c r="W9" s="61"/>
      <c r="X9" s="61">
        <v>230</v>
      </c>
      <c r="Y9" s="61"/>
      <c r="Z9" s="61">
        <v>221</v>
      </c>
      <c r="AA9" s="61"/>
      <c r="AB9" s="62">
        <v>215</v>
      </c>
      <c r="AC9" s="45">
        <f t="shared" si="0"/>
        <v>278</v>
      </c>
      <c r="AD9" s="46">
        <f t="shared" si="1"/>
        <v>203</v>
      </c>
      <c r="AE9" s="47">
        <f t="shared" si="2"/>
        <v>242.41666666666666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86</v>
      </c>
      <c r="F10" s="70">
        <v>69</v>
      </c>
      <c r="G10" s="70">
        <v>52</v>
      </c>
      <c r="H10" s="70">
        <v>32</v>
      </c>
      <c r="I10" s="70">
        <v>10</v>
      </c>
      <c r="J10" s="70">
        <v>-12</v>
      </c>
      <c r="K10" s="70">
        <v>-32</v>
      </c>
      <c r="L10" s="70">
        <v>-49</v>
      </c>
      <c r="M10" s="70">
        <v>-63</v>
      </c>
      <c r="N10" s="70">
        <v>-75</v>
      </c>
      <c r="O10" s="61">
        <v>-82</v>
      </c>
      <c r="P10" s="61">
        <v>-82</v>
      </c>
      <c r="Q10" s="61">
        <v>-64</v>
      </c>
      <c r="R10" s="61">
        <v>-33</v>
      </c>
      <c r="S10" s="61">
        <v>8</v>
      </c>
      <c r="T10" s="61">
        <v>50</v>
      </c>
      <c r="U10" s="61">
        <v>90</v>
      </c>
      <c r="V10" s="61">
        <v>119</v>
      </c>
      <c r="W10" s="61">
        <v>140</v>
      </c>
      <c r="X10" s="61">
        <v>148</v>
      </c>
      <c r="Y10" s="61">
        <v>148</v>
      </c>
      <c r="Z10" s="61">
        <v>138</v>
      </c>
      <c r="AA10" s="61">
        <v>127</v>
      </c>
      <c r="AB10" s="62">
        <v>109</v>
      </c>
      <c r="AC10" s="45">
        <f t="shared" si="0"/>
        <v>148</v>
      </c>
      <c r="AD10" s="46">
        <f t="shared" si="1"/>
        <v>-82</v>
      </c>
      <c r="AE10" s="47">
        <f t="shared" si="2"/>
        <v>34.75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4689</v>
      </c>
      <c r="G11" s="70"/>
      <c r="H11" s="70"/>
      <c r="I11" s="70">
        <v>4689</v>
      </c>
      <c r="J11" s="70"/>
      <c r="K11" s="70"/>
      <c r="L11" s="70">
        <v>4688</v>
      </c>
      <c r="M11" s="70"/>
      <c r="N11" s="70"/>
      <c r="O11" s="61">
        <v>4688</v>
      </c>
      <c r="P11" s="61"/>
      <c r="Q11" s="61"/>
      <c r="R11" s="61">
        <v>4688</v>
      </c>
      <c r="S11" s="61"/>
      <c r="T11" s="61"/>
      <c r="U11" s="61">
        <v>4688</v>
      </c>
      <c r="V11" s="61"/>
      <c r="W11" s="61"/>
      <c r="X11" s="61">
        <v>4688</v>
      </c>
      <c r="Y11" s="61"/>
      <c r="Z11" s="61"/>
      <c r="AA11" s="61">
        <v>4688</v>
      </c>
      <c r="AB11" s="62"/>
      <c r="AC11" s="45">
        <f t="shared" si="0"/>
        <v>4689</v>
      </c>
      <c r="AD11" s="46">
        <f t="shared" si="1"/>
        <v>4688</v>
      </c>
      <c r="AE11" s="47">
        <f t="shared" si="2"/>
        <v>4688.25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2671</v>
      </c>
      <c r="G12" s="70"/>
      <c r="H12" s="70">
        <v>2679</v>
      </c>
      <c r="I12" s="70"/>
      <c r="J12" s="70">
        <v>2687</v>
      </c>
      <c r="K12" s="70"/>
      <c r="L12" s="70">
        <v>2703</v>
      </c>
      <c r="M12" s="70"/>
      <c r="N12" s="70">
        <v>2723</v>
      </c>
      <c r="O12" s="61"/>
      <c r="P12" s="61">
        <v>2735</v>
      </c>
      <c r="Q12" s="61"/>
      <c r="R12" s="61">
        <v>2740</v>
      </c>
      <c r="S12" s="61"/>
      <c r="T12" s="61">
        <v>2710</v>
      </c>
      <c r="U12" s="61"/>
      <c r="V12" s="61">
        <v>2669</v>
      </c>
      <c r="W12" s="61"/>
      <c r="X12" s="61">
        <v>2671</v>
      </c>
      <c r="Y12" s="61"/>
      <c r="Z12" s="61">
        <v>2695</v>
      </c>
      <c r="AA12" s="61"/>
      <c r="AB12" s="62">
        <v>2687</v>
      </c>
      <c r="AC12" s="45">
        <f t="shared" si="0"/>
        <v>2740</v>
      </c>
      <c r="AD12" s="46">
        <f t="shared" si="1"/>
        <v>2669</v>
      </c>
      <c r="AE12" s="47">
        <f t="shared" si="2"/>
        <v>2697.5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1119</v>
      </c>
      <c r="G13" s="70"/>
      <c r="H13" s="70">
        <v>1039</v>
      </c>
      <c r="I13" s="70"/>
      <c r="J13" s="70">
        <v>1018</v>
      </c>
      <c r="K13" s="70"/>
      <c r="L13" s="70">
        <v>1015</v>
      </c>
      <c r="M13" s="70"/>
      <c r="N13" s="70">
        <v>1013</v>
      </c>
      <c r="O13" s="61"/>
      <c r="P13" s="61">
        <v>1011</v>
      </c>
      <c r="Q13" s="61"/>
      <c r="R13" s="61">
        <v>1009</v>
      </c>
      <c r="S13" s="61"/>
      <c r="T13" s="61">
        <v>1120</v>
      </c>
      <c r="U13" s="61"/>
      <c r="V13" s="61">
        <v>1124</v>
      </c>
      <c r="W13" s="61"/>
      <c r="X13" s="61">
        <v>1037</v>
      </c>
      <c r="Y13" s="61"/>
      <c r="Z13" s="61">
        <v>1024</v>
      </c>
      <c r="AA13" s="61"/>
      <c r="AB13" s="62">
        <v>1047</v>
      </c>
      <c r="AC13" s="45">
        <f t="shared" si="0"/>
        <v>1124</v>
      </c>
      <c r="AD13" s="46">
        <f t="shared" si="1"/>
        <v>1009</v>
      </c>
      <c r="AE13" s="47">
        <f t="shared" si="2"/>
        <v>1048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118</v>
      </c>
      <c r="G14" s="70"/>
      <c r="H14" s="70"/>
      <c r="I14" s="70">
        <v>110</v>
      </c>
      <c r="J14" s="70"/>
      <c r="K14" s="70"/>
      <c r="L14" s="70">
        <v>98</v>
      </c>
      <c r="M14" s="70"/>
      <c r="N14" s="70"/>
      <c r="O14" s="61">
        <v>103</v>
      </c>
      <c r="P14" s="61"/>
      <c r="Q14" s="61"/>
      <c r="R14" s="61">
        <v>112</v>
      </c>
      <c r="S14" s="61"/>
      <c r="T14" s="61"/>
      <c r="U14" s="61">
        <v>123</v>
      </c>
      <c r="V14" s="61"/>
      <c r="W14" s="61"/>
      <c r="X14" s="61">
        <v>127</v>
      </c>
      <c r="Y14" s="61"/>
      <c r="Z14" s="61"/>
      <c r="AA14" s="61">
        <v>134</v>
      </c>
      <c r="AB14" s="62"/>
      <c r="AC14" s="45">
        <f t="shared" si="0"/>
        <v>134</v>
      </c>
      <c r="AD14" s="46">
        <f t="shared" si="1"/>
        <v>98</v>
      </c>
      <c r="AE14" s="47">
        <f t="shared" si="2"/>
        <v>115.625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51</v>
      </c>
      <c r="F15" s="70">
        <v>34</v>
      </c>
      <c r="G15" s="70">
        <v>12</v>
      </c>
      <c r="H15" s="70">
        <v>-13</v>
      </c>
      <c r="I15" s="70">
        <v>-42</v>
      </c>
      <c r="J15" s="70">
        <v>-69</v>
      </c>
      <c r="K15" s="70">
        <v>-87</v>
      </c>
      <c r="L15" s="70">
        <v>-101</v>
      </c>
      <c r="M15" s="70">
        <v>-116</v>
      </c>
      <c r="N15" s="70">
        <v>-125</v>
      </c>
      <c r="O15" s="61">
        <v>-121</v>
      </c>
      <c r="P15" s="61">
        <v>-94</v>
      </c>
      <c r="Q15" s="61">
        <v>-61</v>
      </c>
      <c r="R15" s="61">
        <v>-27</v>
      </c>
      <c r="S15" s="61">
        <v>17</v>
      </c>
      <c r="T15" s="61">
        <v>59</v>
      </c>
      <c r="U15" s="61">
        <v>87</v>
      </c>
      <c r="V15" s="61">
        <v>100</v>
      </c>
      <c r="W15" s="61">
        <v>115</v>
      </c>
      <c r="X15" s="61">
        <v>119</v>
      </c>
      <c r="Y15" s="61">
        <v>120</v>
      </c>
      <c r="Z15" s="61">
        <v>104</v>
      </c>
      <c r="AA15" s="61">
        <v>97</v>
      </c>
      <c r="AB15" s="62">
        <v>74</v>
      </c>
      <c r="AC15" s="45">
        <f t="shared" si="0"/>
        <v>120</v>
      </c>
      <c r="AD15" s="46">
        <f t="shared" si="1"/>
        <v>-125</v>
      </c>
      <c r="AE15" s="47">
        <f t="shared" si="2"/>
        <v>5.541666666666667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136</v>
      </c>
      <c r="F16" s="70">
        <v>120</v>
      </c>
      <c r="G16" s="70">
        <v>99</v>
      </c>
      <c r="H16" s="70">
        <v>82</v>
      </c>
      <c r="I16" s="70">
        <v>64</v>
      </c>
      <c r="J16" s="70">
        <v>45</v>
      </c>
      <c r="K16" s="70">
        <v>28</v>
      </c>
      <c r="L16" s="70">
        <v>12</v>
      </c>
      <c r="M16" s="70">
        <v>1</v>
      </c>
      <c r="N16" s="70">
        <v>-9</v>
      </c>
      <c r="O16" s="61">
        <v>-17</v>
      </c>
      <c r="P16" s="61">
        <v>-26</v>
      </c>
      <c r="Q16" s="61">
        <v>-36</v>
      </c>
      <c r="R16" s="61">
        <v>-35</v>
      </c>
      <c r="S16" s="61">
        <v>-10</v>
      </c>
      <c r="T16" s="61">
        <v>26</v>
      </c>
      <c r="U16" s="61">
        <v>81</v>
      </c>
      <c r="V16" s="61">
        <v>141</v>
      </c>
      <c r="W16" s="61">
        <v>175</v>
      </c>
      <c r="X16" s="61">
        <v>191</v>
      </c>
      <c r="Y16" s="61">
        <v>196</v>
      </c>
      <c r="Z16" s="61">
        <v>189</v>
      </c>
      <c r="AA16" s="61">
        <v>173</v>
      </c>
      <c r="AB16" s="62">
        <v>161</v>
      </c>
      <c r="AC16" s="45">
        <f t="shared" si="0"/>
        <v>196</v>
      </c>
      <c r="AD16" s="46">
        <f t="shared" si="1"/>
        <v>-36</v>
      </c>
      <c r="AE16" s="47">
        <f t="shared" si="2"/>
        <v>74.458333333333329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127</v>
      </c>
      <c r="F17" s="70">
        <v>107</v>
      </c>
      <c r="G17" s="70">
        <v>86</v>
      </c>
      <c r="H17" s="70">
        <v>67</v>
      </c>
      <c r="I17" s="70">
        <v>46</v>
      </c>
      <c r="J17" s="70">
        <v>26</v>
      </c>
      <c r="K17" s="70">
        <v>7</v>
      </c>
      <c r="L17" s="70">
        <v>-6</v>
      </c>
      <c r="M17" s="70">
        <v>-16</v>
      </c>
      <c r="N17" s="70">
        <v>-27</v>
      </c>
      <c r="O17" s="61">
        <v>-37</v>
      </c>
      <c r="P17" s="61">
        <v>-49</v>
      </c>
      <c r="Q17" s="61">
        <v>-55</v>
      </c>
      <c r="R17" s="61">
        <v>-25</v>
      </c>
      <c r="S17" s="61">
        <v>-3</v>
      </c>
      <c r="T17" s="61">
        <v>34</v>
      </c>
      <c r="U17" s="61">
        <v>80</v>
      </c>
      <c r="V17" s="61">
        <v>124</v>
      </c>
      <c r="W17" s="61">
        <v>161</v>
      </c>
      <c r="X17" s="61">
        <v>180</v>
      </c>
      <c r="Y17" s="61">
        <v>185</v>
      </c>
      <c r="Z17" s="61">
        <v>175</v>
      </c>
      <c r="AA17" s="61">
        <v>158</v>
      </c>
      <c r="AB17" s="62">
        <v>146</v>
      </c>
      <c r="AC17" s="45">
        <f t="shared" si="0"/>
        <v>185</v>
      </c>
      <c r="AD17" s="46">
        <f t="shared" si="1"/>
        <v>-55</v>
      </c>
      <c r="AE17" s="47">
        <f t="shared" si="2"/>
        <v>62.125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87</v>
      </c>
      <c r="F18" s="70">
        <v>83</v>
      </c>
      <c r="G18" s="70">
        <v>72</v>
      </c>
      <c r="H18" s="70">
        <v>63</v>
      </c>
      <c r="I18" s="70">
        <v>53</v>
      </c>
      <c r="J18" s="70">
        <v>42</v>
      </c>
      <c r="K18" s="70">
        <v>29</v>
      </c>
      <c r="L18" s="70">
        <v>17</v>
      </c>
      <c r="M18" s="70">
        <v>4</v>
      </c>
      <c r="N18" s="70">
        <v>-10</v>
      </c>
      <c r="O18" s="61">
        <v>-20</v>
      </c>
      <c r="P18" s="61">
        <v>-31</v>
      </c>
      <c r="Q18" s="61">
        <v>-40</v>
      </c>
      <c r="R18" s="61">
        <v>-47</v>
      </c>
      <c r="S18" s="61">
        <v>-52</v>
      </c>
      <c r="T18" s="61">
        <v>-37</v>
      </c>
      <c r="U18" s="61">
        <v>-23</v>
      </c>
      <c r="V18" s="61">
        <v>-4</v>
      </c>
      <c r="W18" s="61">
        <v>17</v>
      </c>
      <c r="X18" s="61">
        <v>35</v>
      </c>
      <c r="Y18" s="61">
        <v>50</v>
      </c>
      <c r="Z18" s="61">
        <v>63</v>
      </c>
      <c r="AA18" s="61">
        <v>74</v>
      </c>
      <c r="AB18" s="62">
        <v>82</v>
      </c>
      <c r="AC18" s="45">
        <f t="shared" si="0"/>
        <v>87</v>
      </c>
      <c r="AD18" s="46">
        <f t="shared" si="1"/>
        <v>-52</v>
      </c>
      <c r="AE18" s="47">
        <f t="shared" si="2"/>
        <v>21.125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2454</v>
      </c>
      <c r="G19" s="70"/>
      <c r="H19" s="70"/>
      <c r="I19" s="70"/>
      <c r="J19" s="70"/>
      <c r="K19" s="70"/>
      <c r="L19" s="70">
        <v>2452</v>
      </c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2454</v>
      </c>
      <c r="AD19" s="46">
        <f t="shared" si="1"/>
        <v>2452</v>
      </c>
      <c r="AE19" s="47">
        <f t="shared" si="2"/>
        <v>2453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54</v>
      </c>
      <c r="F20" s="91">
        <v>42</v>
      </c>
      <c r="G20" s="91">
        <v>24</v>
      </c>
      <c r="H20" s="91">
        <v>6</v>
      </c>
      <c r="I20" s="91">
        <v>-17</v>
      </c>
      <c r="J20" s="91">
        <v>-38</v>
      </c>
      <c r="K20" s="91">
        <v>-56</v>
      </c>
      <c r="L20" s="91">
        <v>-71</v>
      </c>
      <c r="M20" s="91">
        <v>-84</v>
      </c>
      <c r="N20" s="91">
        <v>-97</v>
      </c>
      <c r="O20" s="92">
        <v>-106</v>
      </c>
      <c r="P20" s="92">
        <v>-104</v>
      </c>
      <c r="Q20" s="92">
        <v>-82</v>
      </c>
      <c r="R20" s="92">
        <v>-62</v>
      </c>
      <c r="S20" s="92">
        <v>-18</v>
      </c>
      <c r="T20" s="92">
        <v>18</v>
      </c>
      <c r="U20" s="92">
        <v>49</v>
      </c>
      <c r="V20" s="92">
        <v>69</v>
      </c>
      <c r="W20" s="92">
        <v>83</v>
      </c>
      <c r="X20" s="92">
        <v>89</v>
      </c>
      <c r="Y20" s="92">
        <v>91</v>
      </c>
      <c r="Z20" s="92">
        <v>89</v>
      </c>
      <c r="AA20" s="92">
        <v>84</v>
      </c>
      <c r="AB20" s="93">
        <v>74</v>
      </c>
      <c r="AC20" s="94">
        <f t="shared" si="0"/>
        <v>91</v>
      </c>
      <c r="AD20" s="95">
        <f t="shared" si="1"/>
        <v>-106</v>
      </c>
      <c r="AE20" s="96">
        <f t="shared" si="2"/>
        <v>1.5416666666666667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8806</v>
      </c>
      <c r="G21" s="68"/>
      <c r="H21" s="68">
        <v>8805</v>
      </c>
      <c r="I21" s="68"/>
      <c r="J21" s="68">
        <v>8802</v>
      </c>
      <c r="K21" s="68"/>
      <c r="L21" s="68">
        <v>8798</v>
      </c>
      <c r="M21" s="68"/>
      <c r="N21" s="68">
        <v>8795</v>
      </c>
      <c r="O21" s="57"/>
      <c r="P21" s="57">
        <v>8793</v>
      </c>
      <c r="Q21" s="57"/>
      <c r="R21" s="57">
        <v>8792</v>
      </c>
      <c r="S21" s="57"/>
      <c r="T21" s="57">
        <v>8790</v>
      </c>
      <c r="U21" s="57"/>
      <c r="V21" s="57">
        <v>8789</v>
      </c>
      <c r="W21" s="57"/>
      <c r="X21" s="57">
        <v>8788</v>
      </c>
      <c r="Y21" s="57"/>
      <c r="Z21" s="57">
        <v>8794</v>
      </c>
      <c r="AA21" s="57"/>
      <c r="AB21" s="58">
        <v>8806</v>
      </c>
      <c r="AC21" s="42">
        <f t="shared" si="0"/>
        <v>8806</v>
      </c>
      <c r="AD21" s="43">
        <f t="shared" si="1"/>
        <v>8788</v>
      </c>
      <c r="AE21" s="44">
        <f t="shared" si="2"/>
        <v>8796.5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3002</v>
      </c>
      <c r="G22" s="70"/>
      <c r="H22" s="70">
        <v>3000</v>
      </c>
      <c r="I22" s="70"/>
      <c r="J22" s="70">
        <v>2997</v>
      </c>
      <c r="K22" s="70"/>
      <c r="L22" s="70">
        <v>2995</v>
      </c>
      <c r="M22" s="70"/>
      <c r="N22" s="70">
        <v>2993</v>
      </c>
      <c r="O22" s="61"/>
      <c r="P22" s="61">
        <v>2992</v>
      </c>
      <c r="Q22" s="61"/>
      <c r="R22" s="61">
        <v>2991</v>
      </c>
      <c r="S22" s="61"/>
      <c r="T22" s="61">
        <v>2990</v>
      </c>
      <c r="U22" s="61"/>
      <c r="V22" s="61">
        <v>2989</v>
      </c>
      <c r="W22" s="61"/>
      <c r="X22" s="61">
        <v>2988</v>
      </c>
      <c r="Y22" s="61"/>
      <c r="Z22" s="61">
        <v>2986</v>
      </c>
      <c r="AA22" s="61"/>
      <c r="AB22" s="62">
        <v>2985</v>
      </c>
      <c r="AC22" s="45">
        <f t="shared" si="0"/>
        <v>3002</v>
      </c>
      <c r="AD22" s="46">
        <f t="shared" si="1"/>
        <v>2985</v>
      </c>
      <c r="AE22" s="47">
        <f t="shared" si="2"/>
        <v>2992.3333333333335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13476</v>
      </c>
      <c r="F23" s="70">
        <v>13467</v>
      </c>
      <c r="G23" s="70"/>
      <c r="H23" s="70"/>
      <c r="I23" s="70"/>
      <c r="J23" s="70"/>
      <c r="K23" s="70">
        <v>13463</v>
      </c>
      <c r="L23" s="70">
        <v>13592</v>
      </c>
      <c r="M23" s="70">
        <v>13525</v>
      </c>
      <c r="N23" s="70">
        <v>13485</v>
      </c>
      <c r="O23" s="61">
        <v>13654</v>
      </c>
      <c r="P23" s="61">
        <v>13676</v>
      </c>
      <c r="Q23" s="61">
        <v>13622</v>
      </c>
      <c r="R23" s="61">
        <v>13529</v>
      </c>
      <c r="S23" s="61"/>
      <c r="T23" s="61">
        <v>13472</v>
      </c>
      <c r="U23" s="61"/>
      <c r="V23" s="61">
        <v>13467</v>
      </c>
      <c r="W23" s="61">
        <v>13650</v>
      </c>
      <c r="X23" s="61">
        <v>13666</v>
      </c>
      <c r="Y23" s="61">
        <v>13618</v>
      </c>
      <c r="Z23" s="61">
        <v>13524</v>
      </c>
      <c r="AA23" s="61">
        <v>13493</v>
      </c>
      <c r="AB23" s="62">
        <v>13484</v>
      </c>
      <c r="AC23" s="45">
        <f t="shared" si="0"/>
        <v>13676</v>
      </c>
      <c r="AD23" s="46">
        <f t="shared" si="1"/>
        <v>13463</v>
      </c>
      <c r="AE23" s="47">
        <f t="shared" si="2"/>
        <v>13547.944444444445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6488</v>
      </c>
      <c r="F24" s="70">
        <v>6490</v>
      </c>
      <c r="G24" s="70"/>
      <c r="H24" s="70"/>
      <c r="I24" s="70">
        <v>6500</v>
      </c>
      <c r="J24" s="70"/>
      <c r="K24" s="70"/>
      <c r="L24" s="70">
        <v>6477</v>
      </c>
      <c r="M24" s="70"/>
      <c r="N24" s="70">
        <v>6465</v>
      </c>
      <c r="O24" s="61">
        <v>6473</v>
      </c>
      <c r="P24" s="61"/>
      <c r="Q24" s="61"/>
      <c r="R24" s="61">
        <v>6445</v>
      </c>
      <c r="S24" s="61">
        <v>6450</v>
      </c>
      <c r="T24" s="61"/>
      <c r="U24" s="61"/>
      <c r="V24" s="61">
        <v>6421</v>
      </c>
      <c r="W24" s="61"/>
      <c r="X24" s="61">
        <v>6435</v>
      </c>
      <c r="Y24" s="61"/>
      <c r="Z24" s="61"/>
      <c r="AA24" s="61">
        <v>6465</v>
      </c>
      <c r="AB24" s="62">
        <v>6486</v>
      </c>
      <c r="AC24" s="45">
        <f t="shared" si="0"/>
        <v>6500</v>
      </c>
      <c r="AD24" s="46">
        <f t="shared" si="1"/>
        <v>6421</v>
      </c>
      <c r="AE24" s="47">
        <f t="shared" si="2"/>
        <v>6466.25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2320</v>
      </c>
      <c r="G25" s="70"/>
      <c r="H25" s="70">
        <v>2325</v>
      </c>
      <c r="I25" s="70"/>
      <c r="J25" s="70">
        <v>2340</v>
      </c>
      <c r="K25" s="70"/>
      <c r="L25" s="70">
        <v>2355</v>
      </c>
      <c r="M25" s="70"/>
      <c r="N25" s="70">
        <v>2360</v>
      </c>
      <c r="O25" s="61"/>
      <c r="P25" s="61">
        <v>2365</v>
      </c>
      <c r="Q25" s="61"/>
      <c r="R25" s="61">
        <v>2358</v>
      </c>
      <c r="S25" s="61"/>
      <c r="T25" s="61">
        <v>2360</v>
      </c>
      <c r="U25" s="61"/>
      <c r="V25" s="61">
        <v>2362</v>
      </c>
      <c r="W25" s="61"/>
      <c r="X25" s="61">
        <v>2365</v>
      </c>
      <c r="Y25" s="61"/>
      <c r="Z25" s="61">
        <v>2365</v>
      </c>
      <c r="AA25" s="61"/>
      <c r="AB25" s="62">
        <v>2358</v>
      </c>
      <c r="AC25" s="45">
        <f t="shared" si="0"/>
        <v>2365</v>
      </c>
      <c r="AD25" s="46">
        <f t="shared" si="1"/>
        <v>2320</v>
      </c>
      <c r="AE25" s="47">
        <f t="shared" si="2"/>
        <v>2352.75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1360</v>
      </c>
      <c r="G26" s="70"/>
      <c r="H26" s="70">
        <v>1362</v>
      </c>
      <c r="I26" s="70"/>
      <c r="J26" s="70">
        <v>1361</v>
      </c>
      <c r="K26" s="70"/>
      <c r="L26" s="70">
        <v>1360</v>
      </c>
      <c r="M26" s="70"/>
      <c r="N26" s="70">
        <v>1370</v>
      </c>
      <c r="O26" s="61"/>
      <c r="P26" s="61">
        <v>1382</v>
      </c>
      <c r="Q26" s="61"/>
      <c r="R26" s="61">
        <v>1388</v>
      </c>
      <c r="S26" s="61"/>
      <c r="T26" s="61">
        <v>1394</v>
      </c>
      <c r="U26" s="61"/>
      <c r="V26" s="61">
        <v>1406</v>
      </c>
      <c r="W26" s="61"/>
      <c r="X26" s="61">
        <v>1394</v>
      </c>
      <c r="Y26" s="61"/>
      <c r="Z26" s="61">
        <v>1388</v>
      </c>
      <c r="AA26" s="61"/>
      <c r="AB26" s="62">
        <v>1382</v>
      </c>
      <c r="AC26" s="45">
        <f t="shared" si="0"/>
        <v>1406</v>
      </c>
      <c r="AD26" s="46">
        <f t="shared" si="1"/>
        <v>1360</v>
      </c>
      <c r="AE26" s="47">
        <f t="shared" si="2"/>
        <v>1378.9166666666667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1020</v>
      </c>
      <c r="G27" s="70"/>
      <c r="H27" s="70">
        <v>1020</v>
      </c>
      <c r="I27" s="70"/>
      <c r="J27" s="70">
        <v>1019</v>
      </c>
      <c r="K27" s="70"/>
      <c r="L27" s="70">
        <v>1017</v>
      </c>
      <c r="M27" s="70"/>
      <c r="N27" s="70">
        <v>1015</v>
      </c>
      <c r="O27" s="61"/>
      <c r="P27" s="61">
        <v>1014</v>
      </c>
      <c r="Q27" s="61"/>
      <c r="R27" s="61">
        <v>1013</v>
      </c>
      <c r="S27" s="61"/>
      <c r="T27" s="61">
        <v>1015</v>
      </c>
      <c r="U27" s="61"/>
      <c r="V27" s="61">
        <v>1017</v>
      </c>
      <c r="W27" s="61"/>
      <c r="X27" s="61">
        <v>1019</v>
      </c>
      <c r="Y27" s="61"/>
      <c r="Z27" s="61">
        <v>1021</v>
      </c>
      <c r="AA27" s="61"/>
      <c r="AB27" s="62">
        <v>1023</v>
      </c>
      <c r="AC27" s="45">
        <f t="shared" si="0"/>
        <v>1023</v>
      </c>
      <c r="AD27" s="46">
        <f t="shared" si="1"/>
        <v>1013</v>
      </c>
      <c r="AE27" s="47">
        <f t="shared" si="2"/>
        <v>1017.75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120</v>
      </c>
      <c r="G28" s="70"/>
      <c r="H28" s="70">
        <v>92</v>
      </c>
      <c r="I28" s="70"/>
      <c r="J28" s="70">
        <v>56</v>
      </c>
      <c r="K28" s="70"/>
      <c r="L28" s="70">
        <v>23</v>
      </c>
      <c r="M28" s="70"/>
      <c r="N28" s="70">
        <v>4</v>
      </c>
      <c r="O28" s="61"/>
      <c r="P28" s="61">
        <v>-8</v>
      </c>
      <c r="Q28" s="61"/>
      <c r="R28" s="61">
        <v>-17</v>
      </c>
      <c r="S28" s="61"/>
      <c r="T28" s="61">
        <v>6</v>
      </c>
      <c r="U28" s="61"/>
      <c r="V28" s="61">
        <v>42</v>
      </c>
      <c r="W28" s="61"/>
      <c r="X28" s="61">
        <v>96</v>
      </c>
      <c r="Y28" s="61"/>
      <c r="Z28" s="61">
        <v>125</v>
      </c>
      <c r="AA28" s="61"/>
      <c r="AB28" s="62">
        <v>132</v>
      </c>
      <c r="AC28" s="45">
        <f t="shared" si="0"/>
        <v>132</v>
      </c>
      <c r="AD28" s="46">
        <f t="shared" si="1"/>
        <v>-17</v>
      </c>
      <c r="AE28" s="47">
        <f t="shared" si="2"/>
        <v>55.916666666666664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75</v>
      </c>
      <c r="G29" s="70"/>
      <c r="H29" s="70">
        <v>36</v>
      </c>
      <c r="I29" s="70"/>
      <c r="J29" s="70">
        <v>10</v>
      </c>
      <c r="K29" s="70"/>
      <c r="L29" s="70">
        <v>-25</v>
      </c>
      <c r="M29" s="70"/>
      <c r="N29" s="70">
        <v>-50</v>
      </c>
      <c r="O29" s="61"/>
      <c r="P29" s="61">
        <v>-60</v>
      </c>
      <c r="Q29" s="61"/>
      <c r="R29" s="61">
        <v>-71</v>
      </c>
      <c r="S29" s="61"/>
      <c r="T29" s="61">
        <v>-45</v>
      </c>
      <c r="U29" s="61"/>
      <c r="V29" s="61">
        <v>10</v>
      </c>
      <c r="W29" s="61"/>
      <c r="X29" s="61">
        <v>64</v>
      </c>
      <c r="Y29" s="61"/>
      <c r="Z29" s="61">
        <v>92</v>
      </c>
      <c r="AA29" s="61"/>
      <c r="AB29" s="62">
        <v>100</v>
      </c>
      <c r="AC29" s="45">
        <f t="shared" si="0"/>
        <v>100</v>
      </c>
      <c r="AD29" s="46">
        <f t="shared" si="1"/>
        <v>-71</v>
      </c>
      <c r="AE29" s="47">
        <f t="shared" si="2"/>
        <v>11.333333333333334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64</v>
      </c>
      <c r="F30" s="70">
        <v>48</v>
      </c>
      <c r="G30" s="70">
        <v>30</v>
      </c>
      <c r="H30" s="70">
        <v>10</v>
      </c>
      <c r="I30" s="70">
        <v>-10</v>
      </c>
      <c r="J30" s="70">
        <v>-29</v>
      </c>
      <c r="K30" s="70">
        <v>-47</v>
      </c>
      <c r="L30" s="70">
        <v>-65</v>
      </c>
      <c r="M30" s="70">
        <v>-82</v>
      </c>
      <c r="N30" s="70">
        <v>-97</v>
      </c>
      <c r="O30" s="61">
        <v>-111</v>
      </c>
      <c r="P30" s="61">
        <v>-120</v>
      </c>
      <c r="Q30" s="61">
        <v>-107</v>
      </c>
      <c r="R30" s="61">
        <v>-86</v>
      </c>
      <c r="S30" s="61">
        <v>-56</v>
      </c>
      <c r="T30" s="61">
        <v>-23</v>
      </c>
      <c r="U30" s="61">
        <v>12</v>
      </c>
      <c r="V30" s="61">
        <v>40</v>
      </c>
      <c r="W30" s="61">
        <v>64</v>
      </c>
      <c r="X30" s="61">
        <v>80</v>
      </c>
      <c r="Y30" s="61">
        <v>90</v>
      </c>
      <c r="Z30" s="61">
        <v>92</v>
      </c>
      <c r="AA30" s="61">
        <v>89</v>
      </c>
      <c r="AB30" s="62">
        <v>81</v>
      </c>
      <c r="AC30" s="45">
        <f t="shared" si="0"/>
        <v>92</v>
      </c>
      <c r="AD30" s="46">
        <f t="shared" si="1"/>
        <v>-120</v>
      </c>
      <c r="AE30" s="47">
        <f t="shared" si="2"/>
        <v>-5.541666666666667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28</v>
      </c>
      <c r="F31" s="72">
        <v>16</v>
      </c>
      <c r="G31" s="72">
        <v>1</v>
      </c>
      <c r="H31" s="72">
        <v>-23</v>
      </c>
      <c r="I31" s="72">
        <v>-47</v>
      </c>
      <c r="J31" s="72">
        <v>-70</v>
      </c>
      <c r="K31" s="72">
        <v>-92</v>
      </c>
      <c r="L31" s="72">
        <v>-111</v>
      </c>
      <c r="M31" s="72">
        <v>-130</v>
      </c>
      <c r="N31" s="72">
        <v>-140</v>
      </c>
      <c r="O31" s="73">
        <v>-135</v>
      </c>
      <c r="P31" s="73">
        <v>-123</v>
      </c>
      <c r="Q31" s="73">
        <v>-101</v>
      </c>
      <c r="R31" s="73">
        <v>-60</v>
      </c>
      <c r="S31" s="73">
        <v>-24</v>
      </c>
      <c r="T31" s="73">
        <v>10</v>
      </c>
      <c r="U31" s="73">
        <v>36</v>
      </c>
      <c r="V31" s="73">
        <v>56</v>
      </c>
      <c r="W31" s="73">
        <v>68</v>
      </c>
      <c r="X31" s="73">
        <v>71</v>
      </c>
      <c r="Y31" s="73">
        <v>65</v>
      </c>
      <c r="Z31" s="73">
        <v>60</v>
      </c>
      <c r="AA31" s="73">
        <v>57</v>
      </c>
      <c r="AB31" s="74">
        <v>51</v>
      </c>
      <c r="AC31" s="48">
        <f t="shared" si="0"/>
        <v>71</v>
      </c>
      <c r="AD31" s="49">
        <f t="shared" si="1"/>
        <v>-140</v>
      </c>
      <c r="AE31" s="50">
        <f t="shared" si="2"/>
        <v>-22.375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203</v>
      </c>
      <c r="G32" s="68"/>
      <c r="H32" s="68"/>
      <c r="I32" s="68">
        <v>218</v>
      </c>
      <c r="J32" s="68"/>
      <c r="K32" s="68"/>
      <c r="L32" s="68">
        <v>220</v>
      </c>
      <c r="M32" s="68"/>
      <c r="N32" s="68"/>
      <c r="O32" s="57">
        <v>223</v>
      </c>
      <c r="P32" s="57"/>
      <c r="Q32" s="57"/>
      <c r="R32" s="57">
        <v>220</v>
      </c>
      <c r="S32" s="57"/>
      <c r="T32" s="57"/>
      <c r="U32" s="57">
        <v>214</v>
      </c>
      <c r="V32" s="57"/>
      <c r="W32" s="57"/>
      <c r="X32" s="57">
        <v>212</v>
      </c>
      <c r="Y32" s="57"/>
      <c r="Z32" s="57"/>
      <c r="AA32" s="57">
        <v>204</v>
      </c>
      <c r="AB32" s="58"/>
      <c r="AC32" s="42">
        <f t="shared" si="0"/>
        <v>223</v>
      </c>
      <c r="AD32" s="43">
        <f t="shared" si="1"/>
        <v>203</v>
      </c>
      <c r="AE32" s="44">
        <f t="shared" si="2"/>
        <v>214.25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123</v>
      </c>
      <c r="G33" s="70"/>
      <c r="H33" s="70">
        <v>125</v>
      </c>
      <c r="I33" s="70"/>
      <c r="J33" s="70">
        <v>127</v>
      </c>
      <c r="K33" s="70"/>
      <c r="L33" s="70">
        <v>127</v>
      </c>
      <c r="M33" s="70"/>
      <c r="N33" s="70">
        <v>126</v>
      </c>
      <c r="O33" s="61"/>
      <c r="P33" s="61">
        <v>124</v>
      </c>
      <c r="Q33" s="61"/>
      <c r="R33" s="61">
        <v>123</v>
      </c>
      <c r="S33" s="61"/>
      <c r="T33" s="61">
        <v>121</v>
      </c>
      <c r="U33" s="61"/>
      <c r="V33" s="61">
        <v>120</v>
      </c>
      <c r="W33" s="61"/>
      <c r="X33" s="61">
        <v>120</v>
      </c>
      <c r="Y33" s="61"/>
      <c r="Z33" s="61">
        <v>121</v>
      </c>
      <c r="AA33" s="61"/>
      <c r="AB33" s="62">
        <v>125</v>
      </c>
      <c r="AC33" s="45">
        <f t="shared" si="0"/>
        <v>127</v>
      </c>
      <c r="AD33" s="46">
        <f t="shared" si="1"/>
        <v>120</v>
      </c>
      <c r="AE33" s="47">
        <f t="shared" si="2"/>
        <v>123.5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390</v>
      </c>
      <c r="G34" s="70"/>
      <c r="H34" s="70"/>
      <c r="I34" s="70">
        <v>389</v>
      </c>
      <c r="J34" s="70"/>
      <c r="K34" s="70"/>
      <c r="L34" s="70">
        <v>389</v>
      </c>
      <c r="M34" s="70"/>
      <c r="N34" s="70"/>
      <c r="O34" s="61">
        <v>388</v>
      </c>
      <c r="P34" s="61"/>
      <c r="Q34" s="61"/>
      <c r="R34" s="61">
        <v>388</v>
      </c>
      <c r="S34" s="61"/>
      <c r="T34" s="61"/>
      <c r="U34" s="61">
        <v>388</v>
      </c>
      <c r="V34" s="61"/>
      <c r="W34" s="61"/>
      <c r="X34" s="61">
        <v>388</v>
      </c>
      <c r="Y34" s="61"/>
      <c r="Z34" s="61"/>
      <c r="AA34" s="61">
        <v>388</v>
      </c>
      <c r="AB34" s="62"/>
      <c r="AC34" s="45">
        <f t="shared" si="0"/>
        <v>390</v>
      </c>
      <c r="AD34" s="46">
        <f t="shared" si="1"/>
        <v>388</v>
      </c>
      <c r="AE34" s="47">
        <f t="shared" si="2"/>
        <v>388.5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70</v>
      </c>
      <c r="F35" s="70">
        <v>53</v>
      </c>
      <c r="G35" s="70">
        <v>38</v>
      </c>
      <c r="H35" s="70">
        <v>23</v>
      </c>
      <c r="I35" s="70">
        <v>5</v>
      </c>
      <c r="J35" s="70">
        <v>-17</v>
      </c>
      <c r="K35" s="70">
        <v>-40</v>
      </c>
      <c r="L35" s="70">
        <v>-61</v>
      </c>
      <c r="M35" s="70">
        <v>-80</v>
      </c>
      <c r="N35" s="70">
        <v>-99</v>
      </c>
      <c r="O35" s="61">
        <v>-116</v>
      </c>
      <c r="P35" s="61">
        <v>-130</v>
      </c>
      <c r="Q35" s="61">
        <v>-127</v>
      </c>
      <c r="R35" s="61">
        <v>-108</v>
      </c>
      <c r="S35" s="61">
        <v>-72</v>
      </c>
      <c r="T35" s="61">
        <v>-35</v>
      </c>
      <c r="U35" s="61">
        <v>0</v>
      </c>
      <c r="V35" s="61">
        <v>31</v>
      </c>
      <c r="W35" s="61">
        <v>56</v>
      </c>
      <c r="X35" s="61">
        <v>77</v>
      </c>
      <c r="Y35" s="61">
        <v>91</v>
      </c>
      <c r="Z35" s="61">
        <v>96</v>
      </c>
      <c r="AA35" s="61">
        <v>93</v>
      </c>
      <c r="AB35" s="62">
        <v>85</v>
      </c>
      <c r="AC35" s="45">
        <f t="shared" si="0"/>
        <v>96</v>
      </c>
      <c r="AD35" s="46">
        <f t="shared" si="1"/>
        <v>-130</v>
      </c>
      <c r="AE35" s="47">
        <f t="shared" si="2"/>
        <v>-6.958333333333333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37</v>
      </c>
      <c r="G36" s="70"/>
      <c r="H36" s="70">
        <v>7</v>
      </c>
      <c r="I36" s="70"/>
      <c r="J36" s="70">
        <v>-39</v>
      </c>
      <c r="K36" s="70"/>
      <c r="L36" s="70">
        <v>-75</v>
      </c>
      <c r="M36" s="70"/>
      <c r="N36" s="70">
        <v>-102</v>
      </c>
      <c r="O36" s="61"/>
      <c r="P36" s="61">
        <v>-110</v>
      </c>
      <c r="Q36" s="61"/>
      <c r="R36" s="61">
        <v>-65</v>
      </c>
      <c r="S36" s="61"/>
      <c r="T36" s="61">
        <v>0</v>
      </c>
      <c r="U36" s="61"/>
      <c r="V36" s="61">
        <v>54</v>
      </c>
      <c r="W36" s="61"/>
      <c r="X36" s="61">
        <v>88</v>
      </c>
      <c r="Y36" s="61"/>
      <c r="Z36" s="61">
        <v>73</v>
      </c>
      <c r="AA36" s="61"/>
      <c r="AB36" s="62">
        <v>65</v>
      </c>
      <c r="AC36" s="45">
        <f t="shared" si="0"/>
        <v>88</v>
      </c>
      <c r="AD36" s="46">
        <f t="shared" si="1"/>
        <v>-110</v>
      </c>
      <c r="AE36" s="47">
        <f t="shared" si="2"/>
        <v>-5.583333333333333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19</v>
      </c>
      <c r="F37" s="72">
        <v>11</v>
      </c>
      <c r="G37" s="72">
        <v>-3</v>
      </c>
      <c r="H37" s="72">
        <v>-21</v>
      </c>
      <c r="I37" s="72">
        <v>-41</v>
      </c>
      <c r="J37" s="72">
        <v>-61</v>
      </c>
      <c r="K37" s="72">
        <v>-78</v>
      </c>
      <c r="L37" s="72">
        <v>-91</v>
      </c>
      <c r="M37" s="72">
        <v>-100</v>
      </c>
      <c r="N37" s="72">
        <v>-107</v>
      </c>
      <c r="O37" s="73">
        <v>-109</v>
      </c>
      <c r="P37" s="73">
        <v>-97</v>
      </c>
      <c r="Q37" s="73">
        <v>-75</v>
      </c>
      <c r="R37" s="73">
        <v>-45</v>
      </c>
      <c r="S37" s="73">
        <v>-13</v>
      </c>
      <c r="T37" s="73">
        <v>16</v>
      </c>
      <c r="U37" s="73">
        <v>39</v>
      </c>
      <c r="V37" s="73">
        <v>54</v>
      </c>
      <c r="W37" s="73">
        <v>61</v>
      </c>
      <c r="X37" s="73">
        <v>58</v>
      </c>
      <c r="Y37" s="73">
        <v>52</v>
      </c>
      <c r="Z37" s="73">
        <v>45</v>
      </c>
      <c r="AA37" s="73">
        <v>38</v>
      </c>
      <c r="AB37" s="74">
        <v>33</v>
      </c>
      <c r="AC37" s="48">
        <f t="shared" si="0"/>
        <v>61</v>
      </c>
      <c r="AD37" s="49">
        <f t="shared" si="1"/>
        <v>-109</v>
      </c>
      <c r="AE37" s="50">
        <f t="shared" si="2"/>
        <v>-17.291666666666668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E43"/>
  <sheetViews>
    <sheetView topLeftCell="E1" workbookViewId="0">
      <selection activeCell="E3" sqref="E3:AB3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16477</v>
      </c>
      <c r="G4" s="68"/>
      <c r="H4" s="68"/>
      <c r="I4" s="68"/>
      <c r="J4" s="68"/>
      <c r="K4" s="68"/>
      <c r="L4" s="68">
        <v>16466</v>
      </c>
      <c r="M4" s="68"/>
      <c r="N4" s="68"/>
      <c r="O4" s="57"/>
      <c r="P4" s="57"/>
      <c r="Q4" s="57"/>
      <c r="R4" s="57">
        <v>16472</v>
      </c>
      <c r="S4" s="57"/>
      <c r="T4" s="57"/>
      <c r="U4" s="57"/>
      <c r="V4" s="57"/>
      <c r="W4" s="57"/>
      <c r="X4" s="57">
        <v>16500</v>
      </c>
      <c r="Y4" s="57"/>
      <c r="Z4" s="57">
        <v>16503</v>
      </c>
      <c r="AA4" s="57"/>
      <c r="AB4" s="58">
        <v>16506</v>
      </c>
      <c r="AC4" s="42">
        <f>MAX(E4:AB4)</f>
        <v>16506</v>
      </c>
      <c r="AD4" s="43">
        <f>MIN(E4:AB4)</f>
        <v>16466</v>
      </c>
      <c r="AE4" s="44">
        <f>AVERAGE(E4:AB4)</f>
        <v>16487.333333333332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5348</v>
      </c>
      <c r="G5" s="70"/>
      <c r="H5" s="70">
        <v>5375</v>
      </c>
      <c r="I5" s="70"/>
      <c r="J5" s="70">
        <v>5410</v>
      </c>
      <c r="K5" s="70"/>
      <c r="L5" s="70">
        <v>5440</v>
      </c>
      <c r="M5" s="70"/>
      <c r="N5" s="70">
        <v>5415</v>
      </c>
      <c r="O5" s="61"/>
      <c r="P5" s="61">
        <v>5381</v>
      </c>
      <c r="Q5" s="61"/>
      <c r="R5" s="61">
        <v>5351</v>
      </c>
      <c r="S5" s="61"/>
      <c r="T5" s="61">
        <v>5389</v>
      </c>
      <c r="U5" s="61"/>
      <c r="V5" s="61">
        <v>5427</v>
      </c>
      <c r="W5" s="61"/>
      <c r="X5" s="61">
        <v>5467</v>
      </c>
      <c r="Y5" s="61"/>
      <c r="Z5" s="61">
        <v>5449</v>
      </c>
      <c r="AA5" s="61"/>
      <c r="AB5" s="62">
        <v>5431</v>
      </c>
      <c r="AC5" s="45">
        <f t="shared" ref="AC5:AC37" si="0">MAX(E5:AB5)</f>
        <v>5467</v>
      </c>
      <c r="AD5" s="46">
        <f t="shared" ref="AD5:AD37" si="1">MIN(E5:AB5)</f>
        <v>5348</v>
      </c>
      <c r="AE5" s="47">
        <f>AVERAGE(E5:AB5)</f>
        <v>5406.916666666667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1283</v>
      </c>
      <c r="G6" s="70"/>
      <c r="H6" s="70">
        <v>1278</v>
      </c>
      <c r="I6" s="70"/>
      <c r="J6" s="70">
        <v>1272</v>
      </c>
      <c r="K6" s="70"/>
      <c r="L6" s="70">
        <v>1266</v>
      </c>
      <c r="M6" s="70"/>
      <c r="N6" s="70">
        <v>1251</v>
      </c>
      <c r="O6" s="61"/>
      <c r="P6" s="61">
        <v>1232</v>
      </c>
      <c r="Q6" s="61"/>
      <c r="R6" s="61">
        <v>1202</v>
      </c>
      <c r="S6" s="61"/>
      <c r="T6" s="61"/>
      <c r="U6" s="61"/>
      <c r="V6" s="61">
        <v>1210</v>
      </c>
      <c r="W6" s="61"/>
      <c r="X6" s="61">
        <v>1226</v>
      </c>
      <c r="Y6" s="61"/>
      <c r="Z6" s="61">
        <v>1215</v>
      </c>
      <c r="AA6" s="61"/>
      <c r="AB6" s="62">
        <v>1202</v>
      </c>
      <c r="AC6" s="45">
        <f t="shared" si="0"/>
        <v>1283</v>
      </c>
      <c r="AD6" s="46">
        <f t="shared" si="1"/>
        <v>1202</v>
      </c>
      <c r="AE6" s="47">
        <f t="shared" ref="AE6:AE37" si="2">AVERAGE(E6:AB6)</f>
        <v>1239.7272727272727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708</v>
      </c>
      <c r="F7" s="70">
        <v>710</v>
      </c>
      <c r="G7" s="70">
        <v>710</v>
      </c>
      <c r="H7" s="70">
        <v>711</v>
      </c>
      <c r="I7" s="70">
        <v>711</v>
      </c>
      <c r="J7" s="70">
        <v>712</v>
      </c>
      <c r="K7" s="70">
        <v>713</v>
      </c>
      <c r="L7" s="70">
        <v>714</v>
      </c>
      <c r="M7" s="70">
        <v>714</v>
      </c>
      <c r="N7" s="70">
        <v>713</v>
      </c>
      <c r="O7" s="61">
        <v>712</v>
      </c>
      <c r="P7" s="61">
        <v>711</v>
      </c>
      <c r="Q7" s="61">
        <v>710</v>
      </c>
      <c r="R7" s="61">
        <v>709</v>
      </c>
      <c r="S7" s="61">
        <v>709</v>
      </c>
      <c r="T7" s="61">
        <v>709</v>
      </c>
      <c r="U7" s="61">
        <v>708</v>
      </c>
      <c r="V7" s="61">
        <v>708</v>
      </c>
      <c r="W7" s="61">
        <v>707</v>
      </c>
      <c r="X7" s="61">
        <v>707</v>
      </c>
      <c r="Y7" s="61">
        <v>709</v>
      </c>
      <c r="Z7" s="61">
        <v>712</v>
      </c>
      <c r="AA7" s="61">
        <v>715</v>
      </c>
      <c r="AB7" s="62">
        <v>718</v>
      </c>
      <c r="AC7" s="45">
        <f t="shared" si="0"/>
        <v>718</v>
      </c>
      <c r="AD7" s="46">
        <f t="shared" si="1"/>
        <v>707</v>
      </c>
      <c r="AE7" s="47">
        <f t="shared" si="2"/>
        <v>710.83333333333337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298</v>
      </c>
      <c r="G8" s="70"/>
      <c r="H8" s="70">
        <v>297</v>
      </c>
      <c r="I8" s="70"/>
      <c r="J8" s="70">
        <v>296</v>
      </c>
      <c r="K8" s="70"/>
      <c r="L8" s="70">
        <v>295</v>
      </c>
      <c r="M8" s="70"/>
      <c r="N8" s="70">
        <v>297</v>
      </c>
      <c r="O8" s="61"/>
      <c r="P8" s="61">
        <v>300</v>
      </c>
      <c r="Q8" s="61"/>
      <c r="R8" s="61">
        <v>305</v>
      </c>
      <c r="S8" s="61"/>
      <c r="T8" s="61">
        <v>306</v>
      </c>
      <c r="U8" s="61"/>
      <c r="V8" s="61">
        <v>306</v>
      </c>
      <c r="W8" s="61"/>
      <c r="X8" s="61">
        <v>306</v>
      </c>
      <c r="Y8" s="61"/>
      <c r="Z8" s="61">
        <v>305</v>
      </c>
      <c r="AA8" s="61"/>
      <c r="AB8" s="62">
        <v>304</v>
      </c>
      <c r="AC8" s="45">
        <f t="shared" si="0"/>
        <v>306</v>
      </c>
      <c r="AD8" s="46">
        <f t="shared" si="1"/>
        <v>295</v>
      </c>
      <c r="AE8" s="47">
        <f t="shared" si="2"/>
        <v>301.25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211</v>
      </c>
      <c r="G9" s="70"/>
      <c r="H9" s="70"/>
      <c r="I9" s="70"/>
      <c r="J9" s="70"/>
      <c r="K9" s="70"/>
      <c r="L9" s="70">
        <v>240</v>
      </c>
      <c r="M9" s="70"/>
      <c r="N9" s="70">
        <v>269</v>
      </c>
      <c r="O9" s="61"/>
      <c r="P9" s="61">
        <v>275</v>
      </c>
      <c r="Q9" s="61"/>
      <c r="R9" s="61">
        <v>268</v>
      </c>
      <c r="S9" s="61"/>
      <c r="T9" s="61">
        <v>256</v>
      </c>
      <c r="U9" s="61"/>
      <c r="V9" s="61">
        <v>244</v>
      </c>
      <c r="W9" s="61"/>
      <c r="X9" s="61">
        <v>231</v>
      </c>
      <c r="Y9" s="61"/>
      <c r="Z9" s="61">
        <v>221</v>
      </c>
      <c r="AA9" s="61"/>
      <c r="AB9" s="62">
        <v>218</v>
      </c>
      <c r="AC9" s="45">
        <f t="shared" si="0"/>
        <v>275</v>
      </c>
      <c r="AD9" s="46">
        <f t="shared" si="1"/>
        <v>211</v>
      </c>
      <c r="AE9" s="47">
        <f t="shared" si="2"/>
        <v>243.3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93</v>
      </c>
      <c r="F10" s="70">
        <v>78</v>
      </c>
      <c r="G10" s="70">
        <v>62</v>
      </c>
      <c r="H10" s="70">
        <v>44</v>
      </c>
      <c r="I10" s="70">
        <v>27</v>
      </c>
      <c r="J10" s="70">
        <v>4</v>
      </c>
      <c r="K10" s="70">
        <v>-17</v>
      </c>
      <c r="L10" s="70">
        <v>-35</v>
      </c>
      <c r="M10" s="70">
        <v>-49</v>
      </c>
      <c r="N10" s="70">
        <v>-62</v>
      </c>
      <c r="O10" s="61">
        <v>-73</v>
      </c>
      <c r="P10" s="61">
        <v>-79</v>
      </c>
      <c r="Q10" s="61">
        <v>-73</v>
      </c>
      <c r="R10" s="61">
        <v>-48</v>
      </c>
      <c r="S10" s="61">
        <v>-11</v>
      </c>
      <c r="T10" s="61">
        <v>29</v>
      </c>
      <c r="U10" s="61">
        <v>69</v>
      </c>
      <c r="V10" s="61">
        <v>103</v>
      </c>
      <c r="W10" s="61">
        <v>127</v>
      </c>
      <c r="X10" s="61">
        <v>137</v>
      </c>
      <c r="Y10" s="61">
        <v>140</v>
      </c>
      <c r="Z10" s="61">
        <v>134</v>
      </c>
      <c r="AA10" s="61">
        <v>120</v>
      </c>
      <c r="AB10" s="62">
        <v>108</v>
      </c>
      <c r="AC10" s="45">
        <f t="shared" si="0"/>
        <v>140</v>
      </c>
      <c r="AD10" s="46">
        <f t="shared" si="1"/>
        <v>-79</v>
      </c>
      <c r="AE10" s="47">
        <f t="shared" si="2"/>
        <v>34.5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4693</v>
      </c>
      <c r="G11" s="70"/>
      <c r="H11" s="70"/>
      <c r="I11" s="70"/>
      <c r="J11" s="70"/>
      <c r="K11" s="70"/>
      <c r="L11" s="70">
        <v>4714</v>
      </c>
      <c r="M11" s="70"/>
      <c r="N11" s="70"/>
      <c r="O11" s="61"/>
      <c r="P11" s="61"/>
      <c r="Q11" s="61"/>
      <c r="R11" s="61">
        <v>4713</v>
      </c>
      <c r="S11" s="61"/>
      <c r="T11" s="61"/>
      <c r="U11" s="61"/>
      <c r="V11" s="61"/>
      <c r="W11" s="61"/>
      <c r="X11" s="61">
        <v>4706</v>
      </c>
      <c r="Y11" s="61"/>
      <c r="Z11" s="61"/>
      <c r="AA11" s="61">
        <v>4711</v>
      </c>
      <c r="AB11" s="62"/>
      <c r="AC11" s="45">
        <f t="shared" si="0"/>
        <v>4714</v>
      </c>
      <c r="AD11" s="46">
        <f t="shared" si="1"/>
        <v>4693</v>
      </c>
      <c r="AE11" s="47">
        <f t="shared" si="2"/>
        <v>4707.3999999999996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2680</v>
      </c>
      <c r="G12" s="70"/>
      <c r="H12" s="70">
        <v>2681</v>
      </c>
      <c r="I12" s="70"/>
      <c r="J12" s="70">
        <v>2688</v>
      </c>
      <c r="K12" s="70"/>
      <c r="L12" s="70">
        <v>2711</v>
      </c>
      <c r="M12" s="70"/>
      <c r="N12" s="70">
        <v>2733</v>
      </c>
      <c r="O12" s="61"/>
      <c r="P12" s="61">
        <v>2745</v>
      </c>
      <c r="Q12" s="61"/>
      <c r="R12" s="61">
        <v>2738</v>
      </c>
      <c r="S12" s="61"/>
      <c r="T12" s="61">
        <v>2692</v>
      </c>
      <c r="U12" s="61"/>
      <c r="V12" s="61">
        <v>2674</v>
      </c>
      <c r="W12" s="61"/>
      <c r="X12" s="61">
        <v>2683</v>
      </c>
      <c r="Y12" s="61"/>
      <c r="Z12" s="61">
        <v>2678</v>
      </c>
      <c r="AA12" s="61"/>
      <c r="AB12" s="62">
        <v>2667</v>
      </c>
      <c r="AC12" s="45">
        <f t="shared" si="0"/>
        <v>2745</v>
      </c>
      <c r="AD12" s="46">
        <f t="shared" si="1"/>
        <v>2667</v>
      </c>
      <c r="AE12" s="47">
        <f t="shared" si="2"/>
        <v>2697.5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1118</v>
      </c>
      <c r="G13" s="70"/>
      <c r="H13" s="70">
        <v>1030</v>
      </c>
      <c r="I13" s="70"/>
      <c r="J13" s="70">
        <v>1023</v>
      </c>
      <c r="K13" s="70"/>
      <c r="L13" s="70">
        <v>1015</v>
      </c>
      <c r="M13" s="70"/>
      <c r="N13" s="70">
        <v>1014</v>
      </c>
      <c r="O13" s="61"/>
      <c r="P13" s="61">
        <v>1012</v>
      </c>
      <c r="Q13" s="61"/>
      <c r="R13" s="61">
        <v>1070</v>
      </c>
      <c r="S13" s="61"/>
      <c r="T13" s="61">
        <v>1127</v>
      </c>
      <c r="U13" s="61"/>
      <c r="V13" s="61">
        <v>1125</v>
      </c>
      <c r="W13" s="61"/>
      <c r="X13" s="61">
        <v>1036</v>
      </c>
      <c r="Y13" s="61"/>
      <c r="Z13" s="61">
        <v>1019</v>
      </c>
      <c r="AA13" s="61"/>
      <c r="AB13" s="62">
        <v>1015</v>
      </c>
      <c r="AC13" s="45">
        <f t="shared" si="0"/>
        <v>1127</v>
      </c>
      <c r="AD13" s="46">
        <f t="shared" si="1"/>
        <v>1012</v>
      </c>
      <c r="AE13" s="47">
        <f t="shared" si="2"/>
        <v>1050.3333333333333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128</v>
      </c>
      <c r="G14" s="70"/>
      <c r="H14" s="70"/>
      <c r="I14" s="70">
        <v>116</v>
      </c>
      <c r="J14" s="70"/>
      <c r="K14" s="70"/>
      <c r="L14" s="70">
        <v>108</v>
      </c>
      <c r="M14" s="70"/>
      <c r="N14" s="70"/>
      <c r="O14" s="61">
        <v>100</v>
      </c>
      <c r="P14" s="61"/>
      <c r="Q14" s="61"/>
      <c r="R14" s="61">
        <v>94</v>
      </c>
      <c r="S14" s="61"/>
      <c r="T14" s="61"/>
      <c r="U14" s="61">
        <v>92</v>
      </c>
      <c r="V14" s="61"/>
      <c r="W14" s="61"/>
      <c r="X14" s="61">
        <v>109</v>
      </c>
      <c r="Y14" s="61"/>
      <c r="Z14" s="61"/>
      <c r="AA14" s="61">
        <v>138</v>
      </c>
      <c r="AB14" s="62"/>
      <c r="AC14" s="45">
        <f t="shared" si="0"/>
        <v>138</v>
      </c>
      <c r="AD14" s="46">
        <f t="shared" si="1"/>
        <v>92</v>
      </c>
      <c r="AE14" s="47">
        <f t="shared" si="2"/>
        <v>110.625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62</v>
      </c>
      <c r="F15" s="70">
        <v>24</v>
      </c>
      <c r="G15" s="70">
        <v>23</v>
      </c>
      <c r="H15" s="70">
        <v>5</v>
      </c>
      <c r="I15" s="70">
        <v>-20</v>
      </c>
      <c r="J15" s="70">
        <v>-49</v>
      </c>
      <c r="K15" s="70">
        <v>-74</v>
      </c>
      <c r="L15" s="70">
        <v>-87</v>
      </c>
      <c r="M15" s="70">
        <v>-100</v>
      </c>
      <c r="N15" s="70">
        <v>-115</v>
      </c>
      <c r="O15" s="61">
        <v>-118</v>
      </c>
      <c r="P15" s="61">
        <v>-106</v>
      </c>
      <c r="Q15" s="61">
        <v>-77</v>
      </c>
      <c r="R15" s="61">
        <v>-47</v>
      </c>
      <c r="S15" s="61">
        <v>-13</v>
      </c>
      <c r="T15" s="61">
        <v>32</v>
      </c>
      <c r="U15" s="61">
        <v>66</v>
      </c>
      <c r="V15" s="61">
        <v>87</v>
      </c>
      <c r="W15" s="61">
        <v>97</v>
      </c>
      <c r="X15" s="61">
        <v>109</v>
      </c>
      <c r="Y15" s="61">
        <v>108</v>
      </c>
      <c r="Z15" s="61">
        <v>97</v>
      </c>
      <c r="AA15" s="61">
        <v>87</v>
      </c>
      <c r="AB15" s="62">
        <v>81</v>
      </c>
      <c r="AC15" s="45">
        <f t="shared" si="0"/>
        <v>109</v>
      </c>
      <c r="AD15" s="46">
        <f t="shared" si="1"/>
        <v>-118</v>
      </c>
      <c r="AE15" s="47">
        <f t="shared" si="2"/>
        <v>3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147</v>
      </c>
      <c r="F16" s="70">
        <v>130</v>
      </c>
      <c r="G16" s="70">
        <v>113</v>
      </c>
      <c r="H16" s="70">
        <v>97</v>
      </c>
      <c r="I16" s="70">
        <v>79</v>
      </c>
      <c r="J16" s="70">
        <v>62</v>
      </c>
      <c r="K16" s="70">
        <v>47</v>
      </c>
      <c r="L16" s="70">
        <v>28</v>
      </c>
      <c r="M16" s="70">
        <v>10</v>
      </c>
      <c r="N16" s="70">
        <v>1</v>
      </c>
      <c r="O16" s="61">
        <v>-5</v>
      </c>
      <c r="P16" s="61">
        <v>-13</v>
      </c>
      <c r="Q16" s="61">
        <v>-20</v>
      </c>
      <c r="R16" s="61">
        <v>-27</v>
      </c>
      <c r="S16" s="61">
        <v>-16</v>
      </c>
      <c r="T16" s="61">
        <v>11</v>
      </c>
      <c r="U16" s="61">
        <v>54</v>
      </c>
      <c r="V16" s="61">
        <v>107</v>
      </c>
      <c r="W16" s="61">
        <v>153</v>
      </c>
      <c r="X16" s="61">
        <v>176</v>
      </c>
      <c r="Y16" s="61">
        <v>180</v>
      </c>
      <c r="Z16" s="61">
        <v>183</v>
      </c>
      <c r="AA16" s="61">
        <v>170</v>
      </c>
      <c r="AB16" s="62">
        <v>150</v>
      </c>
      <c r="AC16" s="45">
        <f t="shared" si="0"/>
        <v>183</v>
      </c>
      <c r="AD16" s="46">
        <f t="shared" si="1"/>
        <v>-27</v>
      </c>
      <c r="AE16" s="47">
        <f t="shared" si="2"/>
        <v>75.708333333333329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133</v>
      </c>
      <c r="F17" s="70">
        <v>113</v>
      </c>
      <c r="G17" s="70">
        <v>96</v>
      </c>
      <c r="H17" s="70">
        <v>76</v>
      </c>
      <c r="I17" s="70">
        <v>57</v>
      </c>
      <c r="J17" s="70">
        <v>43</v>
      </c>
      <c r="K17" s="70">
        <v>22</v>
      </c>
      <c r="L17" s="70">
        <v>5</v>
      </c>
      <c r="M17" s="70">
        <v>-12</v>
      </c>
      <c r="N17" s="70">
        <v>-10</v>
      </c>
      <c r="O17" s="61">
        <v>-19</v>
      </c>
      <c r="P17" s="61">
        <v>-26</v>
      </c>
      <c r="Q17" s="61">
        <v>-37</v>
      </c>
      <c r="R17" s="61">
        <v>-35</v>
      </c>
      <c r="S17" s="61">
        <v>-7</v>
      </c>
      <c r="T17" s="61">
        <v>17</v>
      </c>
      <c r="U17" s="61">
        <v>55</v>
      </c>
      <c r="V17" s="61">
        <v>97</v>
      </c>
      <c r="W17" s="61">
        <v>139</v>
      </c>
      <c r="X17" s="61">
        <v>163</v>
      </c>
      <c r="Y17" s="61">
        <v>171</v>
      </c>
      <c r="Z17" s="61">
        <v>170</v>
      </c>
      <c r="AA17" s="61">
        <v>154</v>
      </c>
      <c r="AB17" s="62">
        <v>133</v>
      </c>
      <c r="AC17" s="45">
        <f t="shared" si="0"/>
        <v>171</v>
      </c>
      <c r="AD17" s="46">
        <f t="shared" si="1"/>
        <v>-37</v>
      </c>
      <c r="AE17" s="47">
        <f t="shared" si="2"/>
        <v>62.416666666666664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87</v>
      </c>
      <c r="F18" s="70">
        <v>85</v>
      </c>
      <c r="G18" s="70">
        <v>78</v>
      </c>
      <c r="H18" s="70">
        <v>68</v>
      </c>
      <c r="I18" s="70">
        <v>58</v>
      </c>
      <c r="J18" s="70">
        <v>48</v>
      </c>
      <c r="K18" s="70">
        <v>37</v>
      </c>
      <c r="L18" s="70">
        <v>25</v>
      </c>
      <c r="M18" s="70">
        <v>11</v>
      </c>
      <c r="N18" s="70">
        <v>-2</v>
      </c>
      <c r="O18" s="61">
        <v>-13</v>
      </c>
      <c r="P18" s="61">
        <v>-23</v>
      </c>
      <c r="Q18" s="61">
        <v>-33</v>
      </c>
      <c r="R18" s="61">
        <v>-42</v>
      </c>
      <c r="S18" s="61">
        <v>-48</v>
      </c>
      <c r="T18" s="61">
        <v>-40</v>
      </c>
      <c r="U18" s="61">
        <v>-19</v>
      </c>
      <c r="V18" s="61">
        <v>-14</v>
      </c>
      <c r="W18" s="61">
        <v>3</v>
      </c>
      <c r="X18" s="61">
        <v>26</v>
      </c>
      <c r="Y18" s="61">
        <v>43</v>
      </c>
      <c r="Z18" s="61">
        <v>57</v>
      </c>
      <c r="AA18" s="61">
        <v>69</v>
      </c>
      <c r="AB18" s="62">
        <v>77</v>
      </c>
      <c r="AC18" s="45">
        <f t="shared" si="0"/>
        <v>87</v>
      </c>
      <c r="AD18" s="46">
        <f t="shared" si="1"/>
        <v>-48</v>
      </c>
      <c r="AE18" s="47">
        <f t="shared" si="2"/>
        <v>22.416666666666668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2471</v>
      </c>
      <c r="G19" s="70"/>
      <c r="H19" s="70"/>
      <c r="I19" s="70"/>
      <c r="J19" s="70"/>
      <c r="K19" s="70"/>
      <c r="L19" s="70">
        <v>2461</v>
      </c>
      <c r="M19" s="70"/>
      <c r="N19" s="70"/>
      <c r="O19" s="61"/>
      <c r="P19" s="61"/>
      <c r="Q19" s="61"/>
      <c r="R19" s="61">
        <v>2464</v>
      </c>
      <c r="S19" s="61"/>
      <c r="T19" s="61"/>
      <c r="U19" s="61"/>
      <c r="V19" s="61"/>
      <c r="W19" s="61"/>
      <c r="X19" s="61">
        <v>2462</v>
      </c>
      <c r="Y19" s="61"/>
      <c r="Z19" s="61"/>
      <c r="AA19" s="61"/>
      <c r="AB19" s="62"/>
      <c r="AC19" s="45">
        <f t="shared" si="0"/>
        <v>2471</v>
      </c>
      <c r="AD19" s="46">
        <f t="shared" si="1"/>
        <v>2461</v>
      </c>
      <c r="AE19" s="47">
        <f t="shared" si="2"/>
        <v>2464.5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62</v>
      </c>
      <c r="F20" s="91">
        <v>48</v>
      </c>
      <c r="G20" s="91">
        <v>34</v>
      </c>
      <c r="H20" s="91">
        <v>19</v>
      </c>
      <c r="I20" s="91">
        <v>1</v>
      </c>
      <c r="J20" s="91">
        <v>-21</v>
      </c>
      <c r="K20" s="91">
        <v>-41</v>
      </c>
      <c r="L20" s="91">
        <v>-57</v>
      </c>
      <c r="M20" s="91">
        <v>-70</v>
      </c>
      <c r="N20" s="91">
        <v>-84</v>
      </c>
      <c r="O20" s="92">
        <v>-95</v>
      </c>
      <c r="P20" s="92">
        <v>-102</v>
      </c>
      <c r="Q20" s="92">
        <v>-94</v>
      </c>
      <c r="R20" s="92">
        <v>-63</v>
      </c>
      <c r="S20" s="92">
        <v>-33</v>
      </c>
      <c r="T20" s="92">
        <v>-2</v>
      </c>
      <c r="U20" s="92">
        <v>29</v>
      </c>
      <c r="V20" s="92">
        <v>55</v>
      </c>
      <c r="W20" s="92">
        <v>71</v>
      </c>
      <c r="X20" s="92">
        <v>80</v>
      </c>
      <c r="Y20" s="92"/>
      <c r="Z20" s="92"/>
      <c r="AA20" s="92"/>
      <c r="AB20" s="93"/>
      <c r="AC20" s="94">
        <f t="shared" si="0"/>
        <v>80</v>
      </c>
      <c r="AD20" s="95">
        <f t="shared" si="1"/>
        <v>-102</v>
      </c>
      <c r="AE20" s="96">
        <f t="shared" si="2"/>
        <v>-13.15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8817</v>
      </c>
      <c r="G21" s="68"/>
      <c r="H21" s="68">
        <v>8808</v>
      </c>
      <c r="I21" s="68"/>
      <c r="J21" s="68">
        <v>8796</v>
      </c>
      <c r="K21" s="68"/>
      <c r="L21" s="68">
        <v>8783</v>
      </c>
      <c r="M21" s="68"/>
      <c r="N21" s="68">
        <v>8782</v>
      </c>
      <c r="O21" s="57"/>
      <c r="P21" s="57">
        <v>8782</v>
      </c>
      <c r="Q21" s="57"/>
      <c r="R21" s="57">
        <v>8782</v>
      </c>
      <c r="S21" s="57"/>
      <c r="T21" s="57">
        <v>8783</v>
      </c>
      <c r="U21" s="57"/>
      <c r="V21" s="57">
        <v>8785</v>
      </c>
      <c r="W21" s="57"/>
      <c r="X21" s="57">
        <v>8787</v>
      </c>
      <c r="Y21" s="57"/>
      <c r="Z21" s="57">
        <v>8793</v>
      </c>
      <c r="AA21" s="57"/>
      <c r="AB21" s="58">
        <v>8801</v>
      </c>
      <c r="AC21" s="42">
        <f t="shared" si="0"/>
        <v>8817</v>
      </c>
      <c r="AD21" s="43">
        <f t="shared" si="1"/>
        <v>8782</v>
      </c>
      <c r="AE21" s="44">
        <f t="shared" si="2"/>
        <v>8791.5833333333339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2984</v>
      </c>
      <c r="G22" s="70"/>
      <c r="H22" s="70">
        <v>2984</v>
      </c>
      <c r="I22" s="70"/>
      <c r="J22" s="70">
        <v>2983</v>
      </c>
      <c r="K22" s="70"/>
      <c r="L22" s="70">
        <v>2983</v>
      </c>
      <c r="M22" s="70"/>
      <c r="N22" s="70">
        <v>2983</v>
      </c>
      <c r="O22" s="61"/>
      <c r="P22" s="61">
        <v>2982</v>
      </c>
      <c r="Q22" s="61"/>
      <c r="R22" s="61">
        <v>2982</v>
      </c>
      <c r="S22" s="61"/>
      <c r="T22" s="61">
        <v>2984</v>
      </c>
      <c r="U22" s="61"/>
      <c r="V22" s="61">
        <v>2986</v>
      </c>
      <c r="W22" s="61"/>
      <c r="X22" s="61">
        <v>2987</v>
      </c>
      <c r="Y22" s="61"/>
      <c r="Z22" s="61">
        <v>2987</v>
      </c>
      <c r="AA22" s="61"/>
      <c r="AB22" s="62">
        <v>2985</v>
      </c>
      <c r="AC22" s="45">
        <f t="shared" si="0"/>
        <v>2987</v>
      </c>
      <c r="AD22" s="46">
        <f t="shared" si="1"/>
        <v>2982</v>
      </c>
      <c r="AE22" s="47">
        <f t="shared" si="2"/>
        <v>2984.1666666666665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13475</v>
      </c>
      <c r="F23" s="70">
        <v>13465</v>
      </c>
      <c r="G23" s="70"/>
      <c r="H23" s="70"/>
      <c r="I23" s="70">
        <v>13463</v>
      </c>
      <c r="J23" s="70"/>
      <c r="K23" s="70"/>
      <c r="L23" s="70">
        <v>13463</v>
      </c>
      <c r="M23" s="70"/>
      <c r="N23" s="70">
        <v>13481</v>
      </c>
      <c r="O23" s="61">
        <v>13622</v>
      </c>
      <c r="P23" s="61">
        <v>13677</v>
      </c>
      <c r="Q23" s="61">
        <v>13587</v>
      </c>
      <c r="R23" s="61">
        <v>13520</v>
      </c>
      <c r="S23" s="61"/>
      <c r="T23" s="61">
        <v>13475</v>
      </c>
      <c r="U23" s="61"/>
      <c r="V23" s="61">
        <v>13467</v>
      </c>
      <c r="W23" s="61">
        <v>13650</v>
      </c>
      <c r="X23" s="61">
        <v>13658</v>
      </c>
      <c r="Y23" s="61">
        <v>13638</v>
      </c>
      <c r="Z23" s="61">
        <v>13564</v>
      </c>
      <c r="AA23" s="61">
        <v>13491</v>
      </c>
      <c r="AB23" s="62">
        <v>13482</v>
      </c>
      <c r="AC23" s="45">
        <f t="shared" si="0"/>
        <v>13677</v>
      </c>
      <c r="AD23" s="46">
        <f t="shared" si="1"/>
        <v>13463</v>
      </c>
      <c r="AE23" s="47">
        <f t="shared" si="2"/>
        <v>13539.882352941177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6492</v>
      </c>
      <c r="F24" s="70">
        <v>6494</v>
      </c>
      <c r="G24" s="70"/>
      <c r="H24" s="70">
        <v>6506</v>
      </c>
      <c r="I24" s="70"/>
      <c r="J24" s="70">
        <v>6492</v>
      </c>
      <c r="K24" s="70"/>
      <c r="L24" s="70">
        <v>6460</v>
      </c>
      <c r="M24" s="70"/>
      <c r="N24" s="70"/>
      <c r="O24" s="61">
        <v>6433</v>
      </c>
      <c r="P24" s="61"/>
      <c r="Q24" s="61"/>
      <c r="R24" s="61">
        <v>6408</v>
      </c>
      <c r="S24" s="61">
        <v>6423</v>
      </c>
      <c r="T24" s="61">
        <v>6416</v>
      </c>
      <c r="U24" s="61">
        <v>6403</v>
      </c>
      <c r="V24" s="61"/>
      <c r="W24" s="61"/>
      <c r="X24" s="61">
        <v>6426</v>
      </c>
      <c r="Y24" s="61"/>
      <c r="Z24" s="61"/>
      <c r="AA24" s="61">
        <v>6437</v>
      </c>
      <c r="AB24" s="62"/>
      <c r="AC24" s="45">
        <f t="shared" si="0"/>
        <v>6506</v>
      </c>
      <c r="AD24" s="46">
        <f t="shared" si="1"/>
        <v>6403</v>
      </c>
      <c r="AE24" s="47">
        <f t="shared" si="2"/>
        <v>6449.166666666667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2348</v>
      </c>
      <c r="G25" s="70"/>
      <c r="H25" s="70">
        <v>2350</v>
      </c>
      <c r="I25" s="70"/>
      <c r="J25" s="70">
        <v>2357</v>
      </c>
      <c r="K25" s="70"/>
      <c r="L25" s="70">
        <v>2365</v>
      </c>
      <c r="M25" s="70"/>
      <c r="N25" s="70">
        <v>2365</v>
      </c>
      <c r="O25" s="61"/>
      <c r="P25" s="61">
        <v>2365</v>
      </c>
      <c r="Q25" s="61"/>
      <c r="R25" s="61">
        <v>2360</v>
      </c>
      <c r="S25" s="61"/>
      <c r="T25" s="61">
        <v>2354</v>
      </c>
      <c r="U25" s="61"/>
      <c r="V25" s="61">
        <v>2346</v>
      </c>
      <c r="W25" s="61"/>
      <c r="X25" s="61">
        <v>2340</v>
      </c>
      <c r="Y25" s="61"/>
      <c r="Z25" s="61">
        <v>2325</v>
      </c>
      <c r="AA25" s="61"/>
      <c r="AB25" s="62">
        <v>2305</v>
      </c>
      <c r="AC25" s="45">
        <f t="shared" si="0"/>
        <v>2365</v>
      </c>
      <c r="AD25" s="46">
        <f t="shared" si="1"/>
        <v>2305</v>
      </c>
      <c r="AE25" s="47">
        <f t="shared" si="2"/>
        <v>2348.3333333333335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1376</v>
      </c>
      <c r="G26" s="70"/>
      <c r="H26" s="70">
        <v>1370</v>
      </c>
      <c r="I26" s="70"/>
      <c r="J26" s="70">
        <v>1362</v>
      </c>
      <c r="K26" s="70"/>
      <c r="L26" s="70">
        <v>1358</v>
      </c>
      <c r="M26" s="70"/>
      <c r="N26" s="70">
        <v>1364</v>
      </c>
      <c r="O26" s="61"/>
      <c r="P26" s="61">
        <v>1378</v>
      </c>
      <c r="Q26" s="61"/>
      <c r="R26" s="61">
        <v>1392</v>
      </c>
      <c r="S26" s="61"/>
      <c r="T26" s="61">
        <v>1390</v>
      </c>
      <c r="U26" s="61"/>
      <c r="V26" s="61">
        <v>1389</v>
      </c>
      <c r="W26" s="61"/>
      <c r="X26" s="61">
        <v>1388</v>
      </c>
      <c r="Y26" s="61"/>
      <c r="Z26" s="61">
        <v>1383</v>
      </c>
      <c r="AA26" s="61"/>
      <c r="AB26" s="62">
        <v>1377</v>
      </c>
      <c r="AC26" s="45">
        <f t="shared" si="0"/>
        <v>1392</v>
      </c>
      <c r="AD26" s="46">
        <f t="shared" si="1"/>
        <v>1358</v>
      </c>
      <c r="AE26" s="47">
        <f t="shared" si="2"/>
        <v>1377.25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1025</v>
      </c>
      <c r="G27" s="70"/>
      <c r="H27" s="70">
        <v>1027</v>
      </c>
      <c r="I27" s="70"/>
      <c r="J27" s="70">
        <v>1029</v>
      </c>
      <c r="K27" s="70"/>
      <c r="L27" s="70">
        <v>1031</v>
      </c>
      <c r="M27" s="70"/>
      <c r="N27" s="70">
        <v>1034</v>
      </c>
      <c r="O27" s="61"/>
      <c r="P27" s="61">
        <v>1036</v>
      </c>
      <c r="Q27" s="61"/>
      <c r="R27" s="61">
        <v>1039</v>
      </c>
      <c r="S27" s="61"/>
      <c r="T27" s="61">
        <v>1040</v>
      </c>
      <c r="U27" s="61"/>
      <c r="V27" s="61">
        <v>1042</v>
      </c>
      <c r="W27" s="61"/>
      <c r="X27" s="61">
        <v>1045</v>
      </c>
      <c r="Y27" s="61"/>
      <c r="Z27" s="61">
        <v>1046</v>
      </c>
      <c r="AA27" s="61"/>
      <c r="AB27" s="62">
        <v>1048</v>
      </c>
      <c r="AC27" s="45">
        <f t="shared" si="0"/>
        <v>1048</v>
      </c>
      <c r="AD27" s="46">
        <f t="shared" si="1"/>
        <v>1025</v>
      </c>
      <c r="AE27" s="47">
        <f t="shared" si="2"/>
        <v>1036.8333333333333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110</v>
      </c>
      <c r="G28" s="70"/>
      <c r="H28" s="70">
        <v>84</v>
      </c>
      <c r="I28" s="70"/>
      <c r="J28" s="70">
        <v>59</v>
      </c>
      <c r="K28" s="70"/>
      <c r="L28" s="70">
        <v>36</v>
      </c>
      <c r="M28" s="70"/>
      <c r="N28" s="70">
        <v>22</v>
      </c>
      <c r="O28" s="61"/>
      <c r="P28" s="61">
        <v>8</v>
      </c>
      <c r="Q28" s="61"/>
      <c r="R28" s="61">
        <v>-7</v>
      </c>
      <c r="S28" s="61"/>
      <c r="T28" s="61">
        <v>12</v>
      </c>
      <c r="U28" s="61"/>
      <c r="V28" s="61">
        <v>58</v>
      </c>
      <c r="W28" s="61"/>
      <c r="X28" s="61">
        <v>94</v>
      </c>
      <c r="Y28" s="61"/>
      <c r="Z28" s="61">
        <v>117</v>
      </c>
      <c r="AA28" s="61"/>
      <c r="AB28" s="62">
        <v>130</v>
      </c>
      <c r="AC28" s="45">
        <f t="shared" si="0"/>
        <v>130</v>
      </c>
      <c r="AD28" s="46">
        <f t="shared" si="1"/>
        <v>-7</v>
      </c>
      <c r="AE28" s="47">
        <f t="shared" si="2"/>
        <v>60.25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79</v>
      </c>
      <c r="G29" s="70"/>
      <c r="H29" s="70">
        <v>52</v>
      </c>
      <c r="I29" s="70"/>
      <c r="J29" s="70">
        <v>27</v>
      </c>
      <c r="K29" s="70"/>
      <c r="L29" s="70">
        <v>-2</v>
      </c>
      <c r="M29" s="70"/>
      <c r="N29" s="70">
        <v>-35</v>
      </c>
      <c r="O29" s="61"/>
      <c r="P29" s="61">
        <v>-50</v>
      </c>
      <c r="Q29" s="61"/>
      <c r="R29" s="61">
        <v>-60</v>
      </c>
      <c r="S29" s="61"/>
      <c r="T29" s="61">
        <v>-35</v>
      </c>
      <c r="U29" s="61"/>
      <c r="V29" s="61">
        <v>34</v>
      </c>
      <c r="W29" s="61"/>
      <c r="X29" s="61">
        <v>64</v>
      </c>
      <c r="Y29" s="61"/>
      <c r="Z29" s="61">
        <v>84</v>
      </c>
      <c r="AA29" s="61"/>
      <c r="AB29" s="62">
        <v>92</v>
      </c>
      <c r="AC29" s="45">
        <f t="shared" si="0"/>
        <v>92</v>
      </c>
      <c r="AD29" s="46">
        <f t="shared" si="1"/>
        <v>-60</v>
      </c>
      <c r="AE29" s="47">
        <f t="shared" si="2"/>
        <v>20.833333333333332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72</v>
      </c>
      <c r="F30" s="70">
        <v>62</v>
      </c>
      <c r="G30" s="70">
        <v>49</v>
      </c>
      <c r="H30" s="70">
        <v>33</v>
      </c>
      <c r="I30" s="70">
        <v>14</v>
      </c>
      <c r="J30" s="70">
        <v>-9</v>
      </c>
      <c r="K30" s="70">
        <v>-27</v>
      </c>
      <c r="L30" s="70">
        <v>-44</v>
      </c>
      <c r="M30" s="70">
        <v>-62</v>
      </c>
      <c r="N30" s="70">
        <v>-79</v>
      </c>
      <c r="O30" s="61">
        <v>-94</v>
      </c>
      <c r="P30" s="61">
        <v>-108</v>
      </c>
      <c r="Q30" s="61">
        <v>-117</v>
      </c>
      <c r="R30" s="61">
        <v>-111</v>
      </c>
      <c r="S30" s="61">
        <v>-83</v>
      </c>
      <c r="T30" s="61">
        <v>-48</v>
      </c>
      <c r="U30" s="61">
        <v>-7</v>
      </c>
      <c r="V30" s="61">
        <v>29</v>
      </c>
      <c r="W30" s="61">
        <v>56</v>
      </c>
      <c r="X30" s="61">
        <v>77</v>
      </c>
      <c r="Y30" s="61">
        <v>87</v>
      </c>
      <c r="Z30" s="61">
        <v>90</v>
      </c>
      <c r="AA30" s="61">
        <v>89</v>
      </c>
      <c r="AB30" s="62">
        <v>78</v>
      </c>
      <c r="AC30" s="45">
        <f t="shared" si="0"/>
        <v>90</v>
      </c>
      <c r="AD30" s="46">
        <f t="shared" si="1"/>
        <v>-117</v>
      </c>
      <c r="AE30" s="47">
        <f t="shared" si="2"/>
        <v>-2.2083333333333335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41</v>
      </c>
      <c r="F31" s="72">
        <v>31</v>
      </c>
      <c r="G31" s="72">
        <v>14</v>
      </c>
      <c r="H31" s="72">
        <v>0</v>
      </c>
      <c r="I31" s="72">
        <v>-24</v>
      </c>
      <c r="J31" s="72">
        <v>-48</v>
      </c>
      <c r="K31" s="72">
        <v>-69</v>
      </c>
      <c r="L31" s="72">
        <v>-90</v>
      </c>
      <c r="M31" s="72">
        <v>-112</v>
      </c>
      <c r="N31" s="72">
        <v>-126</v>
      </c>
      <c r="O31" s="73">
        <v>-130</v>
      </c>
      <c r="P31" s="73">
        <v>-122</v>
      </c>
      <c r="Q31" s="73">
        <v>-110</v>
      </c>
      <c r="R31" s="73">
        <v>-79</v>
      </c>
      <c r="S31" s="73">
        <v>-36</v>
      </c>
      <c r="T31" s="73">
        <v>-4</v>
      </c>
      <c r="U31" s="73">
        <v>25</v>
      </c>
      <c r="V31" s="73">
        <v>49</v>
      </c>
      <c r="W31" s="73">
        <v>67</v>
      </c>
      <c r="X31" s="73">
        <v>76</v>
      </c>
      <c r="Y31" s="73">
        <v>71</v>
      </c>
      <c r="Z31" s="73">
        <v>65</v>
      </c>
      <c r="AA31" s="73">
        <v>65</v>
      </c>
      <c r="AB31" s="74">
        <v>63</v>
      </c>
      <c r="AC31" s="48">
        <f t="shared" si="0"/>
        <v>76</v>
      </c>
      <c r="AD31" s="49">
        <f t="shared" si="1"/>
        <v>-130</v>
      </c>
      <c r="AE31" s="50">
        <f t="shared" si="2"/>
        <v>-15.958333333333334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201</v>
      </c>
      <c r="G32" s="68"/>
      <c r="H32" s="68"/>
      <c r="I32" s="68">
        <v>218</v>
      </c>
      <c r="J32" s="68"/>
      <c r="K32" s="68"/>
      <c r="L32" s="68">
        <v>223</v>
      </c>
      <c r="M32" s="68"/>
      <c r="N32" s="68"/>
      <c r="O32" s="57">
        <v>223</v>
      </c>
      <c r="P32" s="57"/>
      <c r="Q32" s="57"/>
      <c r="R32" s="57">
        <v>223</v>
      </c>
      <c r="S32" s="57"/>
      <c r="T32" s="57"/>
      <c r="U32" s="57">
        <v>220</v>
      </c>
      <c r="V32" s="57"/>
      <c r="W32" s="57"/>
      <c r="X32" s="57">
        <v>219</v>
      </c>
      <c r="Y32" s="57"/>
      <c r="Z32" s="57"/>
      <c r="AA32" s="57">
        <v>214</v>
      </c>
      <c r="AB32" s="58"/>
      <c r="AC32" s="42">
        <f t="shared" si="0"/>
        <v>223</v>
      </c>
      <c r="AD32" s="43">
        <f t="shared" si="1"/>
        <v>201</v>
      </c>
      <c r="AE32" s="44">
        <f t="shared" si="2"/>
        <v>217.625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124</v>
      </c>
      <c r="G33" s="70"/>
      <c r="H33" s="70">
        <v>123</v>
      </c>
      <c r="I33" s="70"/>
      <c r="J33" s="70">
        <v>125</v>
      </c>
      <c r="K33" s="70"/>
      <c r="L33" s="70">
        <v>127</v>
      </c>
      <c r="M33" s="70"/>
      <c r="N33" s="70">
        <v>126</v>
      </c>
      <c r="O33" s="61"/>
      <c r="P33" s="61">
        <v>124</v>
      </c>
      <c r="Q33" s="61"/>
      <c r="R33" s="61">
        <v>123</v>
      </c>
      <c r="S33" s="61"/>
      <c r="T33" s="61">
        <v>121</v>
      </c>
      <c r="U33" s="61"/>
      <c r="V33" s="61">
        <v>120</v>
      </c>
      <c r="W33" s="61"/>
      <c r="X33" s="61">
        <v>120</v>
      </c>
      <c r="Y33" s="61"/>
      <c r="Z33" s="61">
        <v>121</v>
      </c>
      <c r="AA33" s="61"/>
      <c r="AB33" s="62">
        <v>124</v>
      </c>
      <c r="AC33" s="45">
        <f t="shared" si="0"/>
        <v>127</v>
      </c>
      <c r="AD33" s="46">
        <f t="shared" si="1"/>
        <v>120</v>
      </c>
      <c r="AE33" s="47">
        <f t="shared" si="2"/>
        <v>123.16666666666667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388</v>
      </c>
      <c r="G34" s="70"/>
      <c r="H34" s="70"/>
      <c r="I34" s="70">
        <v>387</v>
      </c>
      <c r="J34" s="70"/>
      <c r="K34" s="70"/>
      <c r="L34" s="70">
        <v>387</v>
      </c>
      <c r="M34" s="70"/>
      <c r="N34" s="70"/>
      <c r="O34" s="61">
        <v>387</v>
      </c>
      <c r="P34" s="61"/>
      <c r="Q34" s="61"/>
      <c r="R34" s="61">
        <v>387</v>
      </c>
      <c r="S34" s="61"/>
      <c r="T34" s="61"/>
      <c r="U34" s="61">
        <v>388</v>
      </c>
      <c r="V34" s="61"/>
      <c r="W34" s="61"/>
      <c r="X34" s="61">
        <v>389</v>
      </c>
      <c r="Y34" s="61"/>
      <c r="Z34" s="61"/>
      <c r="AA34" s="61">
        <v>389</v>
      </c>
      <c r="AB34" s="62"/>
      <c r="AC34" s="45">
        <f t="shared" si="0"/>
        <v>389</v>
      </c>
      <c r="AD34" s="46">
        <f t="shared" si="1"/>
        <v>387</v>
      </c>
      <c r="AE34" s="47">
        <f t="shared" si="2"/>
        <v>387.75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79</v>
      </c>
      <c r="F35" s="70">
        <v>68</v>
      </c>
      <c r="G35" s="70">
        <v>55</v>
      </c>
      <c r="H35" s="70">
        <v>41</v>
      </c>
      <c r="I35" s="70">
        <v>21</v>
      </c>
      <c r="J35" s="70">
        <v>4</v>
      </c>
      <c r="K35" s="70">
        <v>-19</v>
      </c>
      <c r="L35" s="70">
        <v>-40</v>
      </c>
      <c r="M35" s="70">
        <v>-63</v>
      </c>
      <c r="N35" s="70">
        <v>-83</v>
      </c>
      <c r="O35" s="61">
        <v>-101</v>
      </c>
      <c r="P35" s="61">
        <v>-115</v>
      </c>
      <c r="Q35" s="61">
        <v>-122</v>
      </c>
      <c r="R35" s="61">
        <v>-107</v>
      </c>
      <c r="S35" s="61">
        <v>-77</v>
      </c>
      <c r="T35" s="61">
        <v>-43</v>
      </c>
      <c r="U35" s="61">
        <v>-8</v>
      </c>
      <c r="V35" s="61">
        <v>24</v>
      </c>
      <c r="W35" s="61">
        <v>48</v>
      </c>
      <c r="X35" s="61">
        <v>71</v>
      </c>
      <c r="Y35" s="61">
        <v>91</v>
      </c>
      <c r="Z35" s="61">
        <v>99</v>
      </c>
      <c r="AA35" s="61">
        <v>94</v>
      </c>
      <c r="AB35" s="62">
        <v>87</v>
      </c>
      <c r="AC35" s="45">
        <f t="shared" si="0"/>
        <v>99</v>
      </c>
      <c r="AD35" s="46">
        <f t="shared" si="1"/>
        <v>-122</v>
      </c>
      <c r="AE35" s="47">
        <f t="shared" si="2"/>
        <v>0.16666666666666666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47</v>
      </c>
      <c r="G36" s="70"/>
      <c r="H36" s="70">
        <v>23</v>
      </c>
      <c r="I36" s="70"/>
      <c r="J36" s="70">
        <v>-17</v>
      </c>
      <c r="K36" s="70"/>
      <c r="L36" s="70">
        <v>-58</v>
      </c>
      <c r="M36" s="70"/>
      <c r="N36" s="70">
        <v>-94</v>
      </c>
      <c r="O36" s="61"/>
      <c r="P36" s="61">
        <v>-109</v>
      </c>
      <c r="Q36" s="61"/>
      <c r="R36" s="61">
        <v>-72</v>
      </c>
      <c r="S36" s="61"/>
      <c r="T36" s="61">
        <v>-13</v>
      </c>
      <c r="U36" s="61"/>
      <c r="V36" s="61">
        <v>39</v>
      </c>
      <c r="W36" s="61"/>
      <c r="X36" s="61">
        <v>80</v>
      </c>
      <c r="Y36" s="61">
        <v>85</v>
      </c>
      <c r="Z36" s="61">
        <v>76</v>
      </c>
      <c r="AA36" s="61"/>
      <c r="AB36" s="62">
        <v>68</v>
      </c>
      <c r="AC36" s="45">
        <f t="shared" si="0"/>
        <v>85</v>
      </c>
      <c r="AD36" s="46">
        <f t="shared" si="1"/>
        <v>-109</v>
      </c>
      <c r="AE36" s="47">
        <f t="shared" si="2"/>
        <v>4.2307692307692308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30</v>
      </c>
      <c r="F37" s="72">
        <v>25</v>
      </c>
      <c r="G37" s="72">
        <v>13</v>
      </c>
      <c r="H37" s="72">
        <v>-3</v>
      </c>
      <c r="I37" s="72">
        <v>-22</v>
      </c>
      <c r="J37" s="72">
        <v>-43</v>
      </c>
      <c r="K37" s="72">
        <v>-62</v>
      </c>
      <c r="L37" s="72">
        <v>-78</v>
      </c>
      <c r="M37" s="72">
        <v>-91</v>
      </c>
      <c r="N37" s="72">
        <v>-101</v>
      </c>
      <c r="O37" s="73">
        <v>-106</v>
      </c>
      <c r="P37" s="73">
        <v>-109</v>
      </c>
      <c r="Q37" s="73">
        <v>-99</v>
      </c>
      <c r="R37" s="73">
        <v>-80</v>
      </c>
      <c r="S37" s="73">
        <v>-51</v>
      </c>
      <c r="T37" s="73">
        <v>-14</v>
      </c>
      <c r="U37" s="73">
        <v>20</v>
      </c>
      <c r="V37" s="73">
        <v>40</v>
      </c>
      <c r="W37" s="73">
        <v>55</v>
      </c>
      <c r="X37" s="73">
        <v>55</v>
      </c>
      <c r="Y37" s="73">
        <v>52</v>
      </c>
      <c r="Z37" s="73">
        <v>46</v>
      </c>
      <c r="AA37" s="73">
        <v>42</v>
      </c>
      <c r="AB37" s="74">
        <v>40</v>
      </c>
      <c r="AC37" s="48">
        <f t="shared" si="0"/>
        <v>55</v>
      </c>
      <c r="AD37" s="49">
        <f t="shared" si="1"/>
        <v>-109</v>
      </c>
      <c r="AE37" s="50">
        <f t="shared" si="2"/>
        <v>-18.375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E43"/>
  <sheetViews>
    <sheetView topLeftCell="E1" workbookViewId="0">
      <selection activeCell="E3" sqref="E3:AB3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16509</v>
      </c>
      <c r="G4" s="68"/>
      <c r="H4" s="68">
        <v>16512</v>
      </c>
      <c r="I4" s="68"/>
      <c r="J4" s="68">
        <v>16514</v>
      </c>
      <c r="K4" s="68"/>
      <c r="L4" s="68">
        <v>16516</v>
      </c>
      <c r="M4" s="68"/>
      <c r="N4" s="68">
        <v>16515</v>
      </c>
      <c r="O4" s="57"/>
      <c r="P4" s="57">
        <v>16514</v>
      </c>
      <c r="Q4" s="57"/>
      <c r="R4" s="57">
        <v>16513</v>
      </c>
      <c r="S4" s="57"/>
      <c r="T4" s="57">
        <v>16512</v>
      </c>
      <c r="U4" s="57"/>
      <c r="V4" s="57">
        <v>16511</v>
      </c>
      <c r="W4" s="57"/>
      <c r="X4" s="57">
        <v>16512</v>
      </c>
      <c r="Y4" s="57"/>
      <c r="Z4" s="57">
        <v>16513</v>
      </c>
      <c r="AA4" s="57"/>
      <c r="AB4" s="58">
        <v>16515</v>
      </c>
      <c r="AC4" s="42">
        <f>MAX(E4:AB4)</f>
        <v>16516</v>
      </c>
      <c r="AD4" s="43">
        <f>MIN(E4:AB4)</f>
        <v>16509</v>
      </c>
      <c r="AE4" s="44">
        <f>AVERAGE(E4:AB4)</f>
        <v>16513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5412</v>
      </c>
      <c r="G5" s="70"/>
      <c r="H5" s="70">
        <v>5409</v>
      </c>
      <c r="I5" s="70"/>
      <c r="J5" s="70">
        <v>5403</v>
      </c>
      <c r="K5" s="70"/>
      <c r="L5" s="70">
        <v>5398</v>
      </c>
      <c r="M5" s="70"/>
      <c r="N5" s="70">
        <v>5382</v>
      </c>
      <c r="O5" s="61"/>
      <c r="P5" s="61">
        <v>5369</v>
      </c>
      <c r="Q5" s="61"/>
      <c r="R5" s="61">
        <v>5360</v>
      </c>
      <c r="S5" s="61"/>
      <c r="T5" s="61">
        <v>5364</v>
      </c>
      <c r="U5" s="61"/>
      <c r="V5" s="61">
        <v>5368</v>
      </c>
      <c r="W5" s="61"/>
      <c r="X5" s="61">
        <v>5373</v>
      </c>
      <c r="Y5" s="61"/>
      <c r="Z5" s="61">
        <v>5378</v>
      </c>
      <c r="AA5" s="61"/>
      <c r="AB5" s="62">
        <v>5383</v>
      </c>
      <c r="AC5" s="45">
        <f t="shared" ref="AC5:AC37" si="0">MAX(E5:AB5)</f>
        <v>5412</v>
      </c>
      <c r="AD5" s="46">
        <f t="shared" ref="AD5:AD37" si="1">MIN(E5:AB5)</f>
        <v>5360</v>
      </c>
      <c r="AE5" s="47">
        <f>AVERAGE(E5:AB5)</f>
        <v>5383.25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1240</v>
      </c>
      <c r="G6" s="70"/>
      <c r="H6" s="70">
        <v>1246</v>
      </c>
      <c r="I6" s="70"/>
      <c r="J6" s="70">
        <v>1252</v>
      </c>
      <c r="K6" s="70"/>
      <c r="L6" s="70">
        <v>1234</v>
      </c>
      <c r="M6" s="70"/>
      <c r="N6" s="70">
        <v>1211</v>
      </c>
      <c r="O6" s="61"/>
      <c r="P6" s="61">
        <v>1183</v>
      </c>
      <c r="Q6" s="61"/>
      <c r="R6" s="61">
        <v>1160</v>
      </c>
      <c r="S6" s="61"/>
      <c r="T6" s="61">
        <v>1173</v>
      </c>
      <c r="U6" s="61"/>
      <c r="V6" s="61">
        <v>1203</v>
      </c>
      <c r="W6" s="61"/>
      <c r="X6" s="61">
        <v>1236</v>
      </c>
      <c r="Y6" s="61"/>
      <c r="Z6" s="61">
        <v>1249</v>
      </c>
      <c r="AA6" s="61"/>
      <c r="AB6" s="62">
        <v>1263</v>
      </c>
      <c r="AC6" s="45">
        <f t="shared" si="0"/>
        <v>1263</v>
      </c>
      <c r="AD6" s="46">
        <f t="shared" si="1"/>
        <v>1160</v>
      </c>
      <c r="AE6" s="47">
        <f t="shared" ref="AE6:AE37" si="2">AVERAGE(E6:AB6)</f>
        <v>1220.8333333333333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722</v>
      </c>
      <c r="F7" s="70">
        <v>727</v>
      </c>
      <c r="G7" s="70">
        <v>747</v>
      </c>
      <c r="H7" s="70">
        <v>769</v>
      </c>
      <c r="I7" s="70">
        <v>792</v>
      </c>
      <c r="J7" s="70">
        <v>815</v>
      </c>
      <c r="K7" s="70">
        <v>838</v>
      </c>
      <c r="L7" s="70">
        <v>865</v>
      </c>
      <c r="M7" s="70">
        <v>877</v>
      </c>
      <c r="N7" s="70">
        <v>887</v>
      </c>
      <c r="O7" s="61">
        <v>905</v>
      </c>
      <c r="P7" s="61">
        <v>908</v>
      </c>
      <c r="Q7" s="61">
        <v>911</v>
      </c>
      <c r="R7" s="61">
        <v>914</v>
      </c>
      <c r="S7" s="61">
        <v>915</v>
      </c>
      <c r="T7" s="61">
        <v>912</v>
      </c>
      <c r="U7" s="61">
        <v>909</v>
      </c>
      <c r="V7" s="61">
        <v>905</v>
      </c>
      <c r="W7" s="61">
        <v>899</v>
      </c>
      <c r="X7" s="61">
        <v>891</v>
      </c>
      <c r="Y7" s="61">
        <v>896</v>
      </c>
      <c r="Z7" s="61">
        <v>903</v>
      </c>
      <c r="AA7" s="61">
        <v>909</v>
      </c>
      <c r="AB7" s="62">
        <v>915</v>
      </c>
      <c r="AC7" s="45">
        <f t="shared" si="0"/>
        <v>915</v>
      </c>
      <c r="AD7" s="46">
        <f t="shared" si="1"/>
        <v>722</v>
      </c>
      <c r="AE7" s="47">
        <f t="shared" si="2"/>
        <v>863.79166666666663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303</v>
      </c>
      <c r="G8" s="70"/>
      <c r="H8" s="70">
        <v>302</v>
      </c>
      <c r="I8" s="70"/>
      <c r="J8" s="70">
        <v>303</v>
      </c>
      <c r="K8" s="70"/>
      <c r="L8" s="70">
        <v>305</v>
      </c>
      <c r="M8" s="70"/>
      <c r="N8" s="70">
        <v>322</v>
      </c>
      <c r="O8" s="61">
        <v>337</v>
      </c>
      <c r="P8" s="61">
        <v>353</v>
      </c>
      <c r="Q8" s="61">
        <v>371</v>
      </c>
      <c r="R8" s="61">
        <v>391</v>
      </c>
      <c r="S8" s="61">
        <v>411</v>
      </c>
      <c r="T8" s="61">
        <v>422</v>
      </c>
      <c r="U8" s="61">
        <v>434</v>
      </c>
      <c r="V8" s="61">
        <v>446</v>
      </c>
      <c r="W8" s="61">
        <v>456</v>
      </c>
      <c r="X8" s="61">
        <v>466</v>
      </c>
      <c r="Y8" s="61">
        <v>473</v>
      </c>
      <c r="Z8" s="61">
        <v>478</v>
      </c>
      <c r="AA8" s="61">
        <v>482</v>
      </c>
      <c r="AB8" s="62">
        <v>484</v>
      </c>
      <c r="AC8" s="45">
        <f t="shared" si="0"/>
        <v>484</v>
      </c>
      <c r="AD8" s="46">
        <f t="shared" si="1"/>
        <v>302</v>
      </c>
      <c r="AE8" s="47">
        <f t="shared" si="2"/>
        <v>396.78947368421052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216</v>
      </c>
      <c r="G9" s="70"/>
      <c r="H9" s="70">
        <v>218</v>
      </c>
      <c r="I9" s="70"/>
      <c r="J9" s="70">
        <v>222</v>
      </c>
      <c r="K9" s="70"/>
      <c r="L9" s="70">
        <v>229</v>
      </c>
      <c r="M9" s="70"/>
      <c r="N9" s="70">
        <v>248</v>
      </c>
      <c r="O9" s="61"/>
      <c r="P9" s="61">
        <v>259</v>
      </c>
      <c r="Q9" s="61"/>
      <c r="R9" s="61">
        <v>259</v>
      </c>
      <c r="S9" s="61"/>
      <c r="T9" s="61">
        <v>252</v>
      </c>
      <c r="U9" s="61"/>
      <c r="V9" s="61">
        <v>237</v>
      </c>
      <c r="W9" s="61"/>
      <c r="X9" s="61">
        <v>228</v>
      </c>
      <c r="Y9" s="61"/>
      <c r="Z9" s="61">
        <v>216</v>
      </c>
      <c r="AA9" s="61"/>
      <c r="AB9" s="62">
        <v>224</v>
      </c>
      <c r="AC9" s="45">
        <f t="shared" si="0"/>
        <v>259</v>
      </c>
      <c r="AD9" s="46">
        <f t="shared" si="1"/>
        <v>216</v>
      </c>
      <c r="AE9" s="47">
        <f t="shared" si="2"/>
        <v>234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99</v>
      </c>
      <c r="F10" s="70">
        <v>92</v>
      </c>
      <c r="G10" s="70">
        <v>81</v>
      </c>
      <c r="H10" s="70">
        <v>63</v>
      </c>
      <c r="I10" s="70">
        <v>45</v>
      </c>
      <c r="J10" s="70">
        <v>30</v>
      </c>
      <c r="K10" s="70">
        <v>10</v>
      </c>
      <c r="L10" s="70">
        <v>-8</v>
      </c>
      <c r="M10" s="70">
        <v>-23</v>
      </c>
      <c r="N10" s="70">
        <v>-36</v>
      </c>
      <c r="O10" s="61">
        <v>-47</v>
      </c>
      <c r="P10" s="61">
        <v>-58</v>
      </c>
      <c r="Q10" s="61">
        <v>-62</v>
      </c>
      <c r="R10" s="61">
        <v>-49</v>
      </c>
      <c r="S10" s="61">
        <v>-20</v>
      </c>
      <c r="T10" s="61">
        <v>15</v>
      </c>
      <c r="U10" s="61">
        <v>51</v>
      </c>
      <c r="V10" s="61">
        <v>86</v>
      </c>
      <c r="W10" s="61">
        <v>108</v>
      </c>
      <c r="X10" s="61">
        <v>121</v>
      </c>
      <c r="Y10" s="61">
        <v>121</v>
      </c>
      <c r="Z10" s="61">
        <v>120</v>
      </c>
      <c r="AA10" s="61">
        <v>114</v>
      </c>
      <c r="AB10" s="62">
        <v>105</v>
      </c>
      <c r="AC10" s="45">
        <f t="shared" si="0"/>
        <v>121</v>
      </c>
      <c r="AD10" s="46">
        <f t="shared" si="1"/>
        <v>-62</v>
      </c>
      <c r="AE10" s="47">
        <f t="shared" si="2"/>
        <v>39.916666666666664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4716</v>
      </c>
      <c r="G11" s="70"/>
      <c r="H11" s="70">
        <v>4722</v>
      </c>
      <c r="I11" s="70"/>
      <c r="J11" s="70">
        <v>4726</v>
      </c>
      <c r="K11" s="70"/>
      <c r="L11" s="70">
        <v>4730</v>
      </c>
      <c r="M11" s="70"/>
      <c r="N11" s="70">
        <v>4725</v>
      </c>
      <c r="O11" s="61"/>
      <c r="P11" s="61">
        <v>4721</v>
      </c>
      <c r="Q11" s="61"/>
      <c r="R11" s="61">
        <v>4717</v>
      </c>
      <c r="S11" s="61"/>
      <c r="T11" s="61">
        <v>4715</v>
      </c>
      <c r="U11" s="61"/>
      <c r="V11" s="61">
        <v>4713</v>
      </c>
      <c r="W11" s="61"/>
      <c r="X11" s="61">
        <v>4712</v>
      </c>
      <c r="Y11" s="61"/>
      <c r="Z11" s="61">
        <v>4716</v>
      </c>
      <c r="AA11" s="61"/>
      <c r="AB11" s="62">
        <v>4720</v>
      </c>
      <c r="AC11" s="45">
        <f t="shared" si="0"/>
        <v>4730</v>
      </c>
      <c r="AD11" s="46">
        <f t="shared" si="1"/>
        <v>4712</v>
      </c>
      <c r="AE11" s="47">
        <f t="shared" si="2"/>
        <v>4719.416666666667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2680</v>
      </c>
      <c r="G12" s="70"/>
      <c r="H12" s="70">
        <v>2685</v>
      </c>
      <c r="I12" s="70"/>
      <c r="J12" s="70">
        <v>2697</v>
      </c>
      <c r="K12" s="70"/>
      <c r="L12" s="70">
        <v>2748</v>
      </c>
      <c r="M12" s="70"/>
      <c r="N12" s="70">
        <v>2739</v>
      </c>
      <c r="O12" s="61"/>
      <c r="P12" s="61">
        <v>2736</v>
      </c>
      <c r="Q12" s="61"/>
      <c r="R12" s="61">
        <v>2741</v>
      </c>
      <c r="S12" s="61"/>
      <c r="T12" s="61">
        <v>2690</v>
      </c>
      <c r="U12" s="61"/>
      <c r="V12" s="61">
        <v>2692</v>
      </c>
      <c r="W12" s="61"/>
      <c r="X12" s="61">
        <v>2717</v>
      </c>
      <c r="Y12" s="61"/>
      <c r="Z12" s="61">
        <v>2751</v>
      </c>
      <c r="AA12" s="61"/>
      <c r="AB12" s="62">
        <v>2743</v>
      </c>
      <c r="AC12" s="45">
        <f t="shared" si="0"/>
        <v>2751</v>
      </c>
      <c r="AD12" s="46">
        <f t="shared" si="1"/>
        <v>2680</v>
      </c>
      <c r="AE12" s="47">
        <f t="shared" si="2"/>
        <v>2718.25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1105</v>
      </c>
      <c r="G13" s="70"/>
      <c r="H13" s="70">
        <v>1032</v>
      </c>
      <c r="I13" s="70"/>
      <c r="J13" s="70">
        <v>1018</v>
      </c>
      <c r="K13" s="70"/>
      <c r="L13" s="70">
        <v>1014</v>
      </c>
      <c r="M13" s="70"/>
      <c r="N13" s="70">
        <v>1011</v>
      </c>
      <c r="O13" s="61"/>
      <c r="P13" s="61">
        <v>1011</v>
      </c>
      <c r="Q13" s="61"/>
      <c r="R13" s="61">
        <v>1010</v>
      </c>
      <c r="S13" s="61"/>
      <c r="T13" s="61">
        <v>1061</v>
      </c>
      <c r="U13" s="61"/>
      <c r="V13" s="61">
        <v>1076</v>
      </c>
      <c r="W13" s="61"/>
      <c r="X13" s="61">
        <v>1034</v>
      </c>
      <c r="Y13" s="61"/>
      <c r="Z13" s="61">
        <v>1019</v>
      </c>
      <c r="AA13" s="61"/>
      <c r="AB13" s="62">
        <v>1032</v>
      </c>
      <c r="AC13" s="45">
        <f t="shared" si="0"/>
        <v>1105</v>
      </c>
      <c r="AD13" s="46">
        <f t="shared" si="1"/>
        <v>1010</v>
      </c>
      <c r="AE13" s="47">
        <f t="shared" si="2"/>
        <v>1035.25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140</v>
      </c>
      <c r="G14" s="70"/>
      <c r="H14" s="70"/>
      <c r="I14" s="70">
        <v>133</v>
      </c>
      <c r="J14" s="70"/>
      <c r="K14" s="70"/>
      <c r="L14" s="70">
        <v>125</v>
      </c>
      <c r="M14" s="70"/>
      <c r="N14" s="70"/>
      <c r="O14" s="61">
        <v>117</v>
      </c>
      <c r="P14" s="61"/>
      <c r="Q14" s="61"/>
      <c r="R14" s="61">
        <v>112</v>
      </c>
      <c r="S14" s="61"/>
      <c r="T14" s="61"/>
      <c r="U14" s="61">
        <v>123</v>
      </c>
      <c r="V14" s="61"/>
      <c r="W14" s="61"/>
      <c r="X14" s="61">
        <v>153</v>
      </c>
      <c r="Y14" s="61"/>
      <c r="Z14" s="61"/>
      <c r="AA14" s="61">
        <v>155</v>
      </c>
      <c r="AB14" s="62"/>
      <c r="AC14" s="45">
        <f t="shared" si="0"/>
        <v>155</v>
      </c>
      <c r="AD14" s="46">
        <f t="shared" si="1"/>
        <v>112</v>
      </c>
      <c r="AE14" s="47">
        <f t="shared" si="2"/>
        <v>132.25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74</v>
      </c>
      <c r="F15" s="70">
        <v>62</v>
      </c>
      <c r="G15" s="70">
        <v>40</v>
      </c>
      <c r="H15" s="70">
        <v>24</v>
      </c>
      <c r="I15" s="70">
        <v>3</v>
      </c>
      <c r="J15" s="70">
        <v>-17</v>
      </c>
      <c r="K15" s="70">
        <v>-40</v>
      </c>
      <c r="L15" s="70">
        <v>-64</v>
      </c>
      <c r="M15" s="70">
        <v>-75</v>
      </c>
      <c r="N15" s="70">
        <v>-87</v>
      </c>
      <c r="O15" s="61">
        <v>-99</v>
      </c>
      <c r="P15" s="61">
        <v>-102</v>
      </c>
      <c r="Q15" s="61">
        <v>-80</v>
      </c>
      <c r="R15" s="61">
        <v>-50</v>
      </c>
      <c r="S15" s="61">
        <v>-27</v>
      </c>
      <c r="T15" s="61">
        <v>10</v>
      </c>
      <c r="U15" s="61">
        <v>45</v>
      </c>
      <c r="V15" s="61">
        <v>70</v>
      </c>
      <c r="W15" s="61">
        <v>80</v>
      </c>
      <c r="X15" s="61">
        <v>84</v>
      </c>
      <c r="Y15" s="61">
        <v>94</v>
      </c>
      <c r="Z15" s="61">
        <v>90</v>
      </c>
      <c r="AA15" s="61">
        <v>85</v>
      </c>
      <c r="AB15" s="62">
        <v>72</v>
      </c>
      <c r="AC15" s="45">
        <f t="shared" si="0"/>
        <v>94</v>
      </c>
      <c r="AD15" s="46">
        <f t="shared" si="1"/>
        <v>-102</v>
      </c>
      <c r="AE15" s="47">
        <f t="shared" si="2"/>
        <v>8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140</v>
      </c>
      <c r="F16" s="70">
        <v>133</v>
      </c>
      <c r="G16" s="70">
        <v>130</v>
      </c>
      <c r="H16" s="70">
        <v>114</v>
      </c>
      <c r="I16" s="70">
        <v>96</v>
      </c>
      <c r="J16" s="70">
        <v>80</v>
      </c>
      <c r="K16" s="70">
        <v>65</v>
      </c>
      <c r="L16" s="70">
        <v>49</v>
      </c>
      <c r="M16" s="70">
        <v>35</v>
      </c>
      <c r="N16" s="70">
        <v>21</v>
      </c>
      <c r="O16" s="61">
        <v>10</v>
      </c>
      <c r="P16" s="61">
        <v>-2</v>
      </c>
      <c r="Q16" s="61">
        <v>-12</v>
      </c>
      <c r="R16" s="61">
        <v>-20</v>
      </c>
      <c r="S16" s="61">
        <v>-13</v>
      </c>
      <c r="T16" s="61">
        <v>11</v>
      </c>
      <c r="U16" s="61">
        <v>46</v>
      </c>
      <c r="V16" s="61">
        <v>90</v>
      </c>
      <c r="W16" s="61">
        <v>138</v>
      </c>
      <c r="X16" s="61">
        <v>158</v>
      </c>
      <c r="Y16" s="61">
        <v>160</v>
      </c>
      <c r="Z16" s="61">
        <v>159</v>
      </c>
      <c r="AA16" s="61">
        <v>156</v>
      </c>
      <c r="AB16" s="62">
        <v>153</v>
      </c>
      <c r="AC16" s="45">
        <f t="shared" si="0"/>
        <v>160</v>
      </c>
      <c r="AD16" s="46">
        <f t="shared" si="1"/>
        <v>-20</v>
      </c>
      <c r="AE16" s="47">
        <f t="shared" si="2"/>
        <v>79.041666666666671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130</v>
      </c>
      <c r="F17" s="70">
        <v>123</v>
      </c>
      <c r="G17" s="70">
        <v>114</v>
      </c>
      <c r="H17" s="70">
        <v>95</v>
      </c>
      <c r="I17" s="70">
        <v>74</v>
      </c>
      <c r="J17" s="70">
        <v>62</v>
      </c>
      <c r="K17" s="70">
        <v>44</v>
      </c>
      <c r="L17" s="70">
        <v>33</v>
      </c>
      <c r="M17" s="70">
        <v>19</v>
      </c>
      <c r="N17" s="70">
        <v>7</v>
      </c>
      <c r="O17" s="61">
        <v>-7</v>
      </c>
      <c r="P17" s="61">
        <v>-20</v>
      </c>
      <c r="Q17" s="61">
        <v>-31</v>
      </c>
      <c r="R17" s="61">
        <v>-35</v>
      </c>
      <c r="S17" s="61">
        <v>-7</v>
      </c>
      <c r="T17" s="61">
        <v>13</v>
      </c>
      <c r="U17" s="61">
        <v>44</v>
      </c>
      <c r="V17" s="61">
        <v>85</v>
      </c>
      <c r="W17" s="61">
        <v>122</v>
      </c>
      <c r="X17" s="61">
        <v>145</v>
      </c>
      <c r="Y17" s="61">
        <v>152</v>
      </c>
      <c r="Z17" s="61">
        <v>145</v>
      </c>
      <c r="AA17" s="61">
        <v>152</v>
      </c>
      <c r="AB17" s="62">
        <v>135</v>
      </c>
      <c r="AC17" s="45">
        <f t="shared" si="0"/>
        <v>152</v>
      </c>
      <c r="AD17" s="46">
        <f t="shared" si="1"/>
        <v>-35</v>
      </c>
      <c r="AE17" s="47">
        <f t="shared" si="2"/>
        <v>66.416666666666671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81</v>
      </c>
      <c r="F18" s="70">
        <v>80</v>
      </c>
      <c r="G18" s="70">
        <v>77</v>
      </c>
      <c r="H18" s="70">
        <v>70</v>
      </c>
      <c r="I18" s="70">
        <v>61</v>
      </c>
      <c r="J18" s="70">
        <v>52</v>
      </c>
      <c r="K18" s="70">
        <v>42</v>
      </c>
      <c r="L18" s="70">
        <v>32</v>
      </c>
      <c r="M18" s="70">
        <v>20</v>
      </c>
      <c r="N18" s="70">
        <v>2</v>
      </c>
      <c r="O18" s="61">
        <v>-4</v>
      </c>
      <c r="P18" s="61">
        <v>-15</v>
      </c>
      <c r="Q18" s="61">
        <v>-24</v>
      </c>
      <c r="R18" s="61">
        <v>-33</v>
      </c>
      <c r="S18" s="61">
        <v>-41</v>
      </c>
      <c r="T18" s="61">
        <v>-39</v>
      </c>
      <c r="U18" s="61">
        <v>-28</v>
      </c>
      <c r="V18" s="61">
        <v>-15</v>
      </c>
      <c r="W18" s="61">
        <v>4</v>
      </c>
      <c r="X18" s="61">
        <v>22</v>
      </c>
      <c r="Y18" s="61">
        <v>39</v>
      </c>
      <c r="Z18" s="61">
        <v>52</v>
      </c>
      <c r="AA18" s="61">
        <v>64</v>
      </c>
      <c r="AB18" s="62">
        <v>73</v>
      </c>
      <c r="AC18" s="45">
        <f t="shared" si="0"/>
        <v>81</v>
      </c>
      <c r="AD18" s="46">
        <f t="shared" si="1"/>
        <v>-41</v>
      </c>
      <c r="AE18" s="47">
        <f t="shared" si="2"/>
        <v>23.833333333333332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2485</v>
      </c>
      <c r="G19" s="70"/>
      <c r="H19" s="70"/>
      <c r="I19" s="70"/>
      <c r="J19" s="70"/>
      <c r="K19" s="70"/>
      <c r="L19" s="70">
        <v>2481</v>
      </c>
      <c r="M19" s="70"/>
      <c r="N19" s="70"/>
      <c r="O19" s="61"/>
      <c r="P19" s="61"/>
      <c r="Q19" s="61"/>
      <c r="R19" s="61">
        <v>2487</v>
      </c>
      <c r="S19" s="61"/>
      <c r="T19" s="61"/>
      <c r="U19" s="61"/>
      <c r="V19" s="61"/>
      <c r="W19" s="61"/>
      <c r="X19" s="61">
        <v>2490</v>
      </c>
      <c r="Y19" s="61"/>
      <c r="Z19" s="61"/>
      <c r="AA19" s="61"/>
      <c r="AB19" s="62"/>
      <c r="AC19" s="45">
        <f t="shared" si="0"/>
        <v>2490</v>
      </c>
      <c r="AD19" s="46">
        <f t="shared" si="1"/>
        <v>2481</v>
      </c>
      <c r="AE19" s="47">
        <f t="shared" si="2"/>
        <v>2485.75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/>
      <c r="F20" s="91"/>
      <c r="G20" s="91">
        <v>49</v>
      </c>
      <c r="H20" s="91">
        <v>33</v>
      </c>
      <c r="I20" s="91">
        <v>19</v>
      </c>
      <c r="J20" s="91">
        <v>1</v>
      </c>
      <c r="K20" s="91">
        <v>-20</v>
      </c>
      <c r="L20" s="91">
        <v>-38</v>
      </c>
      <c r="M20" s="91">
        <v>-51</v>
      </c>
      <c r="N20" s="91">
        <v>-64</v>
      </c>
      <c r="O20" s="92">
        <v>-75</v>
      </c>
      <c r="P20" s="92">
        <v>-86</v>
      </c>
      <c r="Q20" s="92">
        <v>-89</v>
      </c>
      <c r="R20" s="92">
        <v>-68</v>
      </c>
      <c r="S20" s="92">
        <v>-40</v>
      </c>
      <c r="T20" s="92">
        <v>-15</v>
      </c>
      <c r="U20" s="92">
        <v>15</v>
      </c>
      <c r="V20" s="92">
        <v>41</v>
      </c>
      <c r="W20" s="92">
        <v>60</v>
      </c>
      <c r="X20" s="92">
        <v>69</v>
      </c>
      <c r="Y20" s="92">
        <v>76</v>
      </c>
      <c r="Z20" s="92">
        <v>75</v>
      </c>
      <c r="AA20" s="92">
        <v>74</v>
      </c>
      <c r="AB20" s="93">
        <v>67</v>
      </c>
      <c r="AC20" s="94">
        <f t="shared" si="0"/>
        <v>76</v>
      </c>
      <c r="AD20" s="95">
        <f t="shared" si="1"/>
        <v>-89</v>
      </c>
      <c r="AE20" s="96">
        <f t="shared" si="2"/>
        <v>1.5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8806</v>
      </c>
      <c r="G21" s="68"/>
      <c r="H21" s="68">
        <v>8802</v>
      </c>
      <c r="I21" s="68"/>
      <c r="J21" s="68">
        <v>8797</v>
      </c>
      <c r="K21" s="68"/>
      <c r="L21" s="68">
        <v>8793</v>
      </c>
      <c r="M21" s="68"/>
      <c r="N21" s="68">
        <v>8791</v>
      </c>
      <c r="O21" s="57"/>
      <c r="P21" s="57">
        <v>8790</v>
      </c>
      <c r="Q21" s="57"/>
      <c r="R21" s="57">
        <v>8789</v>
      </c>
      <c r="S21" s="57"/>
      <c r="T21" s="57">
        <v>8794</v>
      </c>
      <c r="U21" s="57"/>
      <c r="V21" s="57">
        <v>8801</v>
      </c>
      <c r="W21" s="57"/>
      <c r="X21" s="57">
        <v>8812</v>
      </c>
      <c r="Y21" s="57"/>
      <c r="Z21" s="57">
        <v>8820</v>
      </c>
      <c r="AA21" s="57"/>
      <c r="AB21" s="58">
        <v>8831</v>
      </c>
      <c r="AC21" s="42">
        <f t="shared" si="0"/>
        <v>8831</v>
      </c>
      <c r="AD21" s="43">
        <f t="shared" si="1"/>
        <v>8789</v>
      </c>
      <c r="AE21" s="44">
        <f t="shared" si="2"/>
        <v>8802.1666666666661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2983</v>
      </c>
      <c r="G22" s="70"/>
      <c r="H22" s="70">
        <v>2984</v>
      </c>
      <c r="I22" s="70"/>
      <c r="J22" s="70">
        <v>2989</v>
      </c>
      <c r="K22" s="70"/>
      <c r="L22" s="70">
        <v>2993</v>
      </c>
      <c r="M22" s="70"/>
      <c r="N22" s="70">
        <v>2995</v>
      </c>
      <c r="O22" s="61"/>
      <c r="P22" s="61">
        <v>2996</v>
      </c>
      <c r="Q22" s="61"/>
      <c r="R22" s="61">
        <v>2997</v>
      </c>
      <c r="S22" s="61"/>
      <c r="T22" s="61">
        <v>2995</v>
      </c>
      <c r="U22" s="61"/>
      <c r="V22" s="61">
        <v>2994</v>
      </c>
      <c r="W22" s="61"/>
      <c r="X22" s="61">
        <v>2994</v>
      </c>
      <c r="Y22" s="61"/>
      <c r="Z22" s="61">
        <v>2994</v>
      </c>
      <c r="AA22" s="61"/>
      <c r="AB22" s="62">
        <v>2993</v>
      </c>
      <c r="AC22" s="45">
        <f t="shared" si="0"/>
        <v>2997</v>
      </c>
      <c r="AD22" s="46">
        <f t="shared" si="1"/>
        <v>2983</v>
      </c>
      <c r="AE22" s="47">
        <f t="shared" si="2"/>
        <v>2992.25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13476</v>
      </c>
      <c r="F23" s="70">
        <v>13468</v>
      </c>
      <c r="G23" s="70"/>
      <c r="H23" s="70"/>
      <c r="I23" s="70"/>
      <c r="J23" s="70"/>
      <c r="K23" s="70"/>
      <c r="L23" s="70">
        <v>13463</v>
      </c>
      <c r="M23" s="70"/>
      <c r="N23" s="70">
        <v>13463</v>
      </c>
      <c r="O23" s="61">
        <v>13582</v>
      </c>
      <c r="P23" s="61">
        <v>13669</v>
      </c>
      <c r="Q23" s="61">
        <v>13601</v>
      </c>
      <c r="R23" s="61">
        <v>13522</v>
      </c>
      <c r="S23" s="61"/>
      <c r="T23" s="61">
        <v>13475</v>
      </c>
      <c r="U23" s="61"/>
      <c r="V23" s="61">
        <v>13468</v>
      </c>
      <c r="W23" s="61">
        <v>13664</v>
      </c>
      <c r="X23" s="61">
        <v>13668</v>
      </c>
      <c r="Y23" s="61">
        <v>13639</v>
      </c>
      <c r="Z23" s="61">
        <v>13525</v>
      </c>
      <c r="AA23" s="61">
        <v>13492</v>
      </c>
      <c r="AB23" s="62">
        <v>13483</v>
      </c>
      <c r="AC23" s="45">
        <f t="shared" si="0"/>
        <v>13669</v>
      </c>
      <c r="AD23" s="46">
        <f t="shared" si="1"/>
        <v>13463</v>
      </c>
      <c r="AE23" s="47">
        <f t="shared" si="2"/>
        <v>13541.125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6457</v>
      </c>
      <c r="F24" s="70">
        <v>6451</v>
      </c>
      <c r="G24" s="70"/>
      <c r="H24" s="70">
        <v>6462</v>
      </c>
      <c r="I24" s="70">
        <v>6456</v>
      </c>
      <c r="J24" s="70"/>
      <c r="K24" s="70">
        <v>6462</v>
      </c>
      <c r="L24" s="70">
        <v>6454</v>
      </c>
      <c r="M24" s="70"/>
      <c r="N24" s="70"/>
      <c r="O24" s="61"/>
      <c r="P24" s="61"/>
      <c r="Q24" s="61"/>
      <c r="R24" s="61">
        <v>6442</v>
      </c>
      <c r="S24" s="61"/>
      <c r="T24" s="61"/>
      <c r="U24" s="61">
        <v>6423</v>
      </c>
      <c r="V24" s="61"/>
      <c r="W24" s="61"/>
      <c r="X24" s="61">
        <v>6427</v>
      </c>
      <c r="Y24" s="61"/>
      <c r="Z24" s="61"/>
      <c r="AA24" s="61">
        <v>6437</v>
      </c>
      <c r="AB24" s="62"/>
      <c r="AC24" s="45">
        <f t="shared" si="0"/>
        <v>6462</v>
      </c>
      <c r="AD24" s="46">
        <f t="shared" si="1"/>
        <v>6423</v>
      </c>
      <c r="AE24" s="47">
        <f t="shared" si="2"/>
        <v>6447.1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2270</v>
      </c>
      <c r="G25" s="70"/>
      <c r="H25" s="70">
        <v>2264</v>
      </c>
      <c r="I25" s="70"/>
      <c r="J25" s="70">
        <v>2260</v>
      </c>
      <c r="K25" s="70"/>
      <c r="L25" s="70">
        <v>2255</v>
      </c>
      <c r="M25" s="70"/>
      <c r="N25" s="70">
        <v>2252</v>
      </c>
      <c r="O25" s="61"/>
      <c r="P25" s="61">
        <v>2250</v>
      </c>
      <c r="Q25" s="61"/>
      <c r="R25" s="61">
        <v>2250</v>
      </c>
      <c r="S25" s="61"/>
      <c r="T25" s="61">
        <v>2270</v>
      </c>
      <c r="U25" s="61"/>
      <c r="V25" s="61">
        <v>2292</v>
      </c>
      <c r="W25" s="61"/>
      <c r="X25" s="61">
        <v>2328</v>
      </c>
      <c r="Y25" s="61"/>
      <c r="Z25" s="61">
        <v>2315</v>
      </c>
      <c r="AA25" s="61"/>
      <c r="AB25" s="62">
        <v>2293</v>
      </c>
      <c r="AC25" s="45">
        <f t="shared" si="0"/>
        <v>2328</v>
      </c>
      <c r="AD25" s="46">
        <f t="shared" si="1"/>
        <v>2250</v>
      </c>
      <c r="AE25" s="47">
        <f t="shared" si="2"/>
        <v>2274.9166666666665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1371</v>
      </c>
      <c r="G26" s="70"/>
      <c r="H26" s="70">
        <v>1363</v>
      </c>
      <c r="I26" s="70"/>
      <c r="J26" s="70">
        <v>1354</v>
      </c>
      <c r="K26" s="70"/>
      <c r="L26" s="70">
        <v>1346</v>
      </c>
      <c r="M26" s="70"/>
      <c r="N26" s="70">
        <v>1341</v>
      </c>
      <c r="O26" s="61"/>
      <c r="P26" s="61">
        <v>1336</v>
      </c>
      <c r="Q26" s="61"/>
      <c r="R26" s="61">
        <v>1332</v>
      </c>
      <c r="S26" s="61"/>
      <c r="T26" s="61">
        <v>1331</v>
      </c>
      <c r="U26" s="61"/>
      <c r="V26" s="61">
        <v>1330</v>
      </c>
      <c r="W26" s="61"/>
      <c r="X26" s="61">
        <v>1330</v>
      </c>
      <c r="Y26" s="61"/>
      <c r="Z26" s="61">
        <v>1332</v>
      </c>
      <c r="AA26" s="61"/>
      <c r="AB26" s="62"/>
      <c r="AC26" s="45">
        <f t="shared" si="0"/>
        <v>1371</v>
      </c>
      <c r="AD26" s="46">
        <f t="shared" si="1"/>
        <v>1330</v>
      </c>
      <c r="AE26" s="47">
        <f t="shared" si="2"/>
        <v>1342.3636363636363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1050</v>
      </c>
      <c r="G27" s="70"/>
      <c r="H27" s="70">
        <v>1050</v>
      </c>
      <c r="I27" s="70"/>
      <c r="J27" s="70">
        <v>1048</v>
      </c>
      <c r="K27" s="70"/>
      <c r="L27" s="70">
        <v>1047</v>
      </c>
      <c r="M27" s="70"/>
      <c r="N27" s="70">
        <v>1046</v>
      </c>
      <c r="O27" s="61"/>
      <c r="P27" s="61">
        <v>1045</v>
      </c>
      <c r="Q27" s="61"/>
      <c r="R27" s="61">
        <v>1044</v>
      </c>
      <c r="S27" s="61"/>
      <c r="T27" s="61">
        <v>1043</v>
      </c>
      <c r="U27" s="61"/>
      <c r="V27" s="61">
        <v>1042</v>
      </c>
      <c r="W27" s="61"/>
      <c r="X27" s="61">
        <v>1040</v>
      </c>
      <c r="Y27" s="61"/>
      <c r="Z27" s="61">
        <v>1042</v>
      </c>
      <c r="AA27" s="61"/>
      <c r="AB27" s="62">
        <v>1044</v>
      </c>
      <c r="AC27" s="45">
        <f t="shared" si="0"/>
        <v>1050</v>
      </c>
      <c r="AD27" s="46">
        <f t="shared" si="1"/>
        <v>1040</v>
      </c>
      <c r="AE27" s="47">
        <f t="shared" si="2"/>
        <v>1045.0833333333333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120</v>
      </c>
      <c r="G28" s="70"/>
      <c r="H28" s="70"/>
      <c r="I28" s="70">
        <v>89</v>
      </c>
      <c r="J28" s="70"/>
      <c r="K28" s="70"/>
      <c r="L28" s="70">
        <v>54</v>
      </c>
      <c r="M28" s="70"/>
      <c r="N28" s="70"/>
      <c r="O28" s="61">
        <v>28</v>
      </c>
      <c r="P28" s="61"/>
      <c r="Q28" s="61"/>
      <c r="R28" s="61">
        <v>12</v>
      </c>
      <c r="S28" s="61"/>
      <c r="T28" s="61"/>
      <c r="U28" s="61">
        <v>30</v>
      </c>
      <c r="V28" s="61"/>
      <c r="W28" s="61"/>
      <c r="X28" s="61">
        <v>75</v>
      </c>
      <c r="Y28" s="61"/>
      <c r="Z28" s="61"/>
      <c r="AA28" s="61">
        <v>108</v>
      </c>
      <c r="AB28" s="62"/>
      <c r="AC28" s="45">
        <f t="shared" si="0"/>
        <v>120</v>
      </c>
      <c r="AD28" s="46">
        <f t="shared" si="1"/>
        <v>12</v>
      </c>
      <c r="AE28" s="47">
        <f t="shared" si="2"/>
        <v>64.5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80</v>
      </c>
      <c r="G29" s="70"/>
      <c r="H29" s="70"/>
      <c r="I29" s="70">
        <v>41</v>
      </c>
      <c r="J29" s="70"/>
      <c r="K29" s="70"/>
      <c r="L29" s="70">
        <v>14</v>
      </c>
      <c r="M29" s="70"/>
      <c r="N29" s="70"/>
      <c r="O29" s="61">
        <v>-20</v>
      </c>
      <c r="P29" s="61"/>
      <c r="Q29" s="61"/>
      <c r="R29" s="61">
        <v>-45</v>
      </c>
      <c r="S29" s="61"/>
      <c r="T29" s="61"/>
      <c r="U29" s="61">
        <v>-20</v>
      </c>
      <c r="V29" s="61"/>
      <c r="W29" s="61"/>
      <c r="X29" s="61">
        <v>45</v>
      </c>
      <c r="Y29" s="61"/>
      <c r="Z29" s="61"/>
      <c r="AA29" s="61">
        <v>85</v>
      </c>
      <c r="AB29" s="62"/>
      <c r="AC29" s="45">
        <f t="shared" si="0"/>
        <v>85</v>
      </c>
      <c r="AD29" s="46">
        <f t="shared" si="1"/>
        <v>-45</v>
      </c>
      <c r="AE29" s="47">
        <f t="shared" si="2"/>
        <v>22.5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65</v>
      </c>
      <c r="F30" s="70">
        <v>50</v>
      </c>
      <c r="G30" s="70">
        <v>35</v>
      </c>
      <c r="H30" s="70">
        <v>21</v>
      </c>
      <c r="I30" s="70">
        <v>8</v>
      </c>
      <c r="J30" s="70">
        <v>-4</v>
      </c>
      <c r="K30" s="70">
        <v>-15</v>
      </c>
      <c r="L30" s="70">
        <v>-28</v>
      </c>
      <c r="M30" s="70">
        <v>-43</v>
      </c>
      <c r="N30" s="70">
        <v>-59</v>
      </c>
      <c r="O30" s="61">
        <v>-73</v>
      </c>
      <c r="P30" s="61">
        <v>-86</v>
      </c>
      <c r="Q30" s="61">
        <v>-93</v>
      </c>
      <c r="R30" s="61">
        <v>-88</v>
      </c>
      <c r="S30" s="61">
        <v>-67</v>
      </c>
      <c r="T30" s="61">
        <v>-41</v>
      </c>
      <c r="U30" s="61">
        <v>-11</v>
      </c>
      <c r="V30" s="61">
        <v>17</v>
      </c>
      <c r="W30" s="61">
        <v>42</v>
      </c>
      <c r="X30" s="61">
        <v>61</v>
      </c>
      <c r="Y30" s="61">
        <v>76</v>
      </c>
      <c r="Z30" s="61">
        <v>82</v>
      </c>
      <c r="AA30" s="61">
        <v>80</v>
      </c>
      <c r="AB30" s="62">
        <v>74</v>
      </c>
      <c r="AC30" s="45">
        <f t="shared" si="0"/>
        <v>82</v>
      </c>
      <c r="AD30" s="46">
        <f t="shared" si="1"/>
        <v>-93</v>
      </c>
      <c r="AE30" s="47">
        <f t="shared" si="2"/>
        <v>0.125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52</v>
      </c>
      <c r="F31" s="72">
        <v>38</v>
      </c>
      <c r="G31" s="72">
        <v>33</v>
      </c>
      <c r="H31" s="72">
        <v>22</v>
      </c>
      <c r="I31" s="72">
        <v>1</v>
      </c>
      <c r="J31" s="72">
        <v>-21</v>
      </c>
      <c r="K31" s="72">
        <v>-41</v>
      </c>
      <c r="L31" s="72">
        <v>-58</v>
      </c>
      <c r="M31" s="72">
        <v>-80</v>
      </c>
      <c r="N31" s="72">
        <v>-99</v>
      </c>
      <c r="O31" s="73">
        <v>-110</v>
      </c>
      <c r="P31" s="73">
        <v>-106</v>
      </c>
      <c r="Q31" s="73">
        <v>-97</v>
      </c>
      <c r="R31" s="73">
        <v>-81</v>
      </c>
      <c r="S31" s="73">
        <v>-49</v>
      </c>
      <c r="T31" s="73">
        <v>-19</v>
      </c>
      <c r="U31" s="73">
        <v>7</v>
      </c>
      <c r="V31" s="73">
        <v>31</v>
      </c>
      <c r="W31" s="73">
        <v>45</v>
      </c>
      <c r="X31" s="73">
        <v>56</v>
      </c>
      <c r="Y31" s="73">
        <v>60</v>
      </c>
      <c r="Z31" s="73">
        <v>54</v>
      </c>
      <c r="AA31" s="73">
        <v>51</v>
      </c>
      <c r="AB31" s="74">
        <v>49</v>
      </c>
      <c r="AC31" s="48">
        <f t="shared" si="0"/>
        <v>60</v>
      </c>
      <c r="AD31" s="49">
        <f t="shared" si="1"/>
        <v>-110</v>
      </c>
      <c r="AE31" s="50">
        <f t="shared" si="2"/>
        <v>-10.916666666666666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211</v>
      </c>
      <c r="G32" s="68"/>
      <c r="H32" s="68"/>
      <c r="I32" s="68">
        <v>216</v>
      </c>
      <c r="J32" s="68"/>
      <c r="K32" s="68"/>
      <c r="L32" s="68">
        <v>217</v>
      </c>
      <c r="M32" s="68"/>
      <c r="N32" s="68"/>
      <c r="O32" s="57">
        <v>222</v>
      </c>
      <c r="P32" s="57"/>
      <c r="Q32" s="57"/>
      <c r="R32" s="57">
        <v>221</v>
      </c>
      <c r="S32" s="57"/>
      <c r="T32" s="57"/>
      <c r="U32" s="57">
        <v>214</v>
      </c>
      <c r="V32" s="57"/>
      <c r="W32" s="57"/>
      <c r="X32" s="57">
        <v>209</v>
      </c>
      <c r="Y32" s="57"/>
      <c r="Z32" s="57"/>
      <c r="AA32" s="57">
        <v>205</v>
      </c>
      <c r="AB32" s="58"/>
      <c r="AC32" s="42">
        <f t="shared" si="0"/>
        <v>222</v>
      </c>
      <c r="AD32" s="43">
        <f t="shared" si="1"/>
        <v>205</v>
      </c>
      <c r="AE32" s="44">
        <f t="shared" si="2"/>
        <v>214.375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123</v>
      </c>
      <c r="G33" s="70"/>
      <c r="H33" s="70">
        <v>121</v>
      </c>
      <c r="I33" s="70"/>
      <c r="J33" s="70">
        <v>123</v>
      </c>
      <c r="K33" s="70"/>
      <c r="L33" s="70">
        <v>126</v>
      </c>
      <c r="M33" s="70"/>
      <c r="N33" s="70">
        <v>125</v>
      </c>
      <c r="O33" s="61"/>
      <c r="P33" s="61">
        <v>123</v>
      </c>
      <c r="Q33" s="61"/>
      <c r="R33" s="61">
        <v>122</v>
      </c>
      <c r="S33" s="61"/>
      <c r="T33" s="61">
        <v>120</v>
      </c>
      <c r="U33" s="61"/>
      <c r="V33" s="61">
        <v>119</v>
      </c>
      <c r="W33" s="61"/>
      <c r="X33" s="61">
        <v>119</v>
      </c>
      <c r="Y33" s="61"/>
      <c r="Z33" s="61">
        <v>120</v>
      </c>
      <c r="AA33" s="61"/>
      <c r="AB33" s="62">
        <v>124</v>
      </c>
      <c r="AC33" s="45">
        <f t="shared" si="0"/>
        <v>126</v>
      </c>
      <c r="AD33" s="46">
        <f t="shared" si="1"/>
        <v>119</v>
      </c>
      <c r="AE33" s="47">
        <f t="shared" si="2"/>
        <v>122.08333333333333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389</v>
      </c>
      <c r="G34" s="70"/>
      <c r="H34" s="70"/>
      <c r="I34" s="70">
        <v>387</v>
      </c>
      <c r="J34" s="70"/>
      <c r="K34" s="70"/>
      <c r="L34" s="70">
        <v>385</v>
      </c>
      <c r="M34" s="70"/>
      <c r="N34" s="70"/>
      <c r="O34" s="61">
        <v>384</v>
      </c>
      <c r="P34" s="61"/>
      <c r="Q34" s="61"/>
      <c r="R34" s="61">
        <v>384</v>
      </c>
      <c r="S34" s="61"/>
      <c r="T34" s="61"/>
      <c r="U34" s="61">
        <v>385</v>
      </c>
      <c r="V34" s="61"/>
      <c r="W34" s="61"/>
      <c r="X34" s="61">
        <v>386</v>
      </c>
      <c r="Y34" s="61"/>
      <c r="Z34" s="61"/>
      <c r="AA34" s="61">
        <v>387</v>
      </c>
      <c r="AB34" s="62"/>
      <c r="AC34" s="45">
        <f t="shared" si="0"/>
        <v>389</v>
      </c>
      <c r="AD34" s="46">
        <f t="shared" si="1"/>
        <v>384</v>
      </c>
      <c r="AE34" s="47">
        <f t="shared" si="2"/>
        <v>385.875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82</v>
      </c>
      <c r="F35" s="70">
        <v>70</v>
      </c>
      <c r="G35" s="70">
        <v>55</v>
      </c>
      <c r="H35" s="70">
        <v>41</v>
      </c>
      <c r="I35" s="70">
        <v>33</v>
      </c>
      <c r="J35" s="70">
        <v>19</v>
      </c>
      <c r="K35" s="70">
        <v>-3</v>
      </c>
      <c r="L35" s="70">
        <v>-22</v>
      </c>
      <c r="M35" s="70">
        <v>-42</v>
      </c>
      <c r="N35" s="70">
        <v>-59</v>
      </c>
      <c r="O35" s="61">
        <v>-77</v>
      </c>
      <c r="P35" s="61">
        <v>-95</v>
      </c>
      <c r="Q35" s="61">
        <v>-104</v>
      </c>
      <c r="R35" s="61">
        <v>-100</v>
      </c>
      <c r="S35" s="61">
        <v>-84</v>
      </c>
      <c r="T35" s="61">
        <v>-56</v>
      </c>
      <c r="U35" s="61">
        <v>-21</v>
      </c>
      <c r="V35" s="61">
        <v>13</v>
      </c>
      <c r="W35" s="61">
        <v>37</v>
      </c>
      <c r="X35" s="61">
        <v>56</v>
      </c>
      <c r="Y35" s="61">
        <v>74</v>
      </c>
      <c r="Z35" s="61">
        <v>84</v>
      </c>
      <c r="AA35" s="61">
        <v>88</v>
      </c>
      <c r="AB35" s="62">
        <v>79</v>
      </c>
      <c r="AC35" s="45">
        <f t="shared" si="0"/>
        <v>88</v>
      </c>
      <c r="AD35" s="46">
        <f t="shared" si="1"/>
        <v>-104</v>
      </c>
      <c r="AE35" s="47">
        <f t="shared" si="2"/>
        <v>2.8333333333333335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53</v>
      </c>
      <c r="G36" s="70"/>
      <c r="H36" s="70">
        <v>36</v>
      </c>
      <c r="I36" s="70"/>
      <c r="J36" s="70">
        <v>1</v>
      </c>
      <c r="K36" s="70"/>
      <c r="L36" s="70">
        <v>-39</v>
      </c>
      <c r="M36" s="70"/>
      <c r="N36" s="70">
        <v>-73</v>
      </c>
      <c r="O36" s="61"/>
      <c r="P36" s="61">
        <v>-93</v>
      </c>
      <c r="Q36" s="61"/>
      <c r="R36" s="61">
        <v>-71</v>
      </c>
      <c r="S36" s="61"/>
      <c r="T36" s="61">
        <v>-19</v>
      </c>
      <c r="U36" s="61"/>
      <c r="V36" s="61">
        <v>31</v>
      </c>
      <c r="W36" s="61"/>
      <c r="X36" s="61">
        <v>65</v>
      </c>
      <c r="Y36" s="61">
        <v>75</v>
      </c>
      <c r="Z36" s="61">
        <v>70</v>
      </c>
      <c r="AA36" s="61"/>
      <c r="AB36" s="62">
        <v>52</v>
      </c>
      <c r="AC36" s="45">
        <f t="shared" si="0"/>
        <v>75</v>
      </c>
      <c r="AD36" s="46">
        <f t="shared" si="1"/>
        <v>-93</v>
      </c>
      <c r="AE36" s="47">
        <f t="shared" si="2"/>
        <v>6.7692307692307692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35</v>
      </c>
      <c r="F37" s="72">
        <v>27</v>
      </c>
      <c r="G37" s="72">
        <v>17</v>
      </c>
      <c r="H37" s="72">
        <v>4</v>
      </c>
      <c r="I37" s="72">
        <v>-11</v>
      </c>
      <c r="J37" s="72">
        <v>-27</v>
      </c>
      <c r="K37" s="72">
        <v>-43</v>
      </c>
      <c r="L37" s="72">
        <v>-58</v>
      </c>
      <c r="M37" s="72">
        <v>-73</v>
      </c>
      <c r="N37" s="72">
        <v>-81</v>
      </c>
      <c r="O37" s="73">
        <v>-88</v>
      </c>
      <c r="P37" s="73">
        <v>-90</v>
      </c>
      <c r="Q37" s="73">
        <v>-85</v>
      </c>
      <c r="R37" s="73">
        <v>-71</v>
      </c>
      <c r="S37" s="73">
        <v>-45</v>
      </c>
      <c r="T37" s="73">
        <v>-18</v>
      </c>
      <c r="U37" s="73">
        <v>7</v>
      </c>
      <c r="V37" s="73">
        <v>25</v>
      </c>
      <c r="W37" s="73">
        <v>41</v>
      </c>
      <c r="X37" s="73">
        <v>45</v>
      </c>
      <c r="Y37" s="73">
        <v>43</v>
      </c>
      <c r="Z37" s="73">
        <v>38</v>
      </c>
      <c r="AA37" s="73">
        <v>35</v>
      </c>
      <c r="AB37" s="74">
        <v>34</v>
      </c>
      <c r="AC37" s="48">
        <f t="shared" si="0"/>
        <v>45</v>
      </c>
      <c r="AD37" s="49">
        <f t="shared" si="1"/>
        <v>-90</v>
      </c>
      <c r="AE37" s="50">
        <f t="shared" si="2"/>
        <v>-14.125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8"/>
  <sheetViews>
    <sheetView topLeftCell="B1" zoomScaleNormal="100" workbookViewId="0">
      <selection activeCell="Q16" sqref="Q16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19" width="7.140625" style="4" customWidth="1"/>
    <col min="20" max="20" width="7.140625" style="2" customWidth="1"/>
    <col min="21" max="16384" width="9.140625" style="2"/>
  </cols>
  <sheetData>
    <row r="1" spans="1:20" ht="18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6.5" thickBot="1" x14ac:dyDescent="0.3">
      <c r="D2" s="6"/>
      <c r="E2" s="2"/>
      <c r="F2" s="21"/>
      <c r="G2" s="21"/>
      <c r="H2" s="21"/>
      <c r="I2" s="21"/>
      <c r="J2" s="21" t="s">
        <v>20</v>
      </c>
      <c r="K2" s="21"/>
      <c r="L2" s="21"/>
      <c r="M2" s="21"/>
      <c r="N2" s="2"/>
      <c r="O2" s="2"/>
      <c r="P2" s="5" t="s">
        <v>41</v>
      </c>
      <c r="Q2" s="5"/>
      <c r="R2" s="5"/>
      <c r="S2" s="5"/>
      <c r="T2" s="54"/>
    </row>
    <row r="3" spans="1:20" s="6" customFormat="1" ht="15.75" thickBot="1" x14ac:dyDescent="0.3">
      <c r="A3" s="193" t="s">
        <v>58</v>
      </c>
      <c r="B3" s="185" t="s">
        <v>0</v>
      </c>
      <c r="C3" s="185" t="s">
        <v>1</v>
      </c>
      <c r="D3" s="185" t="s">
        <v>2</v>
      </c>
      <c r="E3" s="185">
        <v>11</v>
      </c>
      <c r="F3" s="185">
        <v>12</v>
      </c>
      <c r="G3" s="185">
        <v>13</v>
      </c>
      <c r="H3" s="185">
        <v>14</v>
      </c>
      <c r="I3" s="185">
        <v>15</v>
      </c>
      <c r="J3" s="195" t="s">
        <v>23</v>
      </c>
      <c r="K3" s="200"/>
      <c r="L3" s="201"/>
      <c r="M3" s="198">
        <v>16</v>
      </c>
      <c r="N3" s="185">
        <v>17</v>
      </c>
      <c r="O3" s="185">
        <v>18</v>
      </c>
      <c r="P3" s="185">
        <v>19</v>
      </c>
      <c r="Q3" s="187">
        <v>20</v>
      </c>
      <c r="R3" s="195" t="s">
        <v>46</v>
      </c>
      <c r="S3" s="196"/>
      <c r="T3" s="197"/>
    </row>
    <row r="4" spans="1:20" s="6" customFormat="1" ht="15.75" thickBot="1" x14ac:dyDescent="0.3">
      <c r="A4" s="194"/>
      <c r="B4" s="186"/>
      <c r="C4" s="186"/>
      <c r="D4" s="186"/>
      <c r="E4" s="186"/>
      <c r="F4" s="186"/>
      <c r="G4" s="186"/>
      <c r="H4" s="186"/>
      <c r="I4" s="186"/>
      <c r="J4" s="40" t="s">
        <v>42</v>
      </c>
      <c r="K4" s="38" t="s">
        <v>43</v>
      </c>
      <c r="L4" s="41" t="s">
        <v>44</v>
      </c>
      <c r="M4" s="199"/>
      <c r="N4" s="186"/>
      <c r="O4" s="186"/>
      <c r="P4" s="186"/>
      <c r="Q4" s="188"/>
      <c r="R4" s="39" t="s">
        <v>42</v>
      </c>
      <c r="S4" s="38" t="s">
        <v>43</v>
      </c>
      <c r="T4" s="41" t="s">
        <v>44</v>
      </c>
    </row>
    <row r="5" spans="1:20" s="3" customFormat="1" ht="15.2" customHeight="1" x14ac:dyDescent="0.25">
      <c r="A5" s="202" t="s">
        <v>56</v>
      </c>
      <c r="B5" s="11">
        <v>1</v>
      </c>
      <c r="C5" s="97" t="s">
        <v>3</v>
      </c>
      <c r="D5" s="102">
        <v>73401</v>
      </c>
      <c r="E5" s="14">
        <f>'11'!$AE4</f>
        <v>16451.5</v>
      </c>
      <c r="F5" s="33">
        <f>'12'!$AE4</f>
        <v>16444.583333333332</v>
      </c>
      <c r="G5" s="33">
        <f>'13'!$AE4</f>
        <v>16492.833333333332</v>
      </c>
      <c r="H5" s="33">
        <f>'14'!$AE4</f>
        <v>16506.375</v>
      </c>
      <c r="I5" s="15">
        <f>'15'!$AE4</f>
        <v>16495.416666666668</v>
      </c>
      <c r="J5" s="25">
        <f>MAX(E5:I5)</f>
        <v>16506.375</v>
      </c>
      <c r="K5" s="14">
        <f>MIN(E5:I5)</f>
        <v>16444.583333333332</v>
      </c>
      <c r="L5" s="15">
        <f>AVERAGE(E5:I5)</f>
        <v>16478.141666666666</v>
      </c>
      <c r="M5" s="25">
        <f>'16'!$AE4</f>
        <v>16466.099999999999</v>
      </c>
      <c r="N5" s="14">
        <f>'17'!$AE4</f>
        <v>16465.2</v>
      </c>
      <c r="O5" s="14">
        <f>'18'!$AE4</f>
        <v>16473.25</v>
      </c>
      <c r="P5" s="14">
        <f>'19'!$AE4</f>
        <v>16476.916666666668</v>
      </c>
      <c r="Q5" s="15">
        <f>'20'!$AE4</f>
        <v>16448</v>
      </c>
      <c r="R5" s="32">
        <f>MAX(M5:Q5)</f>
        <v>16476.916666666668</v>
      </c>
      <c r="S5" s="33">
        <f>MIN(M5:Q5)</f>
        <v>16448</v>
      </c>
      <c r="T5" s="53">
        <f>AVERAGE(M5:Q5)</f>
        <v>16465.893333333333</v>
      </c>
    </row>
    <row r="6" spans="1:20" s="3" customFormat="1" ht="15.2" customHeight="1" x14ac:dyDescent="0.25">
      <c r="A6" s="190"/>
      <c r="B6" s="10">
        <v>2</v>
      </c>
      <c r="C6" s="98" t="s">
        <v>25</v>
      </c>
      <c r="D6" s="103">
        <v>73402</v>
      </c>
      <c r="E6" s="9">
        <f>'11'!$AE5</f>
        <v>5404.333333333333</v>
      </c>
      <c r="F6" s="9">
        <f>'12'!$AE5</f>
        <v>5425.416666666667</v>
      </c>
      <c r="G6" s="9">
        <f>'13'!$AE5</f>
        <v>5435.916666666667</v>
      </c>
      <c r="H6" s="9">
        <f>'14'!$AE5</f>
        <v>5414.5</v>
      </c>
      <c r="I6" s="16">
        <f>'15'!$AE5</f>
        <v>5384</v>
      </c>
      <c r="J6" s="36">
        <f t="shared" ref="J6:J38" si="0">MAX(E6:I6)</f>
        <v>5435.916666666667</v>
      </c>
      <c r="K6" s="34">
        <f t="shared" ref="K6:K38" si="1">MIN(E6:I6)</f>
        <v>5384</v>
      </c>
      <c r="L6" s="35">
        <f t="shared" ref="L6:L38" si="2">AVERAGE(E6:I6)</f>
        <v>5412.8333333333339</v>
      </c>
      <c r="M6" s="26">
        <f>'16'!$AE5</f>
        <v>5399.833333333333</v>
      </c>
      <c r="N6" s="9">
        <f>'17'!$AE5</f>
        <v>5423.416666666667</v>
      </c>
      <c r="O6" s="9">
        <f>'18'!$AE5</f>
        <v>5405.833333333333</v>
      </c>
      <c r="P6" s="9">
        <f>'19'!$AE5</f>
        <v>5420</v>
      </c>
      <c r="Q6" s="16">
        <f>'20'!$AE5</f>
        <v>5395.916666666667</v>
      </c>
      <c r="R6" s="28">
        <f t="shared" ref="R6:R38" si="3">MAX(M6:Q6)</f>
        <v>5423.416666666667</v>
      </c>
      <c r="S6" s="29">
        <f t="shared" ref="S6:S38" si="4">MIN(M6:Q6)</f>
        <v>5395.916666666667</v>
      </c>
      <c r="T6" s="51">
        <f t="shared" ref="T6:T38" si="5">AVERAGE(M6:Q6)</f>
        <v>5409</v>
      </c>
    </row>
    <row r="7" spans="1:20" s="3" customFormat="1" ht="15.2" customHeight="1" x14ac:dyDescent="0.25">
      <c r="A7" s="190"/>
      <c r="B7" s="10">
        <v>3</v>
      </c>
      <c r="C7" s="98" t="s">
        <v>4</v>
      </c>
      <c r="D7" s="103">
        <v>73403</v>
      </c>
      <c r="E7" s="9">
        <f>'11'!$AE6</f>
        <v>1228.9166666666667</v>
      </c>
      <c r="F7" s="9">
        <f>'12'!$AE6</f>
        <v>1249.4166666666667</v>
      </c>
      <c r="G7" s="34">
        <f>'13'!$AE6</f>
        <v>1234.6666666666667</v>
      </c>
      <c r="H7" s="9">
        <f>'14'!$AE6</f>
        <v>1276.5</v>
      </c>
      <c r="I7" s="16">
        <f>'15'!$AE6</f>
        <v>1208.25</v>
      </c>
      <c r="J7" s="36">
        <f t="shared" si="0"/>
        <v>1276.5</v>
      </c>
      <c r="K7" s="34">
        <f t="shared" si="1"/>
        <v>1208.25</v>
      </c>
      <c r="L7" s="35">
        <f t="shared" si="2"/>
        <v>1239.55</v>
      </c>
      <c r="M7" s="26">
        <f>'16'!$AE6</f>
        <v>1220</v>
      </c>
      <c r="N7" s="9">
        <f>'17'!$AE6</f>
        <v>1217.9166666666667</v>
      </c>
      <c r="O7" s="9">
        <f>'18'!$AE6</f>
        <v>1226</v>
      </c>
      <c r="P7" s="9">
        <f>'19'!$AE6</f>
        <v>1207.090909090909</v>
      </c>
      <c r="Q7" s="16">
        <f>'20'!$AE6</f>
        <v>1253.75</v>
      </c>
      <c r="R7" s="28">
        <f t="shared" si="3"/>
        <v>1253.75</v>
      </c>
      <c r="S7" s="29">
        <f t="shared" si="4"/>
        <v>1207.090909090909</v>
      </c>
      <c r="T7" s="51">
        <f t="shared" si="5"/>
        <v>1224.9515151515152</v>
      </c>
    </row>
    <row r="8" spans="1:20" s="3" customFormat="1" ht="15.2" customHeight="1" x14ac:dyDescent="0.25">
      <c r="A8" s="190"/>
      <c r="B8" s="10">
        <v>4</v>
      </c>
      <c r="C8" s="98" t="s">
        <v>26</v>
      </c>
      <c r="D8" s="103">
        <v>73420</v>
      </c>
      <c r="E8" s="9">
        <f>'11'!$AE7</f>
        <v>698.66666666666663</v>
      </c>
      <c r="F8" s="9">
        <f>'12'!$AE7</f>
        <v>677.75</v>
      </c>
      <c r="G8" s="9">
        <f>'13'!$AE7</f>
        <v>708.58333333333337</v>
      </c>
      <c r="H8" s="9">
        <f>'14'!$AE7</f>
        <v>781.56521739130437</v>
      </c>
      <c r="I8" s="16">
        <f>'15'!$AE7</f>
        <v>900.16666666666663</v>
      </c>
      <c r="J8" s="36">
        <f t="shared" si="0"/>
        <v>900.16666666666663</v>
      </c>
      <c r="K8" s="34">
        <f t="shared" si="1"/>
        <v>677.75</v>
      </c>
      <c r="L8" s="35">
        <f t="shared" si="2"/>
        <v>753.34637681159415</v>
      </c>
      <c r="M8" s="26">
        <f>'16'!$AE7</f>
        <v>800.47826086956525</v>
      </c>
      <c r="N8" s="9">
        <f>'17'!$AE7</f>
        <v>730.79166666666663</v>
      </c>
      <c r="O8" s="9">
        <f>'18'!$AE7</f>
        <v>831.41666666666663</v>
      </c>
      <c r="P8" s="9">
        <f>'19'!$AE7</f>
        <v>851.29166666666663</v>
      </c>
      <c r="Q8" s="16">
        <f>'20'!$AE7</f>
        <v>767.125</v>
      </c>
      <c r="R8" s="28">
        <f t="shared" si="3"/>
        <v>851.29166666666663</v>
      </c>
      <c r="S8" s="29">
        <f t="shared" si="4"/>
        <v>730.79166666666663</v>
      </c>
      <c r="T8" s="51">
        <f t="shared" si="5"/>
        <v>796.22065217391298</v>
      </c>
    </row>
    <row r="9" spans="1:20" s="3" customFormat="1" ht="15.2" customHeight="1" x14ac:dyDescent="0.25">
      <c r="A9" s="190"/>
      <c r="B9" s="10">
        <v>5</v>
      </c>
      <c r="C9" s="98" t="s">
        <v>5</v>
      </c>
      <c r="D9" s="103">
        <v>73400</v>
      </c>
      <c r="E9" s="9">
        <f>'11'!$AE8</f>
        <v>312.91666666666669</v>
      </c>
      <c r="F9" s="9">
        <f>'12'!$AE8</f>
        <v>271.83333333333331</v>
      </c>
      <c r="G9" s="9">
        <f>'13'!$AE8</f>
        <v>264.16666666666669</v>
      </c>
      <c r="H9" s="9">
        <f>'14'!$AE8</f>
        <v>333.16666666666669</v>
      </c>
      <c r="I9" s="16">
        <f>'15'!$AE8</f>
        <v>476.8125</v>
      </c>
      <c r="J9" s="36">
        <f t="shared" si="0"/>
        <v>476.8125</v>
      </c>
      <c r="K9" s="34">
        <f t="shared" si="1"/>
        <v>264.16666666666669</v>
      </c>
      <c r="L9" s="35">
        <f t="shared" si="2"/>
        <v>331.7791666666667</v>
      </c>
      <c r="M9" s="26">
        <f>'16'!$AE8</f>
        <v>493.61538461538464</v>
      </c>
      <c r="N9" s="9">
        <f>'17'!$AE8</f>
        <v>378.75</v>
      </c>
      <c r="O9" s="9">
        <f>'18'!$AE8</f>
        <v>376.83333333333331</v>
      </c>
      <c r="P9" s="9">
        <f>'19'!$AE8</f>
        <v>481.08333333333331</v>
      </c>
      <c r="Q9" s="16">
        <f>'20'!$AE8</f>
        <v>421.25</v>
      </c>
      <c r="R9" s="28">
        <f t="shared" si="3"/>
        <v>493.61538461538464</v>
      </c>
      <c r="S9" s="29">
        <f t="shared" si="4"/>
        <v>376.83333333333331</v>
      </c>
      <c r="T9" s="51">
        <f t="shared" si="5"/>
        <v>430.30641025641023</v>
      </c>
    </row>
    <row r="10" spans="1:20" s="3" customFormat="1" ht="15.2" customHeight="1" x14ac:dyDescent="0.25">
      <c r="A10" s="190"/>
      <c r="B10" s="10">
        <v>6</v>
      </c>
      <c r="C10" s="98" t="s">
        <v>6</v>
      </c>
      <c r="D10" s="103">
        <v>73404</v>
      </c>
      <c r="E10" s="9">
        <f>'11'!$AE9</f>
        <v>228</v>
      </c>
      <c r="F10" s="9">
        <f>'12'!$AE9</f>
        <v>242.25</v>
      </c>
      <c r="G10" s="9">
        <f>'13'!$AE9</f>
        <v>239.33333333333334</v>
      </c>
      <c r="H10" s="9">
        <f>'14'!$AE9</f>
        <v>292.7</v>
      </c>
      <c r="I10" s="16">
        <f>'15'!$AE9</f>
        <v>261</v>
      </c>
      <c r="J10" s="36">
        <f t="shared" si="0"/>
        <v>292.7</v>
      </c>
      <c r="K10" s="34">
        <f t="shared" si="1"/>
        <v>228</v>
      </c>
      <c r="L10" s="35">
        <f t="shared" si="2"/>
        <v>252.65666666666667</v>
      </c>
      <c r="M10" s="26">
        <f>'16'!$AE9</f>
        <v>275.58333333333331</v>
      </c>
      <c r="N10" s="9">
        <f>'17'!$AE9</f>
        <v>266.10000000000002</v>
      </c>
      <c r="O10" s="9">
        <f>'18'!$AE9</f>
        <v>255.58333333333334</v>
      </c>
      <c r="P10" s="9">
        <f>'19'!$AE9</f>
        <v>272.83333333333331</v>
      </c>
      <c r="Q10" s="16">
        <f>'20'!$AE9</f>
        <v>282</v>
      </c>
      <c r="R10" s="28">
        <f t="shared" si="3"/>
        <v>282</v>
      </c>
      <c r="S10" s="29">
        <f t="shared" si="4"/>
        <v>255.58333333333334</v>
      </c>
      <c r="T10" s="51">
        <f t="shared" si="5"/>
        <v>270.42</v>
      </c>
    </row>
    <row r="11" spans="1:20" s="3" customFormat="1" ht="15.2" customHeight="1" x14ac:dyDescent="0.25">
      <c r="A11" s="190"/>
      <c r="B11" s="10">
        <v>7</v>
      </c>
      <c r="C11" s="98" t="s">
        <v>7</v>
      </c>
      <c r="D11" s="103">
        <v>73405</v>
      </c>
      <c r="E11" s="9">
        <f>'11'!$AE10</f>
        <v>33.875</v>
      </c>
      <c r="F11" s="9">
        <f>'12'!$AE10</f>
        <v>35.083333333333336</v>
      </c>
      <c r="G11" s="9">
        <f>'13'!$AE10</f>
        <v>36.791666666666664</v>
      </c>
      <c r="H11" s="9">
        <f>'14'!$AE10</f>
        <v>41.958333333333336</v>
      </c>
      <c r="I11" s="16">
        <f>'15'!$AE10</f>
        <v>44.958333333333336</v>
      </c>
      <c r="J11" s="36">
        <f t="shared" si="0"/>
        <v>44.958333333333336</v>
      </c>
      <c r="K11" s="34">
        <f t="shared" si="1"/>
        <v>33.875</v>
      </c>
      <c r="L11" s="35">
        <f t="shared" si="2"/>
        <v>38.533333333333339</v>
      </c>
      <c r="M11" s="26">
        <f>'16'!$AE10</f>
        <v>49.5</v>
      </c>
      <c r="N11" s="9">
        <f>'17'!$AE10</f>
        <v>49.041666666666664</v>
      </c>
      <c r="O11" s="9">
        <f>'18'!$AE10</f>
        <v>44.5</v>
      </c>
      <c r="P11" s="9">
        <f>'19'!$AE10</f>
        <v>43.75</v>
      </c>
      <c r="Q11" s="16">
        <f>'20'!$AE10</f>
        <v>44.375</v>
      </c>
      <c r="R11" s="28">
        <f t="shared" si="3"/>
        <v>49.5</v>
      </c>
      <c r="S11" s="29">
        <f t="shared" si="4"/>
        <v>43.75</v>
      </c>
      <c r="T11" s="51">
        <f t="shared" si="5"/>
        <v>46.233333333333334</v>
      </c>
    </row>
    <row r="12" spans="1:20" ht="15.2" customHeight="1" x14ac:dyDescent="0.25">
      <c r="A12" s="190"/>
      <c r="B12" s="10">
        <v>8</v>
      </c>
      <c r="C12" s="98" t="s">
        <v>27</v>
      </c>
      <c r="D12" s="103">
        <v>73406</v>
      </c>
      <c r="E12" s="9">
        <f>'11'!$AE11</f>
        <v>4683.5</v>
      </c>
      <c r="F12" s="9">
        <f>'12'!$AE11</f>
        <v>4683.25</v>
      </c>
      <c r="G12" s="9">
        <f>'13'!$AE11</f>
        <v>4688.25</v>
      </c>
      <c r="H12" s="9">
        <f>'14'!$AE11</f>
        <v>4704.833333333333</v>
      </c>
      <c r="I12" s="16">
        <f>'15'!$AE11</f>
        <v>4698.5</v>
      </c>
      <c r="J12" s="36">
        <f t="shared" si="0"/>
        <v>4704.833333333333</v>
      </c>
      <c r="K12" s="34">
        <f t="shared" si="1"/>
        <v>4683.25</v>
      </c>
      <c r="L12" s="35">
        <f t="shared" si="2"/>
        <v>4691.6666666666661</v>
      </c>
      <c r="M12" s="26">
        <f>'16'!$AE11</f>
        <v>4707.4285714285716</v>
      </c>
      <c r="N12" s="9">
        <f>'17'!$AE11</f>
        <v>4697.5</v>
      </c>
      <c r="O12" s="9">
        <f>'18'!$AE11</f>
        <v>4699.125</v>
      </c>
      <c r="P12" s="9">
        <f>'19'!$AE11</f>
        <v>4697.875</v>
      </c>
      <c r="Q12" s="16">
        <f>'20'!$AE11</f>
        <v>4693.1428571428569</v>
      </c>
      <c r="R12" s="28">
        <f t="shared" si="3"/>
        <v>4707.4285714285716</v>
      </c>
      <c r="S12" s="29">
        <f t="shared" si="4"/>
        <v>4693.1428571428569</v>
      </c>
      <c r="T12" s="51">
        <f t="shared" si="5"/>
        <v>4699.0142857142855</v>
      </c>
    </row>
    <row r="13" spans="1:20" s="3" customFormat="1" ht="15.2" customHeight="1" x14ac:dyDescent="0.25">
      <c r="A13" s="190"/>
      <c r="B13" s="10">
        <v>9</v>
      </c>
      <c r="C13" s="98" t="s">
        <v>8</v>
      </c>
      <c r="D13" s="103">
        <v>73408</v>
      </c>
      <c r="E13" s="9">
        <f>'11'!$AE12</f>
        <v>2720.75</v>
      </c>
      <c r="F13" s="9">
        <f>'12'!$AE12</f>
        <v>2717.8333333333335</v>
      </c>
      <c r="G13" s="9">
        <f>'13'!$AE12</f>
        <v>2718.5</v>
      </c>
      <c r="H13" s="9">
        <f>'14'!$AE12</f>
        <v>2715.0833333333335</v>
      </c>
      <c r="I13" s="16">
        <f>'15'!$AE12</f>
        <v>2706.75</v>
      </c>
      <c r="J13" s="36">
        <f t="shared" si="0"/>
        <v>2720.75</v>
      </c>
      <c r="K13" s="34">
        <f t="shared" si="1"/>
        <v>2706.75</v>
      </c>
      <c r="L13" s="35">
        <f t="shared" si="2"/>
        <v>2715.7833333333338</v>
      </c>
      <c r="M13" s="26">
        <f>'16'!$AE12</f>
        <v>2708.8333333333335</v>
      </c>
      <c r="N13" s="9">
        <f>'17'!$AE12</f>
        <v>2702</v>
      </c>
      <c r="O13" s="9">
        <f>'18'!$AE12</f>
        <v>2722</v>
      </c>
      <c r="P13" s="9">
        <f>'19'!$AE12</f>
        <v>2730.8333333333335</v>
      </c>
      <c r="Q13" s="16">
        <f>'20'!$AE12</f>
        <v>2719.8333333333335</v>
      </c>
      <c r="R13" s="28">
        <f t="shared" si="3"/>
        <v>2730.8333333333335</v>
      </c>
      <c r="S13" s="29">
        <f t="shared" si="4"/>
        <v>2702</v>
      </c>
      <c r="T13" s="51">
        <f t="shared" si="5"/>
        <v>2716.7000000000003</v>
      </c>
    </row>
    <row r="14" spans="1:20" s="3" customFormat="1" ht="15.2" customHeight="1" x14ac:dyDescent="0.25">
      <c r="A14" s="190"/>
      <c r="B14" s="10">
        <v>10</v>
      </c>
      <c r="C14" s="98" t="s">
        <v>9</v>
      </c>
      <c r="D14" s="103">
        <v>73409</v>
      </c>
      <c r="E14" s="9">
        <f>'11'!$AE13</f>
        <v>1042.375</v>
      </c>
      <c r="F14" s="9">
        <f>'12'!$AE13</f>
        <v>1071.8333333333333</v>
      </c>
      <c r="G14" s="9">
        <f>'13'!$AE13</f>
        <v>1051.8333333333333</v>
      </c>
      <c r="H14" s="9">
        <f>'14'!$AE13</f>
        <v>1057.0833333333333</v>
      </c>
      <c r="I14" s="16">
        <f>'15'!$AE13</f>
        <v>1049</v>
      </c>
      <c r="J14" s="36">
        <f t="shared" si="0"/>
        <v>1071.8333333333333</v>
      </c>
      <c r="K14" s="34">
        <f t="shared" si="1"/>
        <v>1042.375</v>
      </c>
      <c r="L14" s="35">
        <f t="shared" si="2"/>
        <v>1054.4249999999997</v>
      </c>
      <c r="M14" s="26">
        <f>'16'!$AE13</f>
        <v>1047.4166666666667</v>
      </c>
      <c r="N14" s="9">
        <f>'17'!$AE13</f>
        <v>1044.3333333333333</v>
      </c>
      <c r="O14" s="9">
        <f>'18'!$AE13</f>
        <v>1028.6666666666667</v>
      </c>
      <c r="P14" s="9">
        <f>'19'!$AE13</f>
        <v>1074.1666666666667</v>
      </c>
      <c r="Q14" s="16">
        <f>'20'!$AE13</f>
        <v>1049.8333333333333</v>
      </c>
      <c r="R14" s="28">
        <f t="shared" si="3"/>
        <v>1074.1666666666667</v>
      </c>
      <c r="S14" s="29">
        <f t="shared" si="4"/>
        <v>1028.6666666666667</v>
      </c>
      <c r="T14" s="51">
        <f t="shared" si="5"/>
        <v>1048.8833333333334</v>
      </c>
    </row>
    <row r="15" spans="1:20" s="3" customFormat="1" ht="15.2" customHeight="1" x14ac:dyDescent="0.25">
      <c r="A15" s="190"/>
      <c r="B15" s="10">
        <v>11</v>
      </c>
      <c r="C15" s="98" t="s">
        <v>10</v>
      </c>
      <c r="D15" s="103">
        <v>73410</v>
      </c>
      <c r="E15" s="9">
        <f>'11'!$AE14</f>
        <v>99.25</v>
      </c>
      <c r="F15" s="9">
        <f>'12'!$AE14</f>
        <v>70.625</v>
      </c>
      <c r="G15" s="9">
        <f>'13'!$AE14</f>
        <v>91.375</v>
      </c>
      <c r="H15" s="9">
        <f>'14'!$AE14</f>
        <v>103.75</v>
      </c>
      <c r="I15" s="16">
        <f>'15'!$AE14</f>
        <v>114</v>
      </c>
      <c r="J15" s="36">
        <f t="shared" si="0"/>
        <v>114</v>
      </c>
      <c r="K15" s="34">
        <f t="shared" si="1"/>
        <v>70.625</v>
      </c>
      <c r="L15" s="35">
        <f t="shared" si="2"/>
        <v>95.8</v>
      </c>
      <c r="M15" s="26">
        <f>'16'!$AE14</f>
        <v>114.25</v>
      </c>
      <c r="N15" s="9">
        <f>'17'!$AE14</f>
        <v>114.875</v>
      </c>
      <c r="O15" s="9">
        <f>'18'!$AE14</f>
        <v>109.875</v>
      </c>
      <c r="P15" s="9">
        <f>'19'!$AE14</f>
        <v>120.5</v>
      </c>
      <c r="Q15" s="16">
        <f>'20'!$AE14</f>
        <v>123.75</v>
      </c>
      <c r="R15" s="28">
        <f t="shared" si="3"/>
        <v>123.75</v>
      </c>
      <c r="S15" s="29">
        <f t="shared" si="4"/>
        <v>109.875</v>
      </c>
      <c r="T15" s="51">
        <f t="shared" si="5"/>
        <v>116.65</v>
      </c>
    </row>
    <row r="16" spans="1:20" ht="15.2" customHeight="1" x14ac:dyDescent="0.25">
      <c r="A16" s="190"/>
      <c r="B16" s="10">
        <v>12</v>
      </c>
      <c r="C16" s="98" t="s">
        <v>28</v>
      </c>
      <c r="D16" s="103">
        <v>73411</v>
      </c>
      <c r="E16" s="9">
        <f>'11'!$AE15</f>
        <v>8.2083333333333339</v>
      </c>
      <c r="F16" s="9">
        <f>'12'!$AE15</f>
        <v>14.541666666666666</v>
      </c>
      <c r="G16" s="9">
        <f>'13'!$AE15</f>
        <v>15.666666666666666</v>
      </c>
      <c r="H16" s="9">
        <f>'14'!$AE15</f>
        <v>16.916666666666668</v>
      </c>
      <c r="I16" s="16">
        <f>'15'!$AE15</f>
        <v>19.5</v>
      </c>
      <c r="J16" s="36">
        <f t="shared" si="0"/>
        <v>19.5</v>
      </c>
      <c r="K16" s="34">
        <f t="shared" si="1"/>
        <v>8.2083333333333339</v>
      </c>
      <c r="L16" s="35">
        <f t="shared" si="2"/>
        <v>14.966666666666665</v>
      </c>
      <c r="M16" s="26">
        <f>'16'!$AE15</f>
        <v>21.25</v>
      </c>
      <c r="N16" s="9">
        <f>'17'!$AE15</f>
        <v>21.291666666666668</v>
      </c>
      <c r="O16" s="9">
        <f>'18'!$AE15</f>
        <v>16.666666666666668</v>
      </c>
      <c r="P16" s="9">
        <f>'19'!$AE15</f>
        <v>13.75</v>
      </c>
      <c r="Q16" s="16">
        <f>'20'!$AE15</f>
        <v>11.208333333333334</v>
      </c>
      <c r="R16" s="28">
        <f t="shared" si="3"/>
        <v>21.291666666666668</v>
      </c>
      <c r="S16" s="29">
        <f t="shared" si="4"/>
        <v>11.208333333333334</v>
      </c>
      <c r="T16" s="51">
        <f t="shared" si="5"/>
        <v>16.833333333333336</v>
      </c>
    </row>
    <row r="17" spans="1:20" s="3" customFormat="1" ht="15.2" customHeight="1" x14ac:dyDescent="0.25">
      <c r="A17" s="190"/>
      <c r="B17" s="10">
        <v>13</v>
      </c>
      <c r="C17" s="98" t="s">
        <v>29</v>
      </c>
      <c r="D17" s="103">
        <v>73412</v>
      </c>
      <c r="E17" s="9">
        <f>'11'!$AE16</f>
        <v>75.583333333333329</v>
      </c>
      <c r="F17" s="9">
        <f>'12'!$AE16</f>
        <v>76.041666666666671</v>
      </c>
      <c r="G17" s="9">
        <f>'13'!$AE16</f>
        <v>79.125</v>
      </c>
      <c r="H17" s="9">
        <f>'14'!$AE16</f>
        <v>84.166666666666671</v>
      </c>
      <c r="I17" s="16">
        <f>'15'!$AE16</f>
        <v>88.583333333333329</v>
      </c>
      <c r="J17" s="36">
        <f t="shared" si="0"/>
        <v>88.583333333333329</v>
      </c>
      <c r="K17" s="34">
        <f t="shared" si="1"/>
        <v>75.583333333333329</v>
      </c>
      <c r="L17" s="35">
        <f t="shared" si="2"/>
        <v>80.7</v>
      </c>
      <c r="M17" s="26">
        <f>'16'!$AE16</f>
        <v>91.833333333333329</v>
      </c>
      <c r="N17" s="9">
        <f>'17'!$AE16</f>
        <v>93.083333333333329</v>
      </c>
      <c r="O17" s="9">
        <f>'18'!$AE16</f>
        <v>88.291666666666671</v>
      </c>
      <c r="P17" s="9">
        <f>'19'!$AE16</f>
        <v>87.208333333333329</v>
      </c>
      <c r="Q17" s="16">
        <f>'20'!$AE16</f>
        <v>86.666666666666671</v>
      </c>
      <c r="R17" s="28">
        <f t="shared" si="3"/>
        <v>93.083333333333329</v>
      </c>
      <c r="S17" s="29">
        <f t="shared" si="4"/>
        <v>86.666666666666671</v>
      </c>
      <c r="T17" s="51">
        <f t="shared" si="5"/>
        <v>89.416666666666657</v>
      </c>
    </row>
    <row r="18" spans="1:20" s="3" customFormat="1" ht="15.2" customHeight="1" x14ac:dyDescent="0.25">
      <c r="A18" s="190"/>
      <c r="B18" s="10">
        <v>14</v>
      </c>
      <c r="C18" s="98" t="s">
        <v>57</v>
      </c>
      <c r="D18" s="103">
        <v>73413</v>
      </c>
      <c r="E18" s="9">
        <f>'11'!$AE17</f>
        <v>62.75</v>
      </c>
      <c r="F18" s="9">
        <f>'12'!$AE17</f>
        <v>63.75</v>
      </c>
      <c r="G18" s="9">
        <f>'13'!$AE17</f>
        <v>66.958333333333329</v>
      </c>
      <c r="H18" s="9">
        <f>'14'!$AE17</f>
        <v>70.541666666666671</v>
      </c>
      <c r="I18" s="16">
        <f>'15'!$AE17</f>
        <v>71.208333333333329</v>
      </c>
      <c r="J18" s="36">
        <f t="shared" si="0"/>
        <v>71.208333333333329</v>
      </c>
      <c r="K18" s="34">
        <f t="shared" si="1"/>
        <v>62.75</v>
      </c>
      <c r="L18" s="35">
        <f t="shared" si="2"/>
        <v>67.041666666666657</v>
      </c>
      <c r="M18" s="26">
        <f>'16'!$AE17</f>
        <v>77.458333333333329</v>
      </c>
      <c r="N18" s="9">
        <f>'17'!$AE17</f>
        <v>79.375</v>
      </c>
      <c r="O18" s="9">
        <f>'18'!$AE17</f>
        <v>74.708333333333329</v>
      </c>
      <c r="P18" s="9">
        <f>'19'!$AE17</f>
        <v>73.083333333333329</v>
      </c>
      <c r="Q18" s="16">
        <f>'20'!$AE17</f>
        <v>71.166666666666671</v>
      </c>
      <c r="R18" s="28">
        <f t="shared" si="3"/>
        <v>79.375</v>
      </c>
      <c r="S18" s="29">
        <f t="shared" si="4"/>
        <v>71.166666666666671</v>
      </c>
      <c r="T18" s="51">
        <f t="shared" si="5"/>
        <v>75.158333333333331</v>
      </c>
    </row>
    <row r="19" spans="1:20" ht="15.2" customHeight="1" x14ac:dyDescent="0.25">
      <c r="A19" s="190"/>
      <c r="B19" s="10">
        <v>15</v>
      </c>
      <c r="C19" s="98" t="s">
        <v>30</v>
      </c>
      <c r="D19" s="103">
        <v>73414</v>
      </c>
      <c r="E19" s="9">
        <f>'11'!$AE18</f>
        <v>32.583333333333336</v>
      </c>
      <c r="F19" s="9">
        <f>'12'!$AE18</f>
        <v>23.125</v>
      </c>
      <c r="G19" s="9">
        <f>'13'!$AE18</f>
        <v>13.333333333333334</v>
      </c>
      <c r="H19" s="9">
        <f>'14'!$AE18</f>
        <v>18.125</v>
      </c>
      <c r="I19" s="16">
        <f>'15'!$AE18</f>
        <v>20.375</v>
      </c>
      <c r="J19" s="36">
        <f t="shared" si="0"/>
        <v>32.583333333333336</v>
      </c>
      <c r="K19" s="34">
        <f t="shared" si="1"/>
        <v>13.333333333333334</v>
      </c>
      <c r="L19" s="35">
        <f t="shared" si="2"/>
        <v>21.508333333333333</v>
      </c>
      <c r="M19" s="26">
        <f>'16'!$AE18</f>
        <v>21.458333333333332</v>
      </c>
      <c r="N19" s="9">
        <f>'17'!$AE18</f>
        <v>29.875</v>
      </c>
      <c r="O19" s="9">
        <f>'18'!$AE18</f>
        <v>31.291666666666668</v>
      </c>
      <c r="P19" s="9">
        <f>'19'!$AE18</f>
        <v>28.125</v>
      </c>
      <c r="Q19" s="16">
        <f>'20'!$AE18</f>
        <v>25.791666666666668</v>
      </c>
      <c r="R19" s="28">
        <f t="shared" si="3"/>
        <v>31.291666666666668</v>
      </c>
      <c r="S19" s="29">
        <f t="shared" si="4"/>
        <v>21.458333333333332</v>
      </c>
      <c r="T19" s="51">
        <f t="shared" si="5"/>
        <v>27.30833333333333</v>
      </c>
    </row>
    <row r="20" spans="1:20" ht="15.2" customHeight="1" x14ac:dyDescent="0.25">
      <c r="A20" s="190"/>
      <c r="B20" s="10">
        <v>16</v>
      </c>
      <c r="C20" s="98" t="s">
        <v>39</v>
      </c>
      <c r="D20" s="103">
        <v>73416</v>
      </c>
      <c r="E20" s="9" t="e">
        <f>'11'!$AE19</f>
        <v>#DIV/0!</v>
      </c>
      <c r="F20" s="9" t="e">
        <f>'12'!$AE19</f>
        <v>#DIV/0!</v>
      </c>
      <c r="G20" s="9" t="e">
        <f>'13'!$AE19</f>
        <v>#DIV/0!</v>
      </c>
      <c r="H20" s="9" t="e">
        <f>'14'!$AE19</f>
        <v>#DIV/0!</v>
      </c>
      <c r="I20" s="16">
        <f>'15'!$AE19</f>
        <v>2456.25</v>
      </c>
      <c r="J20" s="36" t="e">
        <f t="shared" si="0"/>
        <v>#DIV/0!</v>
      </c>
      <c r="K20" s="34" t="e">
        <f t="shared" si="1"/>
        <v>#DIV/0!</v>
      </c>
      <c r="L20" s="35" t="e">
        <f t="shared" si="2"/>
        <v>#DIV/0!</v>
      </c>
      <c r="M20" s="26">
        <f>'16'!$AE19</f>
        <v>2456</v>
      </c>
      <c r="N20" s="9">
        <f>'17'!$AE19</f>
        <v>2462.75</v>
      </c>
      <c r="O20" s="9">
        <f>'18'!$AE19</f>
        <v>2456.5</v>
      </c>
      <c r="P20" s="9">
        <f>'19'!$AE19</f>
        <v>2465.5</v>
      </c>
      <c r="Q20" s="16">
        <f>'20'!$AE19</f>
        <v>2467.75</v>
      </c>
      <c r="R20" s="28">
        <f t="shared" si="3"/>
        <v>2467.75</v>
      </c>
      <c r="S20" s="29">
        <f t="shared" si="4"/>
        <v>2456</v>
      </c>
      <c r="T20" s="51">
        <f t="shared" si="5"/>
        <v>2461.6999999999998</v>
      </c>
    </row>
    <row r="21" spans="1:20" ht="15.2" customHeight="1" thickBot="1" x14ac:dyDescent="0.3">
      <c r="A21" s="191"/>
      <c r="B21" s="18">
        <v>17</v>
      </c>
      <c r="C21" s="99" t="s">
        <v>31</v>
      </c>
      <c r="D21" s="104">
        <v>73417</v>
      </c>
      <c r="E21" s="12">
        <f>'11'!$AE20</f>
        <v>10.166666666666666</v>
      </c>
      <c r="F21" s="12">
        <f>'12'!$AE20</f>
        <v>95.166666666666671</v>
      </c>
      <c r="G21" s="12">
        <f>'13'!$AE20</f>
        <v>8.375</v>
      </c>
      <c r="H21" s="12">
        <f>'14'!$AE20</f>
        <v>9.9583333333333339</v>
      </c>
      <c r="I21" s="17">
        <f>'15'!$AE20</f>
        <v>15.833333333333334</v>
      </c>
      <c r="J21" s="28">
        <f t="shared" si="0"/>
        <v>95.166666666666671</v>
      </c>
      <c r="K21" s="29">
        <f t="shared" si="1"/>
        <v>8.375</v>
      </c>
      <c r="L21" s="51">
        <f t="shared" si="2"/>
        <v>27.9</v>
      </c>
      <c r="M21" s="76">
        <f>'16'!$AE20</f>
        <v>13.826086956521738</v>
      </c>
      <c r="N21" s="19">
        <f>'17'!$AE20</f>
        <v>15.125</v>
      </c>
      <c r="O21" s="19">
        <f>'18'!$AE20</f>
        <v>14.291666666666666</v>
      </c>
      <c r="P21" s="19">
        <f>'19'!$AE20</f>
        <v>7.208333333333333</v>
      </c>
      <c r="Q21" s="77">
        <f>'20'!$AE20</f>
        <v>4</v>
      </c>
      <c r="R21" s="28">
        <f t="shared" si="3"/>
        <v>15.125</v>
      </c>
      <c r="S21" s="29">
        <f t="shared" si="4"/>
        <v>4</v>
      </c>
      <c r="T21" s="51">
        <f t="shared" si="5"/>
        <v>10.890217391304349</v>
      </c>
    </row>
    <row r="22" spans="1:20" s="3" customFormat="1" ht="15.2" customHeight="1" x14ac:dyDescent="0.25">
      <c r="A22" s="179" t="s">
        <v>54</v>
      </c>
      <c r="B22" s="11">
        <v>18</v>
      </c>
      <c r="C22" s="97" t="s">
        <v>32</v>
      </c>
      <c r="D22" s="102">
        <v>72421</v>
      </c>
      <c r="E22" s="34">
        <f>'11'!$AE21</f>
        <v>8809.75</v>
      </c>
      <c r="F22" s="34">
        <f>'12'!$AE21</f>
        <v>8860.75</v>
      </c>
      <c r="G22" s="34">
        <f>'13'!$AE21</f>
        <v>8868.5833333333339</v>
      </c>
      <c r="H22" s="34">
        <f>'14'!$AE21</f>
        <v>8809.6666666666661</v>
      </c>
      <c r="I22" s="35">
        <f>'15'!$AE21</f>
        <v>8801</v>
      </c>
      <c r="J22" s="25">
        <f t="shared" si="0"/>
        <v>8868.5833333333339</v>
      </c>
      <c r="K22" s="14">
        <f t="shared" si="1"/>
        <v>8801</v>
      </c>
      <c r="L22" s="15">
        <f t="shared" si="2"/>
        <v>8829.9500000000007</v>
      </c>
      <c r="M22" s="25">
        <f>'16'!$AE21</f>
        <v>8812.7000000000007</v>
      </c>
      <c r="N22" s="14">
        <f>'17'!$AE21</f>
        <v>8794.25</v>
      </c>
      <c r="O22" s="14">
        <f>'18'!$AE21</f>
        <v>8807.8333333333339</v>
      </c>
      <c r="P22" s="14">
        <f>'19'!$AE21</f>
        <v>8818.0833333333339</v>
      </c>
      <c r="Q22" s="15">
        <f>'20'!$AE21</f>
        <v>8803.1666666666661</v>
      </c>
      <c r="R22" s="32">
        <f t="shared" si="3"/>
        <v>8818.0833333333339</v>
      </c>
      <c r="S22" s="33">
        <f t="shared" si="4"/>
        <v>8794.25</v>
      </c>
      <c r="T22" s="53">
        <f t="shared" si="5"/>
        <v>8807.2066666666669</v>
      </c>
    </row>
    <row r="23" spans="1:20" ht="15.2" customHeight="1" x14ac:dyDescent="0.25">
      <c r="A23" s="180"/>
      <c r="B23" s="10">
        <v>19</v>
      </c>
      <c r="C23" s="98" t="s">
        <v>11</v>
      </c>
      <c r="D23" s="103">
        <v>72422</v>
      </c>
      <c r="E23" s="9">
        <f>'11'!$AE22</f>
        <v>3030.1666666666665</v>
      </c>
      <c r="F23" s="9">
        <f>'12'!$AE22</f>
        <v>3011.9166666666665</v>
      </c>
      <c r="G23" s="9">
        <f>'13'!$AE22</f>
        <v>3007.6666666666665</v>
      </c>
      <c r="H23" s="9">
        <f>'14'!$AE22</f>
        <v>3021.1666666666665</v>
      </c>
      <c r="I23" s="16">
        <f>'15'!$AE22</f>
        <v>3014.25</v>
      </c>
      <c r="J23" s="36">
        <f t="shared" si="0"/>
        <v>3030.1666666666665</v>
      </c>
      <c r="K23" s="34">
        <f t="shared" si="1"/>
        <v>3007.6666666666665</v>
      </c>
      <c r="L23" s="35">
        <f t="shared" si="2"/>
        <v>3017.0333333333333</v>
      </c>
      <c r="M23" s="26">
        <f>'16'!$AE22</f>
        <v>3003.25</v>
      </c>
      <c r="N23" s="9">
        <f>'17'!$AE22</f>
        <v>2998.4166666666665</v>
      </c>
      <c r="O23" s="9">
        <f>'18'!$AE22</f>
        <v>2991.6666666666665</v>
      </c>
      <c r="P23" s="9">
        <f>'19'!$AE22</f>
        <v>2993.3333333333335</v>
      </c>
      <c r="Q23" s="16">
        <f>'20'!$AE22</f>
        <v>2994.9166666666665</v>
      </c>
      <c r="R23" s="28">
        <f t="shared" si="3"/>
        <v>3003.25</v>
      </c>
      <c r="S23" s="29">
        <f t="shared" si="4"/>
        <v>2991.6666666666665</v>
      </c>
      <c r="T23" s="51">
        <f t="shared" si="5"/>
        <v>2996.3166666666666</v>
      </c>
    </row>
    <row r="24" spans="1:20" ht="15.2" customHeight="1" x14ac:dyDescent="0.25">
      <c r="A24" s="180"/>
      <c r="B24" s="10">
        <v>20</v>
      </c>
      <c r="C24" s="98" t="s">
        <v>12</v>
      </c>
      <c r="D24" s="103">
        <v>72423</v>
      </c>
      <c r="E24" s="9">
        <f>'11'!$AE23</f>
        <v>13523</v>
      </c>
      <c r="F24" s="9">
        <f>'12'!$AE23</f>
        <v>13556.529411764706</v>
      </c>
      <c r="G24" s="9">
        <f>'13'!$AE23</f>
        <v>13542.588235294117</v>
      </c>
      <c r="H24" s="9">
        <f>'14'!$AE23</f>
        <v>13536.333333333334</v>
      </c>
      <c r="I24" s="16">
        <f>'15'!$AE23</f>
        <v>13556.8</v>
      </c>
      <c r="J24" s="36">
        <f t="shared" si="0"/>
        <v>13556.8</v>
      </c>
      <c r="K24" s="34">
        <f t="shared" si="1"/>
        <v>13523</v>
      </c>
      <c r="L24" s="35">
        <f t="shared" si="2"/>
        <v>13543.050196078431</v>
      </c>
      <c r="M24" s="26">
        <f>'16'!$AE23</f>
        <v>13546.380952380952</v>
      </c>
      <c r="N24" s="9">
        <f>'17'!$AE23</f>
        <v>13542.947368421053</v>
      </c>
      <c r="O24" s="9">
        <f>'18'!$AE23</f>
        <v>13525.142857142857</v>
      </c>
      <c r="P24" s="9">
        <f>'19'!$AE23</f>
        <v>13546.35294117647</v>
      </c>
      <c r="Q24" s="16">
        <f>'20'!$AE23</f>
        <v>13552</v>
      </c>
      <c r="R24" s="28">
        <f t="shared" si="3"/>
        <v>13552</v>
      </c>
      <c r="S24" s="29">
        <f t="shared" si="4"/>
        <v>13525.142857142857</v>
      </c>
      <c r="T24" s="51">
        <f t="shared" si="5"/>
        <v>13542.564823824267</v>
      </c>
    </row>
    <row r="25" spans="1:20" ht="15.2" customHeight="1" x14ac:dyDescent="0.25">
      <c r="A25" s="180"/>
      <c r="B25" s="10">
        <v>21</v>
      </c>
      <c r="C25" s="98" t="s">
        <v>13</v>
      </c>
      <c r="D25" s="103">
        <v>72424</v>
      </c>
      <c r="E25" s="9">
        <f>'11'!$AE24</f>
        <v>6413.5</v>
      </c>
      <c r="F25" s="9">
        <f>'12'!$AE24</f>
        <v>6417.181818181818</v>
      </c>
      <c r="G25" s="9">
        <f>'13'!$AE24</f>
        <v>6427.5333333333338</v>
      </c>
      <c r="H25" s="9">
        <f>'14'!$AE24</f>
        <v>6424.3</v>
      </c>
      <c r="I25" s="16">
        <f>'15'!$AE24</f>
        <v>6389.666666666667</v>
      </c>
      <c r="J25" s="36">
        <f t="shared" si="0"/>
        <v>6427.5333333333338</v>
      </c>
      <c r="K25" s="34">
        <f t="shared" si="1"/>
        <v>6389.666666666667</v>
      </c>
      <c r="L25" s="35">
        <f t="shared" si="2"/>
        <v>6414.4363636363641</v>
      </c>
      <c r="M25" s="26">
        <f>'16'!$AE24</f>
        <v>6377.666666666667</v>
      </c>
      <c r="N25" s="9">
        <f>'17'!$AE24</f>
        <v>6412.9285714285716</v>
      </c>
      <c r="O25" s="9">
        <f>'18'!$AE24</f>
        <v>6459.9285714285716</v>
      </c>
      <c r="P25" s="9">
        <f>'19'!$AE24</f>
        <v>6399.727272727273</v>
      </c>
      <c r="Q25" s="16">
        <f>'20'!$AE24</f>
        <v>6397.8888888888887</v>
      </c>
      <c r="R25" s="28">
        <f t="shared" si="3"/>
        <v>6459.9285714285716</v>
      </c>
      <c r="S25" s="29">
        <f t="shared" si="4"/>
        <v>6377.666666666667</v>
      </c>
      <c r="T25" s="51">
        <f t="shared" si="5"/>
        <v>6409.6279942279943</v>
      </c>
    </row>
    <row r="26" spans="1:20" ht="15.2" customHeight="1" x14ac:dyDescent="0.25">
      <c r="A26" s="180"/>
      <c r="B26" s="10">
        <v>22</v>
      </c>
      <c r="C26" s="98" t="s">
        <v>33</v>
      </c>
      <c r="D26" s="103">
        <v>72432</v>
      </c>
      <c r="E26" s="9">
        <f>'11'!$AE25</f>
        <v>2361.4166666666665</v>
      </c>
      <c r="F26" s="9">
        <f>'12'!$AE25</f>
        <v>2338.2307692307691</v>
      </c>
      <c r="G26" s="9">
        <f>'13'!$AE25</f>
        <v>2326.8333333333335</v>
      </c>
      <c r="H26" s="9">
        <f>'14'!$AE25</f>
        <v>2334.8000000000002</v>
      </c>
      <c r="I26" s="16">
        <f>'15'!$AE25</f>
        <v>2316.4166666666665</v>
      </c>
      <c r="J26" s="36">
        <f t="shared" si="0"/>
        <v>2361.4166666666665</v>
      </c>
      <c r="K26" s="34">
        <f t="shared" si="1"/>
        <v>2316.4166666666665</v>
      </c>
      <c r="L26" s="35">
        <f t="shared" si="2"/>
        <v>2335.539487179487</v>
      </c>
      <c r="M26" s="26">
        <f>'16'!$AE25</f>
        <v>2319.5</v>
      </c>
      <c r="N26" s="9">
        <f>'17'!$AE25</f>
        <v>2325.3333333333335</v>
      </c>
      <c r="O26" s="9">
        <f>'18'!$AE25</f>
        <v>2302.0769230769229</v>
      </c>
      <c r="P26" s="9">
        <f>'19'!$AE25</f>
        <v>2312.217391304348</v>
      </c>
      <c r="Q26" s="16">
        <f>'20'!$AE25</f>
        <v>2324.4615384615386</v>
      </c>
      <c r="R26" s="28">
        <f t="shared" si="3"/>
        <v>2325.3333333333335</v>
      </c>
      <c r="S26" s="29">
        <f t="shared" si="4"/>
        <v>2302.0769230769229</v>
      </c>
      <c r="T26" s="51">
        <f t="shared" si="5"/>
        <v>2316.7178372352291</v>
      </c>
    </row>
    <row r="27" spans="1:20" ht="15.2" customHeight="1" x14ac:dyDescent="0.25">
      <c r="A27" s="180"/>
      <c r="B27" s="10">
        <v>23</v>
      </c>
      <c r="C27" s="98" t="s">
        <v>14</v>
      </c>
      <c r="D27" s="103">
        <v>72425</v>
      </c>
      <c r="E27" s="9">
        <f>'11'!$AE26</f>
        <v>1410.25</v>
      </c>
      <c r="F27" s="9">
        <f>'12'!$AE26</f>
        <v>1390.5</v>
      </c>
      <c r="G27" s="9">
        <f>'13'!$AE26</f>
        <v>1377.8333333333333</v>
      </c>
      <c r="H27" s="9">
        <f>'14'!$AE26</f>
        <v>1378.75</v>
      </c>
      <c r="I27" s="16">
        <f>'15'!$AE26</f>
        <v>1373</v>
      </c>
      <c r="J27" s="36">
        <f t="shared" si="0"/>
        <v>1410.25</v>
      </c>
      <c r="K27" s="34">
        <f t="shared" si="1"/>
        <v>1373</v>
      </c>
      <c r="L27" s="35">
        <f t="shared" si="2"/>
        <v>1386.0666666666666</v>
      </c>
      <c r="M27" s="26">
        <f>'16'!$AE26</f>
        <v>1364.9166666666667</v>
      </c>
      <c r="N27" s="9">
        <f>'17'!$AE26</f>
        <v>1363.6666666666667</v>
      </c>
      <c r="O27" s="9">
        <f>'18'!$AE26</f>
        <v>1362.5</v>
      </c>
      <c r="P27" s="9">
        <f>'19'!$AE26</f>
        <v>1366.3333333333333</v>
      </c>
      <c r="Q27" s="16">
        <f>'20'!$AE26</f>
        <v>1357.25</v>
      </c>
      <c r="R27" s="28">
        <f t="shared" si="3"/>
        <v>1366.3333333333333</v>
      </c>
      <c r="S27" s="29">
        <f t="shared" si="4"/>
        <v>1357.25</v>
      </c>
      <c r="T27" s="51">
        <f t="shared" si="5"/>
        <v>1362.9333333333334</v>
      </c>
    </row>
    <row r="28" spans="1:20" ht="15.2" customHeight="1" x14ac:dyDescent="0.25">
      <c r="A28" s="180"/>
      <c r="B28" s="10">
        <v>24</v>
      </c>
      <c r="C28" s="98" t="s">
        <v>34</v>
      </c>
      <c r="D28" s="103">
        <v>72426</v>
      </c>
      <c r="E28" s="9">
        <f>'11'!$AE27</f>
        <v>1044.5</v>
      </c>
      <c r="F28" s="9">
        <f>'12'!$AE27</f>
        <v>1041.0833333333333</v>
      </c>
      <c r="G28" s="9">
        <f>'13'!$AE27</f>
        <v>1034.9166666666667</v>
      </c>
      <c r="H28" s="9">
        <f>'14'!$AE27</f>
        <v>1032.3333333333333</v>
      </c>
      <c r="I28" s="16">
        <f>'15'!$AE27</f>
        <v>1032</v>
      </c>
      <c r="J28" s="36">
        <f t="shared" si="0"/>
        <v>1044.5</v>
      </c>
      <c r="K28" s="34">
        <f t="shared" si="1"/>
        <v>1032</v>
      </c>
      <c r="L28" s="35">
        <f t="shared" si="2"/>
        <v>1036.9666666666667</v>
      </c>
      <c r="M28" s="26">
        <f>'16'!$AE27</f>
        <v>1029.9166666666667</v>
      </c>
      <c r="N28" s="9">
        <f>'17'!$AE27</f>
        <v>1025.1666666666667</v>
      </c>
      <c r="O28" s="9">
        <f>'18'!$AE27</f>
        <v>1002.4166666666666</v>
      </c>
      <c r="P28" s="9">
        <f>'19'!$AE27</f>
        <v>1020.9166666666666</v>
      </c>
      <c r="Q28" s="16">
        <f>'20'!$AE27</f>
        <v>1025.5</v>
      </c>
      <c r="R28" s="28">
        <f t="shared" si="3"/>
        <v>1029.9166666666667</v>
      </c>
      <c r="S28" s="29">
        <f t="shared" si="4"/>
        <v>1002.4166666666666</v>
      </c>
      <c r="T28" s="51">
        <f t="shared" si="5"/>
        <v>1020.7833333333332</v>
      </c>
    </row>
    <row r="29" spans="1:20" ht="15.2" customHeight="1" x14ac:dyDescent="0.25">
      <c r="A29" s="180"/>
      <c r="B29" s="10">
        <v>25</v>
      </c>
      <c r="C29" s="98" t="s">
        <v>15</v>
      </c>
      <c r="D29" s="103">
        <v>72427</v>
      </c>
      <c r="E29" s="9">
        <f>'11'!$AE28</f>
        <v>70</v>
      </c>
      <c r="F29" s="9">
        <f>'12'!$AE28</f>
        <v>66.375</v>
      </c>
      <c r="G29" s="9">
        <f>'13'!$AE28</f>
        <v>57.25</v>
      </c>
      <c r="H29" s="9">
        <f>'14'!$AE28</f>
        <v>60</v>
      </c>
      <c r="I29" s="16">
        <f>'15'!$AE28</f>
        <v>63.125</v>
      </c>
      <c r="J29" s="36">
        <f t="shared" si="0"/>
        <v>70</v>
      </c>
      <c r="K29" s="34">
        <f t="shared" si="1"/>
        <v>57.25</v>
      </c>
      <c r="L29" s="35">
        <f t="shared" si="2"/>
        <v>63.35</v>
      </c>
      <c r="M29" s="26">
        <f>'16'!$AE28</f>
        <v>61.25</v>
      </c>
      <c r="N29" s="9">
        <f>'17'!$AE28</f>
        <v>56.625</v>
      </c>
      <c r="O29" s="9">
        <f>'18'!$AE28</f>
        <v>57.5</v>
      </c>
      <c r="P29" s="9">
        <f>'19'!$AE28</f>
        <v>54.416666666666664</v>
      </c>
      <c r="Q29" s="16">
        <f>'20'!$AE28</f>
        <v>54.583333333333336</v>
      </c>
      <c r="R29" s="28">
        <f t="shared" si="3"/>
        <v>61.25</v>
      </c>
      <c r="S29" s="29">
        <f t="shared" si="4"/>
        <v>54.416666666666664</v>
      </c>
      <c r="T29" s="51">
        <f t="shared" si="5"/>
        <v>56.875</v>
      </c>
    </row>
    <row r="30" spans="1:20" ht="15.2" customHeight="1" x14ac:dyDescent="0.25">
      <c r="A30" s="180"/>
      <c r="B30" s="10">
        <v>26</v>
      </c>
      <c r="C30" s="98" t="s">
        <v>16</v>
      </c>
      <c r="D30" s="103">
        <v>72428</v>
      </c>
      <c r="E30" s="9">
        <f>'11'!$AE29</f>
        <v>29.5</v>
      </c>
      <c r="F30" s="9">
        <f>'12'!$AE29</f>
        <v>28.75</v>
      </c>
      <c r="G30" s="9">
        <f>'13'!$AE29</f>
        <v>18.25</v>
      </c>
      <c r="H30" s="9">
        <f>'14'!$AE29</f>
        <v>25.25</v>
      </c>
      <c r="I30" s="16">
        <f>'15'!$AE29</f>
        <v>24.5</v>
      </c>
      <c r="J30" s="36">
        <f t="shared" si="0"/>
        <v>29.5</v>
      </c>
      <c r="K30" s="34">
        <f t="shared" si="1"/>
        <v>18.25</v>
      </c>
      <c r="L30" s="35">
        <f t="shared" si="2"/>
        <v>25.25</v>
      </c>
      <c r="M30" s="26">
        <f>'16'!$AE29</f>
        <v>22.25</v>
      </c>
      <c r="N30" s="9">
        <f>'17'!$AE29</f>
        <v>16.875</v>
      </c>
      <c r="O30" s="9">
        <f>'18'!$AE29</f>
        <v>18.5</v>
      </c>
      <c r="P30" s="9">
        <f>'19'!$AE29</f>
        <v>15.333333333333334</v>
      </c>
      <c r="Q30" s="16">
        <f>'20'!$AE29</f>
        <v>13.583333333333334</v>
      </c>
      <c r="R30" s="28">
        <f t="shared" si="3"/>
        <v>22.25</v>
      </c>
      <c r="S30" s="29">
        <f t="shared" si="4"/>
        <v>13.583333333333334</v>
      </c>
      <c r="T30" s="51">
        <f t="shared" si="5"/>
        <v>17.30833333333333</v>
      </c>
    </row>
    <row r="31" spans="1:20" ht="15.2" customHeight="1" x14ac:dyDescent="0.25">
      <c r="A31" s="180"/>
      <c r="B31" s="10">
        <v>27</v>
      </c>
      <c r="C31" s="98" t="s">
        <v>35</v>
      </c>
      <c r="D31" s="103">
        <v>72429</v>
      </c>
      <c r="E31" s="9">
        <f>'11'!$AE30</f>
        <v>5.25</v>
      </c>
      <c r="F31" s="9">
        <f>'12'!$AE30</f>
        <v>10.875</v>
      </c>
      <c r="G31" s="9">
        <f>'13'!$AE30</f>
        <v>11.125</v>
      </c>
      <c r="H31" s="9">
        <f>'14'!$AE30</f>
        <v>13.25</v>
      </c>
      <c r="I31" s="16">
        <f>'15'!$AE30</f>
        <v>16.416666666666668</v>
      </c>
      <c r="J31" s="36">
        <f t="shared" si="0"/>
        <v>16.416666666666668</v>
      </c>
      <c r="K31" s="34">
        <f t="shared" si="1"/>
        <v>5.25</v>
      </c>
      <c r="L31" s="35">
        <f t="shared" si="2"/>
        <v>11.383333333333335</v>
      </c>
      <c r="M31" s="26">
        <f>'16'!$AE30</f>
        <v>10.916666666666666</v>
      </c>
      <c r="N31" s="9">
        <f>'17'!$AE30</f>
        <v>7.875</v>
      </c>
      <c r="O31" s="9">
        <f>'18'!$AE30</f>
        <v>2.5416666666666665</v>
      </c>
      <c r="P31" s="9">
        <f>'19'!$AE30</f>
        <v>-2.7083333333333335</v>
      </c>
      <c r="Q31" s="16">
        <f>'20'!$AE30</f>
        <v>-14.454545454545455</v>
      </c>
      <c r="R31" s="28">
        <f t="shared" si="3"/>
        <v>10.916666666666666</v>
      </c>
      <c r="S31" s="29">
        <f t="shared" si="4"/>
        <v>-14.454545454545455</v>
      </c>
      <c r="T31" s="51">
        <f t="shared" si="5"/>
        <v>0.83409090909090899</v>
      </c>
    </row>
    <row r="32" spans="1:20" ht="15.2" customHeight="1" thickBot="1" x14ac:dyDescent="0.3">
      <c r="A32" s="181"/>
      <c r="B32" s="13">
        <v>28</v>
      </c>
      <c r="C32" s="100" t="s">
        <v>36</v>
      </c>
      <c r="D32" s="105">
        <v>72436</v>
      </c>
      <c r="E32" s="12">
        <f>'11'!$AE31</f>
        <v>-9.7916666666666661</v>
      </c>
      <c r="F32" s="12">
        <f>'12'!$AE31</f>
        <v>-3.1666666666666665</v>
      </c>
      <c r="G32" s="12">
        <f>'13'!$AE31</f>
        <v>1.2083333333333333</v>
      </c>
      <c r="H32" s="12">
        <f>'14'!$AE31</f>
        <v>1.2916666666666667</v>
      </c>
      <c r="I32" s="17">
        <f>'15'!$AE31</f>
        <v>1.5416666666666667</v>
      </c>
      <c r="J32" s="30">
        <f t="shared" si="0"/>
        <v>1.5416666666666667</v>
      </c>
      <c r="K32" s="31">
        <f t="shared" si="1"/>
        <v>-9.7916666666666661</v>
      </c>
      <c r="L32" s="52">
        <f t="shared" si="2"/>
        <v>-1.7833333333333332</v>
      </c>
      <c r="M32" s="27">
        <f>'16'!$AE31</f>
        <v>-0.33333333333333331</v>
      </c>
      <c r="N32" s="12">
        <f>'17'!$AE31</f>
        <v>-5.583333333333333</v>
      </c>
      <c r="O32" s="12">
        <f>'18'!$AE31</f>
        <v>-14.130434782608695</v>
      </c>
      <c r="P32" s="12">
        <f>'19'!$AE31</f>
        <v>-15.208333333333334</v>
      </c>
      <c r="Q32" s="17">
        <f>'20'!$AE31</f>
        <v>-16</v>
      </c>
      <c r="R32" s="30">
        <f t="shared" si="3"/>
        <v>-0.33333333333333331</v>
      </c>
      <c r="S32" s="31">
        <f t="shared" si="4"/>
        <v>-16</v>
      </c>
      <c r="T32" s="52">
        <f t="shared" si="5"/>
        <v>-10.251086956521739</v>
      </c>
    </row>
    <row r="33" spans="1:20" ht="15.2" customHeight="1" x14ac:dyDescent="0.25">
      <c r="A33" s="182" t="s">
        <v>55</v>
      </c>
      <c r="B33" s="20">
        <v>29</v>
      </c>
      <c r="C33" s="101" t="s">
        <v>17</v>
      </c>
      <c r="D33" s="106">
        <v>72441</v>
      </c>
      <c r="E33" s="34">
        <f>'11'!$AE32</f>
        <v>239.125</v>
      </c>
      <c r="F33" s="34">
        <f>'12'!$AE32</f>
        <v>209.75</v>
      </c>
      <c r="G33" s="34">
        <f>'13'!$AE32</f>
        <v>223.375</v>
      </c>
      <c r="H33" s="34">
        <f>'14'!$AE32</f>
        <v>226.75</v>
      </c>
      <c r="I33" s="35">
        <f>'15'!$AE32</f>
        <v>224.875</v>
      </c>
      <c r="J33" s="36">
        <f t="shared" si="0"/>
        <v>239.125</v>
      </c>
      <c r="K33" s="34">
        <f t="shared" si="1"/>
        <v>209.75</v>
      </c>
      <c r="L33" s="35">
        <f t="shared" si="2"/>
        <v>224.77500000000001</v>
      </c>
      <c r="M33" s="25">
        <f>'16'!$AE32</f>
        <v>222.5</v>
      </c>
      <c r="N33" s="14">
        <f>'17'!$AE32</f>
        <v>218.125</v>
      </c>
      <c r="O33" s="14">
        <f>'18'!$AE32</f>
        <v>217</v>
      </c>
      <c r="P33" s="14">
        <f>'19'!$AE32</f>
        <v>193</v>
      </c>
      <c r="Q33" s="15">
        <f>'20'!$AE32</f>
        <v>209.25</v>
      </c>
      <c r="R33" s="28">
        <f t="shared" si="3"/>
        <v>222.5</v>
      </c>
      <c r="S33" s="29">
        <f t="shared" si="4"/>
        <v>193</v>
      </c>
      <c r="T33" s="51">
        <f t="shared" si="5"/>
        <v>211.97499999999999</v>
      </c>
    </row>
    <row r="34" spans="1:20" ht="15.2" customHeight="1" x14ac:dyDescent="0.25">
      <c r="A34" s="183"/>
      <c r="B34" s="10">
        <v>30</v>
      </c>
      <c r="C34" s="98" t="s">
        <v>24</v>
      </c>
      <c r="D34" s="103">
        <v>72442</v>
      </c>
      <c r="E34" s="9">
        <f>'11'!$AE33</f>
        <v>156</v>
      </c>
      <c r="F34" s="9">
        <f>'12'!$AE33</f>
        <v>139</v>
      </c>
      <c r="G34" s="9">
        <f>'13'!$AE33</f>
        <v>145.625</v>
      </c>
      <c r="H34" s="9">
        <f>'14'!$AE33</f>
        <v>147.75</v>
      </c>
      <c r="I34" s="16">
        <f>'15'!$AE33</f>
        <v>135.58333333333334</v>
      </c>
      <c r="J34" s="36">
        <f t="shared" si="0"/>
        <v>156</v>
      </c>
      <c r="K34" s="34">
        <f t="shared" si="1"/>
        <v>135.58333333333334</v>
      </c>
      <c r="L34" s="35">
        <f t="shared" si="2"/>
        <v>144.79166666666669</v>
      </c>
      <c r="M34" s="26">
        <f>'16'!$AE33</f>
        <v>128.83333333333334</v>
      </c>
      <c r="N34" s="9">
        <f>'17'!$AE33</f>
        <v>127.5</v>
      </c>
      <c r="O34" s="9">
        <f>'18'!$AE33</f>
        <v>129</v>
      </c>
      <c r="P34" s="9">
        <f>'19'!$AE33</f>
        <v>115.41666666666667</v>
      </c>
      <c r="Q34" s="16">
        <f>'20'!$AE33</f>
        <v>112</v>
      </c>
      <c r="R34" s="28">
        <f t="shared" si="3"/>
        <v>129</v>
      </c>
      <c r="S34" s="29">
        <f t="shared" si="4"/>
        <v>112</v>
      </c>
      <c r="T34" s="51">
        <f t="shared" si="5"/>
        <v>122.55</v>
      </c>
    </row>
    <row r="35" spans="1:20" ht="15.2" customHeight="1" x14ac:dyDescent="0.25">
      <c r="A35" s="183"/>
      <c r="B35" s="10">
        <v>31</v>
      </c>
      <c r="C35" s="98" t="s">
        <v>18</v>
      </c>
      <c r="D35" s="103">
        <v>72443</v>
      </c>
      <c r="E35" s="9">
        <f>'11'!$AE34</f>
        <v>401.08333333333331</v>
      </c>
      <c r="F35" s="9">
        <f>'12'!$AE34</f>
        <v>392.25</v>
      </c>
      <c r="G35" s="9">
        <f>'13'!$AE34</f>
        <v>394.625</v>
      </c>
      <c r="H35" s="9">
        <f>'14'!$AE34</f>
        <v>401.85714285714283</v>
      </c>
      <c r="I35" s="16">
        <f>'15'!$AE34</f>
        <v>391.625</v>
      </c>
      <c r="J35" s="36">
        <f t="shared" si="0"/>
        <v>401.85714285714283</v>
      </c>
      <c r="K35" s="34">
        <f t="shared" si="1"/>
        <v>391.625</v>
      </c>
      <c r="L35" s="35">
        <f t="shared" si="2"/>
        <v>396.28809523809525</v>
      </c>
      <c r="M35" s="26">
        <f>'16'!$AE34</f>
        <v>391</v>
      </c>
      <c r="N35" s="9">
        <f>'17'!$AE34</f>
        <v>391.875</v>
      </c>
      <c r="O35" s="9">
        <f>'18'!$AE34</f>
        <v>391.75</v>
      </c>
      <c r="P35" s="9">
        <f>'19'!$AE34</f>
        <v>388.625</v>
      </c>
      <c r="Q35" s="16">
        <f>'20'!$AE34</f>
        <v>388.375</v>
      </c>
      <c r="R35" s="28">
        <f t="shared" si="3"/>
        <v>391.875</v>
      </c>
      <c r="S35" s="29">
        <f t="shared" si="4"/>
        <v>388.375</v>
      </c>
      <c r="T35" s="51">
        <f t="shared" si="5"/>
        <v>390.32499999999999</v>
      </c>
    </row>
    <row r="36" spans="1:20" ht="15.2" customHeight="1" x14ac:dyDescent="0.25">
      <c r="A36" s="183"/>
      <c r="B36" s="10">
        <v>32</v>
      </c>
      <c r="C36" s="98" t="s">
        <v>19</v>
      </c>
      <c r="D36" s="103">
        <v>72444</v>
      </c>
      <c r="E36" s="9">
        <f>'11'!$AE35</f>
        <v>6.291666666666667</v>
      </c>
      <c r="F36" s="9">
        <f>'12'!$AE35</f>
        <v>10.166666666666666</v>
      </c>
      <c r="G36" s="9">
        <f>'13'!$AE35</f>
        <v>11.458333333333334</v>
      </c>
      <c r="H36" s="9">
        <f>'14'!$AE35</f>
        <v>15.458333333333334</v>
      </c>
      <c r="I36" s="16">
        <f>'15'!$AE35</f>
        <v>14.666666666666666</v>
      </c>
      <c r="J36" s="36">
        <f t="shared" si="0"/>
        <v>15.458333333333334</v>
      </c>
      <c r="K36" s="34">
        <f t="shared" si="1"/>
        <v>6.291666666666667</v>
      </c>
      <c r="L36" s="35">
        <f t="shared" si="2"/>
        <v>11.608333333333333</v>
      </c>
      <c r="M36" s="26">
        <f>'16'!$AE35</f>
        <v>10.583333333333334</v>
      </c>
      <c r="N36" s="9">
        <f>'17'!$AE35</f>
        <v>4.083333333333333</v>
      </c>
      <c r="O36" s="9">
        <f>'18'!$AE35</f>
        <v>0.79166666666666663</v>
      </c>
      <c r="P36" s="9">
        <f>'19'!$AE35</f>
        <v>-1.9583333333333333</v>
      </c>
      <c r="Q36" s="16">
        <f>'20'!$AE35</f>
        <v>-8.3333333333333339</v>
      </c>
      <c r="R36" s="28">
        <f t="shared" si="3"/>
        <v>10.583333333333334</v>
      </c>
      <c r="S36" s="29">
        <f t="shared" si="4"/>
        <v>-8.3333333333333339</v>
      </c>
      <c r="T36" s="51">
        <f t="shared" si="5"/>
        <v>1.0333333333333332</v>
      </c>
    </row>
    <row r="37" spans="1:20" ht="15.2" customHeight="1" x14ac:dyDescent="0.25">
      <c r="A37" s="183"/>
      <c r="B37" s="10">
        <v>33</v>
      </c>
      <c r="C37" s="98" t="s">
        <v>37</v>
      </c>
      <c r="D37" s="103">
        <v>72445</v>
      </c>
      <c r="E37" s="9">
        <f>'11'!$AE36</f>
        <v>1.3571428571428572</v>
      </c>
      <c r="F37" s="34">
        <f>'12'!$AE36</f>
        <v>3.8571428571428572</v>
      </c>
      <c r="G37" s="34">
        <f>'13'!$AE36</f>
        <v>13.714285714285714</v>
      </c>
      <c r="H37" s="34">
        <f>'14'!$AE36</f>
        <v>10.6</v>
      </c>
      <c r="I37" s="16">
        <f>'15'!$AE36</f>
        <v>14.666666666666666</v>
      </c>
      <c r="J37" s="36">
        <f t="shared" si="0"/>
        <v>14.666666666666666</v>
      </c>
      <c r="K37" s="34">
        <f t="shared" si="1"/>
        <v>1.3571428571428572</v>
      </c>
      <c r="L37" s="35">
        <f t="shared" si="2"/>
        <v>8.8390476190476175</v>
      </c>
      <c r="M37" s="26">
        <f>'16'!$AE36</f>
        <v>9.5714285714285712</v>
      </c>
      <c r="N37" s="9">
        <f>'17'!$AE36</f>
        <v>7.333333333333333</v>
      </c>
      <c r="O37" s="9">
        <f>'18'!$AE36</f>
        <v>5</v>
      </c>
      <c r="P37" s="9">
        <f>'19'!$AE36</f>
        <v>-8.384615384615385</v>
      </c>
      <c r="Q37" s="16">
        <f>'20'!$AE36</f>
        <v>2.3846153846153846</v>
      </c>
      <c r="R37" s="28">
        <f t="shared" si="3"/>
        <v>9.5714285714285712</v>
      </c>
      <c r="S37" s="29">
        <f t="shared" si="4"/>
        <v>-8.384615384615385</v>
      </c>
      <c r="T37" s="51">
        <f t="shared" si="5"/>
        <v>3.1809523809523812</v>
      </c>
    </row>
    <row r="38" spans="1:20" ht="15.2" customHeight="1" thickBot="1" x14ac:dyDescent="0.3">
      <c r="A38" s="184"/>
      <c r="B38" s="13">
        <v>34</v>
      </c>
      <c r="C38" s="100" t="s">
        <v>38</v>
      </c>
      <c r="D38" s="105">
        <v>72446</v>
      </c>
      <c r="E38" s="128">
        <f>'11'!$AE37</f>
        <v>-10.75</v>
      </c>
      <c r="F38" s="128">
        <f>'12'!$AE37</f>
        <v>-10.75</v>
      </c>
      <c r="G38" s="128">
        <f>'13'!$AE37</f>
        <v>-8.5</v>
      </c>
      <c r="H38" s="128">
        <f>'14'!$AE37</f>
        <v>-9.2916666666666661</v>
      </c>
      <c r="I38" s="129">
        <f>'15'!$AE37</f>
        <v>-6.041666666666667</v>
      </c>
      <c r="J38" s="30">
        <f t="shared" si="0"/>
        <v>-6.041666666666667</v>
      </c>
      <c r="K38" s="31">
        <f t="shared" si="1"/>
        <v>-10.75</v>
      </c>
      <c r="L38" s="52">
        <f t="shared" si="2"/>
        <v>-9.0666666666666664</v>
      </c>
      <c r="M38" s="27">
        <f>'16'!$AE37</f>
        <v>-5.458333333333333</v>
      </c>
      <c r="N38" s="12">
        <f>'17'!$AE37</f>
        <v>-9.4166666666666661</v>
      </c>
      <c r="O38" s="12">
        <f>'18'!$AE37</f>
        <v>-10.333333333333334</v>
      </c>
      <c r="P38" s="12">
        <f>'19'!$AE37</f>
        <v>-14.125</v>
      </c>
      <c r="Q38" s="17">
        <f>'20'!$AE37</f>
        <v>-13.291666666666666</v>
      </c>
      <c r="R38" s="30">
        <f t="shared" si="3"/>
        <v>-5.458333333333333</v>
      </c>
      <c r="S38" s="31">
        <f t="shared" si="4"/>
        <v>-14.125</v>
      </c>
      <c r="T38" s="52">
        <f t="shared" si="5"/>
        <v>-10.525</v>
      </c>
    </row>
  </sheetData>
  <mergeCells count="20">
    <mergeCell ref="A33:A38"/>
    <mergeCell ref="O3:O4"/>
    <mergeCell ref="D3:D4"/>
    <mergeCell ref="N3:N4"/>
    <mergeCell ref="M3:M4"/>
    <mergeCell ref="I3:I4"/>
    <mergeCell ref="G3:G4"/>
    <mergeCell ref="H3:H4"/>
    <mergeCell ref="A5:A21"/>
    <mergeCell ref="A22:A32"/>
    <mergeCell ref="C1:T1"/>
    <mergeCell ref="A3:A4"/>
    <mergeCell ref="J3:L3"/>
    <mergeCell ref="P3:P4"/>
    <mergeCell ref="Q3:Q4"/>
    <mergeCell ref="R3:T3"/>
    <mergeCell ref="E3:E4"/>
    <mergeCell ref="F3:F4"/>
    <mergeCell ref="B3:B4"/>
    <mergeCell ref="C3:C4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E43"/>
  <sheetViews>
    <sheetView topLeftCell="M1" workbookViewId="0">
      <selection activeCell="AC30" sqref="AC30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16517</v>
      </c>
      <c r="G4" s="68"/>
      <c r="H4" s="68">
        <v>16519</v>
      </c>
      <c r="I4" s="68"/>
      <c r="J4" s="68">
        <v>16521</v>
      </c>
      <c r="K4" s="68"/>
      <c r="L4" s="68">
        <v>16523</v>
      </c>
      <c r="M4" s="68"/>
      <c r="N4" s="68">
        <v>16525</v>
      </c>
      <c r="O4" s="57"/>
      <c r="P4" s="57">
        <v>16528</v>
      </c>
      <c r="Q4" s="57"/>
      <c r="R4" s="57">
        <v>16532</v>
      </c>
      <c r="S4" s="57"/>
      <c r="T4" s="57">
        <v>16535</v>
      </c>
      <c r="U4" s="57"/>
      <c r="V4" s="57">
        <v>16537</v>
      </c>
      <c r="W4" s="57"/>
      <c r="X4" s="57">
        <v>16539</v>
      </c>
      <c r="Y4" s="57"/>
      <c r="Z4" s="57">
        <v>16541</v>
      </c>
      <c r="AA4" s="57"/>
      <c r="AB4" s="58">
        <v>16542</v>
      </c>
      <c r="AC4" s="42">
        <f>MAX(E4:AB4)</f>
        <v>16542</v>
      </c>
      <c r="AD4" s="43">
        <f>MIN(E4:AB4)</f>
        <v>16517</v>
      </c>
      <c r="AE4" s="44">
        <f>AVERAGE(E4:AB4)</f>
        <v>16529.916666666668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5388</v>
      </c>
      <c r="G5" s="70"/>
      <c r="H5" s="70">
        <v>5394</v>
      </c>
      <c r="I5" s="70"/>
      <c r="J5" s="70">
        <v>5401</v>
      </c>
      <c r="K5" s="70"/>
      <c r="L5" s="70">
        <v>5408</v>
      </c>
      <c r="M5" s="70"/>
      <c r="N5" s="70">
        <v>5405</v>
      </c>
      <c r="O5" s="61"/>
      <c r="P5" s="61">
        <v>5400</v>
      </c>
      <c r="Q5" s="61"/>
      <c r="R5" s="61">
        <v>5395</v>
      </c>
      <c r="S5" s="61"/>
      <c r="T5" s="61">
        <v>5390</v>
      </c>
      <c r="U5" s="61"/>
      <c r="V5" s="61">
        <v>5386</v>
      </c>
      <c r="W5" s="61"/>
      <c r="X5" s="61">
        <v>5378</v>
      </c>
      <c r="Y5" s="61"/>
      <c r="Z5" s="61">
        <v>5374</v>
      </c>
      <c r="AA5" s="61"/>
      <c r="AB5" s="62">
        <v>5370</v>
      </c>
      <c r="AC5" s="45">
        <f t="shared" ref="AC5:AC37" si="0">MAX(E5:AB5)</f>
        <v>5408</v>
      </c>
      <c r="AD5" s="46">
        <f t="shared" ref="AD5:AD37" si="1">MIN(E5:AB5)</f>
        <v>5370</v>
      </c>
      <c r="AE5" s="47">
        <f>AVERAGE(E5:AB5)</f>
        <v>5390.75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1263</v>
      </c>
      <c r="G6" s="70"/>
      <c r="H6" s="70">
        <v>1258</v>
      </c>
      <c r="I6" s="70"/>
      <c r="J6" s="70">
        <v>1251</v>
      </c>
      <c r="K6" s="70"/>
      <c r="L6" s="70">
        <v>1236</v>
      </c>
      <c r="M6" s="70"/>
      <c r="N6" s="70">
        <v>1227</v>
      </c>
      <c r="O6" s="61"/>
      <c r="P6" s="61">
        <v>1221</v>
      </c>
      <c r="Q6" s="61"/>
      <c r="R6" s="61">
        <v>1216</v>
      </c>
      <c r="S6" s="61"/>
      <c r="T6" s="61">
        <v>1220</v>
      </c>
      <c r="U6" s="61"/>
      <c r="V6" s="61">
        <v>1224</v>
      </c>
      <c r="W6" s="61"/>
      <c r="X6" s="61">
        <v>1228</v>
      </c>
      <c r="Y6" s="61"/>
      <c r="Z6" s="61">
        <v>1235</v>
      </c>
      <c r="AA6" s="61"/>
      <c r="AB6" s="62">
        <v>1246</v>
      </c>
      <c r="AC6" s="45">
        <f t="shared" si="0"/>
        <v>1263</v>
      </c>
      <c r="AD6" s="46">
        <f t="shared" si="1"/>
        <v>1216</v>
      </c>
      <c r="AE6" s="47">
        <f t="shared" ref="AE6:AE37" si="2">AVERAGE(E6:AB6)</f>
        <v>1235.4166666666667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931</v>
      </c>
      <c r="F7" s="70">
        <v>952</v>
      </c>
      <c r="G7" s="70">
        <v>969</v>
      </c>
      <c r="H7" s="70">
        <v>986</v>
      </c>
      <c r="I7" s="70">
        <v>1005</v>
      </c>
      <c r="J7" s="70">
        <v>1013</v>
      </c>
      <c r="K7" s="70">
        <v>1021</v>
      </c>
      <c r="L7" s="70">
        <v>1029</v>
      </c>
      <c r="M7" s="70"/>
      <c r="N7" s="70">
        <v>1041</v>
      </c>
      <c r="O7" s="61"/>
      <c r="P7" s="61">
        <v>1050</v>
      </c>
      <c r="Q7" s="61"/>
      <c r="R7" s="61">
        <v>1041</v>
      </c>
      <c r="S7" s="61">
        <v>1048</v>
      </c>
      <c r="T7" s="61">
        <v>1042</v>
      </c>
      <c r="U7" s="61">
        <v>1033</v>
      </c>
      <c r="V7" s="61">
        <v>1027</v>
      </c>
      <c r="W7" s="61">
        <v>1020</v>
      </c>
      <c r="X7" s="61">
        <v>1013</v>
      </c>
      <c r="Y7" s="61">
        <v>1007</v>
      </c>
      <c r="Z7" s="61">
        <v>1001</v>
      </c>
      <c r="AA7" s="61">
        <v>994</v>
      </c>
      <c r="AB7" s="62">
        <v>987</v>
      </c>
      <c r="AC7" s="45">
        <f t="shared" si="0"/>
        <v>1050</v>
      </c>
      <c r="AD7" s="46">
        <f t="shared" si="1"/>
        <v>931</v>
      </c>
      <c r="AE7" s="47">
        <f t="shared" si="2"/>
        <v>1010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>
        <v>486</v>
      </c>
      <c r="F8" s="70">
        <v>488</v>
      </c>
      <c r="G8" s="70">
        <v>493</v>
      </c>
      <c r="H8" s="70">
        <v>502</v>
      </c>
      <c r="I8" s="70">
        <v>515</v>
      </c>
      <c r="J8" s="70">
        <v>528</v>
      </c>
      <c r="K8" s="70">
        <v>540</v>
      </c>
      <c r="L8" s="70">
        <v>551</v>
      </c>
      <c r="M8" s="70">
        <v>563</v>
      </c>
      <c r="N8" s="70">
        <v>576</v>
      </c>
      <c r="O8" s="61">
        <v>589</v>
      </c>
      <c r="P8" s="61">
        <v>603</v>
      </c>
      <c r="Q8" s="61">
        <v>613</v>
      </c>
      <c r="R8" s="61">
        <v>623</v>
      </c>
      <c r="S8" s="61">
        <v>631</v>
      </c>
      <c r="T8" s="61">
        <v>638</v>
      </c>
      <c r="U8" s="61">
        <v>643</v>
      </c>
      <c r="V8" s="61">
        <v>648</v>
      </c>
      <c r="W8" s="61">
        <v>652</v>
      </c>
      <c r="X8" s="61">
        <v>656</v>
      </c>
      <c r="Y8" s="61">
        <v>658</v>
      </c>
      <c r="Z8" s="61">
        <v>658</v>
      </c>
      <c r="AA8" s="61">
        <v>655</v>
      </c>
      <c r="AB8" s="62">
        <v>650</v>
      </c>
      <c r="AC8" s="45">
        <f t="shared" si="0"/>
        <v>658</v>
      </c>
      <c r="AD8" s="46">
        <f t="shared" si="1"/>
        <v>486</v>
      </c>
      <c r="AE8" s="47">
        <f t="shared" si="2"/>
        <v>589.95833333333337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237</v>
      </c>
      <c r="G9" s="70"/>
      <c r="H9" s="70">
        <v>260</v>
      </c>
      <c r="I9" s="70"/>
      <c r="J9" s="70">
        <v>278</v>
      </c>
      <c r="K9" s="70"/>
      <c r="L9" s="70">
        <v>285</v>
      </c>
      <c r="M9" s="70"/>
      <c r="N9" s="70">
        <v>295</v>
      </c>
      <c r="O9" s="61"/>
      <c r="P9" s="61">
        <v>300</v>
      </c>
      <c r="Q9" s="61"/>
      <c r="R9" s="61">
        <v>303</v>
      </c>
      <c r="S9" s="61"/>
      <c r="T9" s="61">
        <v>303</v>
      </c>
      <c r="U9" s="61"/>
      <c r="V9" s="61">
        <v>301</v>
      </c>
      <c r="W9" s="61"/>
      <c r="X9" s="61">
        <v>299</v>
      </c>
      <c r="Y9" s="61"/>
      <c r="Z9" s="61">
        <v>300</v>
      </c>
      <c r="AA9" s="61"/>
      <c r="AB9" s="62">
        <v>304</v>
      </c>
      <c r="AC9" s="45">
        <f t="shared" si="0"/>
        <v>304</v>
      </c>
      <c r="AD9" s="46">
        <f t="shared" si="1"/>
        <v>237</v>
      </c>
      <c r="AE9" s="47">
        <f t="shared" si="2"/>
        <v>288.75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98</v>
      </c>
      <c r="F10" s="70">
        <v>92</v>
      </c>
      <c r="G10" s="70">
        <v>82</v>
      </c>
      <c r="H10" s="70">
        <v>69</v>
      </c>
      <c r="I10" s="70">
        <v>55</v>
      </c>
      <c r="J10" s="70">
        <v>41</v>
      </c>
      <c r="K10" s="70">
        <v>28</v>
      </c>
      <c r="L10" s="70">
        <v>12</v>
      </c>
      <c r="M10" s="70">
        <v>-3</v>
      </c>
      <c r="N10" s="70">
        <v>-15</v>
      </c>
      <c r="O10" s="61">
        <v>-25</v>
      </c>
      <c r="P10" s="61">
        <v>-34</v>
      </c>
      <c r="Q10" s="61">
        <v>-38</v>
      </c>
      <c r="R10" s="61">
        <v>-37</v>
      </c>
      <c r="S10" s="61">
        <v>-20</v>
      </c>
      <c r="T10" s="61">
        <v>6</v>
      </c>
      <c r="U10" s="61">
        <v>38</v>
      </c>
      <c r="V10" s="61">
        <v>74</v>
      </c>
      <c r="W10" s="61">
        <v>106</v>
      </c>
      <c r="X10" s="61">
        <v>123</v>
      </c>
      <c r="Y10" s="61">
        <v>124</v>
      </c>
      <c r="Z10" s="61">
        <v>115</v>
      </c>
      <c r="AA10" s="61">
        <v>112</v>
      </c>
      <c r="AB10" s="62">
        <v>107</v>
      </c>
      <c r="AC10" s="45">
        <f t="shared" si="0"/>
        <v>124</v>
      </c>
      <c r="AD10" s="46">
        <f t="shared" si="1"/>
        <v>-38</v>
      </c>
      <c r="AE10" s="47">
        <f t="shared" si="2"/>
        <v>46.25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4724</v>
      </c>
      <c r="G11" s="70"/>
      <c r="H11" s="70">
        <v>4721</v>
      </c>
      <c r="I11" s="70"/>
      <c r="J11" s="70">
        <v>4719</v>
      </c>
      <c r="K11" s="70"/>
      <c r="L11" s="70">
        <v>4717</v>
      </c>
      <c r="M11" s="70"/>
      <c r="N11" s="70">
        <v>4715</v>
      </c>
      <c r="O11" s="61"/>
      <c r="P11" s="61">
        <v>4713</v>
      </c>
      <c r="Q11" s="61"/>
      <c r="R11" s="61">
        <v>4711</v>
      </c>
      <c r="S11" s="61"/>
      <c r="T11" s="61">
        <v>4731</v>
      </c>
      <c r="U11" s="61"/>
      <c r="V11" s="61">
        <v>4751</v>
      </c>
      <c r="W11" s="61"/>
      <c r="X11" s="61">
        <v>4771</v>
      </c>
      <c r="Y11" s="61"/>
      <c r="Z11" s="61">
        <v>4776</v>
      </c>
      <c r="AA11" s="61"/>
      <c r="AB11" s="62">
        <v>4767</v>
      </c>
      <c r="AC11" s="45">
        <f t="shared" si="0"/>
        <v>4776</v>
      </c>
      <c r="AD11" s="46">
        <f t="shared" si="1"/>
        <v>4711</v>
      </c>
      <c r="AE11" s="47">
        <f t="shared" si="2"/>
        <v>4734.666666666667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2732</v>
      </c>
      <c r="G12" s="70"/>
      <c r="H12" s="70">
        <v>2735</v>
      </c>
      <c r="I12" s="70"/>
      <c r="J12" s="70">
        <v>2739</v>
      </c>
      <c r="K12" s="70"/>
      <c r="L12" s="70">
        <v>2742</v>
      </c>
      <c r="M12" s="70"/>
      <c r="N12" s="70">
        <v>2739</v>
      </c>
      <c r="O12" s="61"/>
      <c r="P12" s="61">
        <v>2736</v>
      </c>
      <c r="Q12" s="61"/>
      <c r="R12" s="61">
        <v>2734</v>
      </c>
      <c r="S12" s="61"/>
      <c r="T12" s="61">
        <v>2726</v>
      </c>
      <c r="U12" s="61"/>
      <c r="V12" s="61">
        <v>2740</v>
      </c>
      <c r="W12" s="61"/>
      <c r="X12" s="61">
        <v>2742</v>
      </c>
      <c r="Y12" s="61"/>
      <c r="Z12" s="61">
        <v>2743</v>
      </c>
      <c r="AA12" s="61"/>
      <c r="AB12" s="62">
        <v>2744</v>
      </c>
      <c r="AC12" s="45">
        <f t="shared" si="0"/>
        <v>2744</v>
      </c>
      <c r="AD12" s="46">
        <f t="shared" si="1"/>
        <v>2726</v>
      </c>
      <c r="AE12" s="47">
        <f t="shared" si="2"/>
        <v>2737.6666666666665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1125</v>
      </c>
      <c r="G13" s="70"/>
      <c r="H13" s="70">
        <v>1099</v>
      </c>
      <c r="I13" s="70"/>
      <c r="J13" s="70">
        <v>1085</v>
      </c>
      <c r="K13" s="70"/>
      <c r="L13" s="70">
        <v>1082</v>
      </c>
      <c r="M13" s="70"/>
      <c r="N13" s="70">
        <v>1090</v>
      </c>
      <c r="O13" s="61"/>
      <c r="P13" s="61">
        <v>1065</v>
      </c>
      <c r="Q13" s="61"/>
      <c r="R13" s="61">
        <v>1026</v>
      </c>
      <c r="S13" s="61"/>
      <c r="T13" s="61">
        <v>1018</v>
      </c>
      <c r="U13" s="61"/>
      <c r="V13" s="61">
        <v>1014</v>
      </c>
      <c r="W13" s="61"/>
      <c r="X13" s="61">
        <v>1064</v>
      </c>
      <c r="Y13" s="61"/>
      <c r="Z13" s="61">
        <v>1103</v>
      </c>
      <c r="AA13" s="61"/>
      <c r="AB13" s="62">
        <v>1022</v>
      </c>
      <c r="AC13" s="45">
        <f t="shared" si="0"/>
        <v>1125</v>
      </c>
      <c r="AD13" s="46">
        <f t="shared" si="1"/>
        <v>1014</v>
      </c>
      <c r="AE13" s="47">
        <f t="shared" si="2"/>
        <v>1066.0833333333333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157</v>
      </c>
      <c r="G14" s="70"/>
      <c r="H14" s="70"/>
      <c r="I14" s="70">
        <v>159</v>
      </c>
      <c r="J14" s="70"/>
      <c r="K14" s="70"/>
      <c r="L14" s="70">
        <v>161</v>
      </c>
      <c r="M14" s="70"/>
      <c r="N14" s="70"/>
      <c r="O14" s="61">
        <v>163</v>
      </c>
      <c r="P14" s="61"/>
      <c r="Q14" s="61"/>
      <c r="R14" s="61">
        <v>165</v>
      </c>
      <c r="S14" s="61"/>
      <c r="T14" s="61"/>
      <c r="U14" s="61">
        <v>160</v>
      </c>
      <c r="V14" s="61"/>
      <c r="W14" s="61"/>
      <c r="X14" s="61">
        <v>150</v>
      </c>
      <c r="Y14" s="61"/>
      <c r="Z14" s="61"/>
      <c r="AA14" s="61">
        <v>144</v>
      </c>
      <c r="AB14" s="62"/>
      <c r="AC14" s="45">
        <f t="shared" si="0"/>
        <v>165</v>
      </c>
      <c r="AD14" s="46">
        <f t="shared" si="1"/>
        <v>144</v>
      </c>
      <c r="AE14" s="47">
        <f t="shared" si="2"/>
        <v>157.375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69</v>
      </c>
      <c r="F15" s="70">
        <v>61</v>
      </c>
      <c r="G15" s="70">
        <v>44</v>
      </c>
      <c r="H15" s="70">
        <v>27</v>
      </c>
      <c r="I15" s="70">
        <v>14</v>
      </c>
      <c r="J15" s="70">
        <v>-5</v>
      </c>
      <c r="K15" s="70">
        <v>-23</v>
      </c>
      <c r="L15" s="70">
        <v>-48</v>
      </c>
      <c r="M15" s="70">
        <v>-61</v>
      </c>
      <c r="N15" s="70">
        <v>-73</v>
      </c>
      <c r="O15" s="61">
        <v>-82</v>
      </c>
      <c r="P15" s="61">
        <v>-85</v>
      </c>
      <c r="Q15" s="61">
        <v>-80</v>
      </c>
      <c r="R15" s="61">
        <v>-57</v>
      </c>
      <c r="S15" s="61">
        <v>-31</v>
      </c>
      <c r="T15" s="61">
        <v>-5</v>
      </c>
      <c r="U15" s="61">
        <v>24</v>
      </c>
      <c r="V15" s="61">
        <v>60</v>
      </c>
      <c r="W15" s="61">
        <v>81</v>
      </c>
      <c r="X15" s="61">
        <v>83</v>
      </c>
      <c r="Y15" s="61">
        <v>86</v>
      </c>
      <c r="Z15" s="61">
        <v>84</v>
      </c>
      <c r="AA15" s="61">
        <v>83</v>
      </c>
      <c r="AB15" s="62">
        <v>77</v>
      </c>
      <c r="AC15" s="45">
        <f t="shared" si="0"/>
        <v>86</v>
      </c>
      <c r="AD15" s="46">
        <f t="shared" si="1"/>
        <v>-85</v>
      </c>
      <c r="AE15" s="47">
        <f t="shared" si="2"/>
        <v>10.125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138</v>
      </c>
      <c r="F16" s="70">
        <v>127</v>
      </c>
      <c r="G16" s="70">
        <v>123</v>
      </c>
      <c r="H16" s="70">
        <v>116</v>
      </c>
      <c r="I16" s="70">
        <v>99</v>
      </c>
      <c r="J16" s="70">
        <v>87</v>
      </c>
      <c r="K16" s="70">
        <v>77</v>
      </c>
      <c r="L16" s="70">
        <v>65</v>
      </c>
      <c r="M16" s="70">
        <v>51</v>
      </c>
      <c r="N16" s="70">
        <v>41</v>
      </c>
      <c r="O16" s="61">
        <v>33</v>
      </c>
      <c r="P16" s="61">
        <v>23</v>
      </c>
      <c r="Q16" s="61">
        <v>15</v>
      </c>
      <c r="R16" s="61">
        <v>6</v>
      </c>
      <c r="S16" s="61">
        <v>2</v>
      </c>
      <c r="T16" s="61">
        <v>13</v>
      </c>
      <c r="U16" s="61">
        <v>41</v>
      </c>
      <c r="V16" s="61">
        <v>72</v>
      </c>
      <c r="W16" s="61">
        <v>113</v>
      </c>
      <c r="X16" s="61">
        <v>153</v>
      </c>
      <c r="Y16" s="61">
        <v>168</v>
      </c>
      <c r="Z16" s="61">
        <v>161</v>
      </c>
      <c r="AA16" s="61">
        <v>156</v>
      </c>
      <c r="AB16" s="62">
        <v>149</v>
      </c>
      <c r="AC16" s="45">
        <f t="shared" si="0"/>
        <v>168</v>
      </c>
      <c r="AD16" s="46">
        <f t="shared" si="1"/>
        <v>2</v>
      </c>
      <c r="AE16" s="47">
        <f t="shared" si="2"/>
        <v>84.541666666666671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126</v>
      </c>
      <c r="F17" s="70">
        <v>115</v>
      </c>
      <c r="G17" s="70">
        <v>113</v>
      </c>
      <c r="H17" s="70">
        <v>97</v>
      </c>
      <c r="I17" s="70">
        <v>80</v>
      </c>
      <c r="J17" s="70">
        <v>71</v>
      </c>
      <c r="K17" s="70">
        <v>57</v>
      </c>
      <c r="L17" s="70">
        <v>42</v>
      </c>
      <c r="M17" s="70">
        <v>31</v>
      </c>
      <c r="N17" s="70">
        <v>22</v>
      </c>
      <c r="O17" s="61">
        <v>12</v>
      </c>
      <c r="P17" s="61">
        <v>3</v>
      </c>
      <c r="Q17" s="61">
        <v>-6</v>
      </c>
      <c r="R17" s="61">
        <v>-12</v>
      </c>
      <c r="S17" s="61">
        <v>-10</v>
      </c>
      <c r="T17" s="61">
        <v>16</v>
      </c>
      <c r="U17" s="61">
        <v>34</v>
      </c>
      <c r="V17" s="61">
        <v>64</v>
      </c>
      <c r="W17" s="61">
        <v>102</v>
      </c>
      <c r="X17" s="61">
        <v>138</v>
      </c>
      <c r="Y17" s="61">
        <v>150</v>
      </c>
      <c r="Z17" s="61">
        <v>147</v>
      </c>
      <c r="AA17" s="61">
        <v>141</v>
      </c>
      <c r="AB17" s="62">
        <v>136</v>
      </c>
      <c r="AC17" s="45">
        <f t="shared" si="0"/>
        <v>150</v>
      </c>
      <c r="AD17" s="46">
        <f t="shared" si="1"/>
        <v>-12</v>
      </c>
      <c r="AE17" s="47">
        <f t="shared" si="2"/>
        <v>69.541666666666671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78</v>
      </c>
      <c r="F18" s="70">
        <v>77</v>
      </c>
      <c r="G18" s="70">
        <v>73</v>
      </c>
      <c r="H18" s="70">
        <v>68</v>
      </c>
      <c r="I18" s="70">
        <v>61</v>
      </c>
      <c r="J18" s="70">
        <v>53</v>
      </c>
      <c r="K18" s="70">
        <v>44</v>
      </c>
      <c r="L18" s="70">
        <v>34</v>
      </c>
      <c r="M18" s="70">
        <v>24</v>
      </c>
      <c r="N18" s="70">
        <v>14</v>
      </c>
      <c r="O18" s="61">
        <v>3</v>
      </c>
      <c r="P18" s="61">
        <v>-8</v>
      </c>
      <c r="Q18" s="61">
        <v>-17</v>
      </c>
      <c r="R18" s="61">
        <v>-26</v>
      </c>
      <c r="S18" s="61">
        <v>-33</v>
      </c>
      <c r="T18" s="61">
        <v>-38</v>
      </c>
      <c r="U18" s="61">
        <v>-25</v>
      </c>
      <c r="V18" s="61">
        <v>-12</v>
      </c>
      <c r="W18" s="61">
        <v>7</v>
      </c>
      <c r="X18" s="61">
        <v>27</v>
      </c>
      <c r="Y18" s="61">
        <v>48</v>
      </c>
      <c r="Z18" s="61">
        <v>62</v>
      </c>
      <c r="AA18" s="61">
        <v>72</v>
      </c>
      <c r="AB18" s="62">
        <v>80</v>
      </c>
      <c r="AC18" s="45">
        <f t="shared" si="0"/>
        <v>80</v>
      </c>
      <c r="AD18" s="46">
        <f t="shared" si="1"/>
        <v>-38</v>
      </c>
      <c r="AE18" s="47">
        <f t="shared" si="2"/>
        <v>27.75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2532</v>
      </c>
      <c r="G19" s="70"/>
      <c r="H19" s="70"/>
      <c r="I19" s="70"/>
      <c r="J19" s="70"/>
      <c r="K19" s="70"/>
      <c r="L19" s="70">
        <v>2535</v>
      </c>
      <c r="M19" s="70"/>
      <c r="N19" s="70"/>
      <c r="O19" s="61"/>
      <c r="P19" s="61"/>
      <c r="Q19" s="61"/>
      <c r="R19" s="61">
        <v>2537</v>
      </c>
      <c r="S19" s="61"/>
      <c r="T19" s="61"/>
      <c r="U19" s="61"/>
      <c r="V19" s="61"/>
      <c r="W19" s="61"/>
      <c r="X19" s="61">
        <v>2530</v>
      </c>
      <c r="Y19" s="61"/>
      <c r="Z19" s="61"/>
      <c r="AA19" s="61"/>
      <c r="AB19" s="62"/>
      <c r="AC19" s="45">
        <f t="shared" si="0"/>
        <v>2537</v>
      </c>
      <c r="AD19" s="46">
        <f t="shared" si="1"/>
        <v>2530</v>
      </c>
      <c r="AE19" s="47">
        <f t="shared" si="2"/>
        <v>2533.5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65</v>
      </c>
      <c r="F20" s="91">
        <v>59</v>
      </c>
      <c r="G20" s="91">
        <v>49</v>
      </c>
      <c r="H20" s="91">
        <v>33</v>
      </c>
      <c r="I20" s="91">
        <v>20</v>
      </c>
      <c r="J20" s="91">
        <v>6</v>
      </c>
      <c r="K20" s="91">
        <v>-11</v>
      </c>
      <c r="L20" s="91">
        <v>-25</v>
      </c>
      <c r="M20" s="91">
        <v>-39</v>
      </c>
      <c r="N20" s="91">
        <v>-52</v>
      </c>
      <c r="O20" s="92">
        <v>-63</v>
      </c>
      <c r="P20" s="92">
        <v>-74</v>
      </c>
      <c r="Q20" s="92">
        <v>-80</v>
      </c>
      <c r="R20" s="92">
        <v>-67</v>
      </c>
      <c r="S20" s="92">
        <v>-43</v>
      </c>
      <c r="T20" s="92">
        <v>-20</v>
      </c>
      <c r="U20" s="92">
        <v>3</v>
      </c>
      <c r="V20" s="92">
        <v>32</v>
      </c>
      <c r="W20" s="92">
        <v>53</v>
      </c>
      <c r="X20" s="92">
        <v>63</v>
      </c>
      <c r="Y20" s="92">
        <v>68</v>
      </c>
      <c r="Z20" s="92">
        <v>72</v>
      </c>
      <c r="AA20" s="92">
        <v>70</v>
      </c>
      <c r="AB20" s="93">
        <v>67</v>
      </c>
      <c r="AC20" s="94">
        <f t="shared" si="0"/>
        <v>72</v>
      </c>
      <c r="AD20" s="95">
        <f t="shared" si="1"/>
        <v>-80</v>
      </c>
      <c r="AE20" s="96">
        <f t="shared" si="2"/>
        <v>7.75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8838</v>
      </c>
      <c r="G21" s="68"/>
      <c r="H21" s="68">
        <v>8842</v>
      </c>
      <c r="I21" s="68"/>
      <c r="J21" s="68">
        <v>8834</v>
      </c>
      <c r="K21" s="68"/>
      <c r="L21" s="68">
        <v>8821</v>
      </c>
      <c r="M21" s="68"/>
      <c r="N21" s="68">
        <v>8815</v>
      </c>
      <c r="O21" s="57"/>
      <c r="P21" s="57">
        <v>8809</v>
      </c>
      <c r="Q21" s="57"/>
      <c r="R21" s="57">
        <v>8804</v>
      </c>
      <c r="S21" s="57"/>
      <c r="T21" s="57">
        <v>8815</v>
      </c>
      <c r="U21" s="57"/>
      <c r="V21" s="57">
        <v>8843</v>
      </c>
      <c r="W21" s="57"/>
      <c r="X21" s="57">
        <v>8869</v>
      </c>
      <c r="Y21" s="57">
        <v>8900</v>
      </c>
      <c r="Z21" s="57">
        <v>8931</v>
      </c>
      <c r="AA21" s="57">
        <v>8962</v>
      </c>
      <c r="AB21" s="58">
        <v>9000</v>
      </c>
      <c r="AC21" s="42">
        <f t="shared" si="0"/>
        <v>9000</v>
      </c>
      <c r="AD21" s="43">
        <f t="shared" si="1"/>
        <v>8804</v>
      </c>
      <c r="AE21" s="44">
        <f t="shared" si="2"/>
        <v>8863.0714285714294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2993</v>
      </c>
      <c r="G22" s="70"/>
      <c r="H22" s="70">
        <v>2995</v>
      </c>
      <c r="I22" s="70"/>
      <c r="J22" s="70">
        <v>2998</v>
      </c>
      <c r="K22" s="70"/>
      <c r="L22" s="70">
        <v>3000</v>
      </c>
      <c r="M22" s="70"/>
      <c r="N22" s="70">
        <v>2999</v>
      </c>
      <c r="O22" s="61"/>
      <c r="P22" s="61">
        <v>2996</v>
      </c>
      <c r="Q22" s="61"/>
      <c r="R22" s="61">
        <v>2992</v>
      </c>
      <c r="S22" s="61"/>
      <c r="T22" s="61">
        <v>2994</v>
      </c>
      <c r="U22" s="61"/>
      <c r="V22" s="61">
        <v>2998</v>
      </c>
      <c r="W22" s="61"/>
      <c r="X22" s="61">
        <v>3003</v>
      </c>
      <c r="Y22" s="61"/>
      <c r="Z22" s="61">
        <v>3006</v>
      </c>
      <c r="AA22" s="61"/>
      <c r="AB22" s="62">
        <v>3009</v>
      </c>
      <c r="AC22" s="45">
        <f t="shared" si="0"/>
        <v>3009</v>
      </c>
      <c r="AD22" s="46">
        <f t="shared" si="1"/>
        <v>2992</v>
      </c>
      <c r="AE22" s="47">
        <f t="shared" si="2"/>
        <v>2998.5833333333335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13473</v>
      </c>
      <c r="F23" s="70">
        <v>13466</v>
      </c>
      <c r="G23" s="70"/>
      <c r="H23" s="70"/>
      <c r="I23" s="70">
        <v>13463</v>
      </c>
      <c r="J23" s="70"/>
      <c r="K23" s="70">
        <v>13463</v>
      </c>
      <c r="L23" s="70">
        <v>13598</v>
      </c>
      <c r="M23" s="70"/>
      <c r="N23" s="70">
        <v>13616</v>
      </c>
      <c r="O23" s="61"/>
      <c r="P23" s="61">
        <v>13609</v>
      </c>
      <c r="Q23" s="61"/>
      <c r="R23" s="61">
        <v>13606</v>
      </c>
      <c r="S23" s="61"/>
      <c r="T23" s="61">
        <v>13607</v>
      </c>
      <c r="U23" s="61"/>
      <c r="V23" s="61">
        <v>13605</v>
      </c>
      <c r="W23" s="61"/>
      <c r="X23" s="61">
        <v>13612</v>
      </c>
      <c r="Y23" s="61"/>
      <c r="Z23" s="61">
        <v>13612</v>
      </c>
      <c r="AA23" s="61">
        <v>13598</v>
      </c>
      <c r="AB23" s="62">
        <v>13549</v>
      </c>
      <c r="AC23" s="45">
        <f t="shared" si="0"/>
        <v>13616</v>
      </c>
      <c r="AD23" s="46">
        <f t="shared" si="1"/>
        <v>13463</v>
      </c>
      <c r="AE23" s="47">
        <f t="shared" si="2"/>
        <v>13562.642857142857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6450</v>
      </c>
      <c r="F24" s="70">
        <v>6450</v>
      </c>
      <c r="G24" s="70"/>
      <c r="H24" s="70"/>
      <c r="I24" s="70"/>
      <c r="J24" s="70"/>
      <c r="K24" s="70"/>
      <c r="L24" s="70">
        <v>6458</v>
      </c>
      <c r="M24" s="70"/>
      <c r="N24" s="70"/>
      <c r="O24" s="61"/>
      <c r="P24" s="61"/>
      <c r="Q24" s="61"/>
      <c r="R24" s="61">
        <v>6470</v>
      </c>
      <c r="S24" s="61"/>
      <c r="T24" s="61"/>
      <c r="U24" s="61"/>
      <c r="V24" s="61"/>
      <c r="W24" s="61"/>
      <c r="X24" s="61">
        <v>6447</v>
      </c>
      <c r="Y24" s="61"/>
      <c r="Z24" s="61"/>
      <c r="AA24" s="61">
        <v>6433</v>
      </c>
      <c r="AB24" s="62"/>
      <c r="AC24" s="45">
        <f t="shared" si="0"/>
        <v>6470</v>
      </c>
      <c r="AD24" s="46">
        <f t="shared" si="1"/>
        <v>6433</v>
      </c>
      <c r="AE24" s="47">
        <f t="shared" si="2"/>
        <v>6451.333333333333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2265</v>
      </c>
      <c r="G25" s="70"/>
      <c r="H25" s="70">
        <v>2257</v>
      </c>
      <c r="I25" s="70"/>
      <c r="J25" s="70">
        <v>2249</v>
      </c>
      <c r="K25" s="70"/>
      <c r="L25" s="70">
        <v>2242</v>
      </c>
      <c r="M25" s="70"/>
      <c r="N25" s="70">
        <v>2242</v>
      </c>
      <c r="O25" s="61"/>
      <c r="P25" s="61"/>
      <c r="Q25" s="61"/>
      <c r="R25" s="61">
        <v>2250</v>
      </c>
      <c r="S25" s="61">
        <v>2257</v>
      </c>
      <c r="T25" s="61">
        <v>2262</v>
      </c>
      <c r="U25" s="61">
        <v>2279</v>
      </c>
      <c r="V25" s="61">
        <v>2309</v>
      </c>
      <c r="W25" s="61">
        <v>2342</v>
      </c>
      <c r="X25" s="61">
        <v>2351</v>
      </c>
      <c r="Y25" s="61">
        <v>2351</v>
      </c>
      <c r="Z25" s="61">
        <v>2362</v>
      </c>
      <c r="AA25" s="61">
        <v>2370</v>
      </c>
      <c r="AB25" s="62">
        <v>2370</v>
      </c>
      <c r="AC25" s="45">
        <f t="shared" si="0"/>
        <v>2370</v>
      </c>
      <c r="AD25" s="46">
        <f t="shared" si="1"/>
        <v>2242</v>
      </c>
      <c r="AE25" s="47">
        <f t="shared" si="2"/>
        <v>2297.375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1336</v>
      </c>
      <c r="G26" s="70"/>
      <c r="H26" s="70">
        <v>1337</v>
      </c>
      <c r="I26" s="70"/>
      <c r="J26" s="70">
        <v>1338</v>
      </c>
      <c r="K26" s="70"/>
      <c r="L26" s="70">
        <v>1338</v>
      </c>
      <c r="M26" s="70"/>
      <c r="N26" s="70">
        <v>1336</v>
      </c>
      <c r="O26" s="61"/>
      <c r="P26" s="61">
        <v>1332</v>
      </c>
      <c r="Q26" s="61"/>
      <c r="R26" s="61">
        <v>1330</v>
      </c>
      <c r="S26" s="61"/>
      <c r="T26" s="61">
        <v>1332</v>
      </c>
      <c r="U26" s="61"/>
      <c r="V26" s="61">
        <v>1336</v>
      </c>
      <c r="W26" s="61"/>
      <c r="X26" s="61">
        <v>1338</v>
      </c>
      <c r="Y26" s="61"/>
      <c r="Z26" s="61">
        <v>1350</v>
      </c>
      <c r="AA26" s="61"/>
      <c r="AB26" s="62">
        <v>1366</v>
      </c>
      <c r="AC26" s="45">
        <f t="shared" si="0"/>
        <v>1366</v>
      </c>
      <c r="AD26" s="46">
        <f t="shared" si="1"/>
        <v>1330</v>
      </c>
      <c r="AE26" s="47">
        <f t="shared" si="2"/>
        <v>1339.0833333333333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1046</v>
      </c>
      <c r="G27" s="70"/>
      <c r="H27" s="70">
        <v>1040</v>
      </c>
      <c r="I27" s="70"/>
      <c r="J27" s="70">
        <v>1033</v>
      </c>
      <c r="K27" s="70"/>
      <c r="L27" s="70">
        <v>1027</v>
      </c>
      <c r="M27" s="70"/>
      <c r="N27" s="70">
        <v>1020</v>
      </c>
      <c r="O27" s="61"/>
      <c r="P27" s="61">
        <v>1014</v>
      </c>
      <c r="Q27" s="61"/>
      <c r="R27" s="61">
        <v>1008</v>
      </c>
      <c r="S27" s="61"/>
      <c r="T27" s="61"/>
      <c r="U27" s="61"/>
      <c r="V27" s="61"/>
      <c r="W27" s="61"/>
      <c r="X27" s="61"/>
      <c r="Y27" s="61"/>
      <c r="Z27" s="61">
        <v>1000</v>
      </c>
      <c r="AA27" s="61"/>
      <c r="AB27" s="62">
        <v>1000</v>
      </c>
      <c r="AC27" s="45">
        <f t="shared" si="0"/>
        <v>1046</v>
      </c>
      <c r="AD27" s="46">
        <f t="shared" si="1"/>
        <v>1000</v>
      </c>
      <c r="AE27" s="47">
        <f t="shared" si="2"/>
        <v>1020.8888888888889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86</v>
      </c>
      <c r="G28" s="70"/>
      <c r="H28" s="70"/>
      <c r="I28" s="70">
        <v>69</v>
      </c>
      <c r="J28" s="70"/>
      <c r="K28" s="70"/>
      <c r="L28" s="70">
        <v>42</v>
      </c>
      <c r="M28" s="70"/>
      <c r="N28" s="70"/>
      <c r="O28" s="61">
        <v>21</v>
      </c>
      <c r="P28" s="61"/>
      <c r="Q28" s="61"/>
      <c r="R28" s="61">
        <v>-2</v>
      </c>
      <c r="S28" s="61"/>
      <c r="T28" s="61"/>
      <c r="U28" s="61">
        <v>22</v>
      </c>
      <c r="V28" s="61"/>
      <c r="W28" s="61"/>
      <c r="X28" s="61">
        <v>71</v>
      </c>
      <c r="Y28" s="61"/>
      <c r="Z28" s="61"/>
      <c r="AA28" s="61">
        <v>114</v>
      </c>
      <c r="AB28" s="62"/>
      <c r="AC28" s="45">
        <f t="shared" si="0"/>
        <v>114</v>
      </c>
      <c r="AD28" s="46">
        <f t="shared" si="1"/>
        <v>-2</v>
      </c>
      <c r="AE28" s="47">
        <f t="shared" si="2"/>
        <v>52.875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73</v>
      </c>
      <c r="G29" s="70"/>
      <c r="H29" s="70"/>
      <c r="I29" s="70">
        <v>44</v>
      </c>
      <c r="J29" s="70"/>
      <c r="K29" s="70"/>
      <c r="L29" s="70">
        <v>10</v>
      </c>
      <c r="M29" s="70"/>
      <c r="N29" s="70"/>
      <c r="O29" s="61">
        <v>-20</v>
      </c>
      <c r="P29" s="61"/>
      <c r="Q29" s="61"/>
      <c r="R29" s="61">
        <v>-55</v>
      </c>
      <c r="S29" s="61"/>
      <c r="T29" s="61"/>
      <c r="U29" s="61">
        <v>-20</v>
      </c>
      <c r="V29" s="61"/>
      <c r="W29" s="61"/>
      <c r="X29" s="61">
        <v>40</v>
      </c>
      <c r="Y29" s="61"/>
      <c r="Z29" s="61"/>
      <c r="AA29" s="61">
        <v>83</v>
      </c>
      <c r="AB29" s="62"/>
      <c r="AC29" s="45">
        <f t="shared" si="0"/>
        <v>83</v>
      </c>
      <c r="AD29" s="46">
        <f t="shared" si="1"/>
        <v>-55</v>
      </c>
      <c r="AE29" s="47">
        <f t="shared" si="2"/>
        <v>19.375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68</v>
      </c>
      <c r="F30" s="70">
        <v>58</v>
      </c>
      <c r="G30" s="70">
        <v>48</v>
      </c>
      <c r="H30" s="70">
        <v>38</v>
      </c>
      <c r="I30" s="70">
        <v>26</v>
      </c>
      <c r="J30" s="70">
        <v>13</v>
      </c>
      <c r="K30" s="70">
        <v>-1</v>
      </c>
      <c r="L30" s="70">
        <v>-16</v>
      </c>
      <c r="M30" s="70">
        <v>-33</v>
      </c>
      <c r="N30" s="70">
        <v>-49</v>
      </c>
      <c r="O30" s="61">
        <v>-63</v>
      </c>
      <c r="P30" s="61">
        <v>-75</v>
      </c>
      <c r="Q30" s="61">
        <v>-83</v>
      </c>
      <c r="R30" s="61">
        <v>-77</v>
      </c>
      <c r="S30" s="61">
        <v>-58</v>
      </c>
      <c r="T30" s="61">
        <v>-34</v>
      </c>
      <c r="U30" s="61">
        <v>-7</v>
      </c>
      <c r="V30" s="61">
        <v>18</v>
      </c>
      <c r="W30" s="61">
        <v>39</v>
      </c>
      <c r="X30" s="61">
        <v>55</v>
      </c>
      <c r="Y30" s="61">
        <v>68</v>
      </c>
      <c r="Z30" s="61">
        <v>78</v>
      </c>
      <c r="AA30" s="61">
        <v>81</v>
      </c>
      <c r="AB30" s="62">
        <v>77</v>
      </c>
      <c r="AC30" s="45">
        <f t="shared" si="0"/>
        <v>81</v>
      </c>
      <c r="AD30" s="46">
        <f t="shared" si="1"/>
        <v>-83</v>
      </c>
      <c r="AE30" s="47">
        <f t="shared" si="2"/>
        <v>7.125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46</v>
      </c>
      <c r="F31" s="72">
        <v>38</v>
      </c>
      <c r="G31" s="72">
        <v>27</v>
      </c>
      <c r="H31" s="72">
        <v>18</v>
      </c>
      <c r="I31" s="72">
        <v>8</v>
      </c>
      <c r="J31" s="72">
        <v>-9</v>
      </c>
      <c r="K31" s="72">
        <v>-26</v>
      </c>
      <c r="L31" s="72">
        <v>-45</v>
      </c>
      <c r="M31" s="72">
        <v>-63</v>
      </c>
      <c r="N31" s="72">
        <v>-78</v>
      </c>
      <c r="O31" s="73">
        <v>-93</v>
      </c>
      <c r="P31" s="73">
        <v>-95</v>
      </c>
      <c r="Q31" s="73">
        <v>-86</v>
      </c>
      <c r="R31" s="73">
        <v>-77</v>
      </c>
      <c r="S31" s="73">
        <v>-60</v>
      </c>
      <c r="T31" s="73">
        <v>-36</v>
      </c>
      <c r="U31" s="73">
        <v>-7</v>
      </c>
      <c r="V31" s="73">
        <v>20</v>
      </c>
      <c r="W31" s="73">
        <v>38</v>
      </c>
      <c r="X31" s="73">
        <v>51</v>
      </c>
      <c r="Y31" s="73">
        <v>58</v>
      </c>
      <c r="Z31" s="73">
        <v>59</v>
      </c>
      <c r="AA31" s="73">
        <v>51</v>
      </c>
      <c r="AB31" s="74">
        <v>42</v>
      </c>
      <c r="AC31" s="48">
        <f t="shared" si="0"/>
        <v>59</v>
      </c>
      <c r="AD31" s="49">
        <f t="shared" si="1"/>
        <v>-95</v>
      </c>
      <c r="AE31" s="50">
        <f t="shared" si="2"/>
        <v>-9.125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202</v>
      </c>
      <c r="G32" s="68"/>
      <c r="H32" s="68"/>
      <c r="I32" s="68">
        <v>217</v>
      </c>
      <c r="J32" s="68"/>
      <c r="K32" s="68"/>
      <c r="L32" s="68">
        <v>219</v>
      </c>
      <c r="M32" s="68"/>
      <c r="N32" s="68"/>
      <c r="O32" s="57">
        <v>222</v>
      </c>
      <c r="P32" s="57"/>
      <c r="Q32" s="57"/>
      <c r="R32" s="57">
        <v>222</v>
      </c>
      <c r="S32" s="57"/>
      <c r="T32" s="57"/>
      <c r="U32" s="57">
        <v>213</v>
      </c>
      <c r="V32" s="57"/>
      <c r="W32" s="57"/>
      <c r="X32" s="57">
        <v>210</v>
      </c>
      <c r="Y32" s="57"/>
      <c r="Z32" s="57"/>
      <c r="AA32" s="57">
        <v>203</v>
      </c>
      <c r="AB32" s="58"/>
      <c r="AC32" s="42">
        <f t="shared" si="0"/>
        <v>222</v>
      </c>
      <c r="AD32" s="43">
        <f t="shared" si="1"/>
        <v>202</v>
      </c>
      <c r="AE32" s="44">
        <f t="shared" si="2"/>
        <v>213.5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124</v>
      </c>
      <c r="G33" s="70"/>
      <c r="H33" s="70">
        <v>123</v>
      </c>
      <c r="I33" s="70"/>
      <c r="J33" s="70">
        <v>125</v>
      </c>
      <c r="K33" s="70"/>
      <c r="L33" s="70">
        <v>128</v>
      </c>
      <c r="M33" s="70"/>
      <c r="N33" s="70">
        <v>127</v>
      </c>
      <c r="O33" s="61"/>
      <c r="P33" s="61">
        <v>125</v>
      </c>
      <c r="Q33" s="61"/>
      <c r="R33" s="61">
        <v>123</v>
      </c>
      <c r="S33" s="61"/>
      <c r="T33" s="61">
        <v>121</v>
      </c>
      <c r="U33" s="61"/>
      <c r="V33" s="61">
        <v>120</v>
      </c>
      <c r="W33" s="61"/>
      <c r="X33" s="61">
        <v>119</v>
      </c>
      <c r="Y33" s="61"/>
      <c r="Z33" s="61">
        <v>118</v>
      </c>
      <c r="AA33" s="61"/>
      <c r="AB33" s="62">
        <v>117</v>
      </c>
      <c r="AC33" s="45">
        <f t="shared" si="0"/>
        <v>128</v>
      </c>
      <c r="AD33" s="46">
        <f t="shared" si="1"/>
        <v>117</v>
      </c>
      <c r="AE33" s="47">
        <f t="shared" si="2"/>
        <v>122.5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387</v>
      </c>
      <c r="G34" s="70"/>
      <c r="H34" s="70"/>
      <c r="I34" s="70">
        <v>388</v>
      </c>
      <c r="J34" s="70"/>
      <c r="K34" s="70"/>
      <c r="L34" s="70">
        <v>390</v>
      </c>
      <c r="M34" s="70"/>
      <c r="N34" s="70"/>
      <c r="O34" s="61">
        <v>390</v>
      </c>
      <c r="P34" s="61"/>
      <c r="Q34" s="61"/>
      <c r="R34" s="61">
        <v>389</v>
      </c>
      <c r="S34" s="61"/>
      <c r="T34" s="61"/>
      <c r="U34" s="61">
        <v>388</v>
      </c>
      <c r="V34" s="61"/>
      <c r="W34" s="61"/>
      <c r="X34" s="61">
        <v>388</v>
      </c>
      <c r="Y34" s="61"/>
      <c r="Z34" s="61"/>
      <c r="AA34" s="61">
        <v>388</v>
      </c>
      <c r="AB34" s="62"/>
      <c r="AC34" s="45">
        <f t="shared" si="0"/>
        <v>390</v>
      </c>
      <c r="AD34" s="46">
        <f t="shared" si="1"/>
        <v>387</v>
      </c>
      <c r="AE34" s="47">
        <f t="shared" si="2"/>
        <v>388.5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70</v>
      </c>
      <c r="F35" s="70">
        <v>63</v>
      </c>
      <c r="G35" s="70">
        <v>54</v>
      </c>
      <c r="H35" s="70">
        <v>42</v>
      </c>
      <c r="I35" s="70">
        <v>31</v>
      </c>
      <c r="J35" s="70">
        <v>21</v>
      </c>
      <c r="K35" s="70">
        <v>9</v>
      </c>
      <c r="L35" s="70">
        <v>-9</v>
      </c>
      <c r="M35" s="70">
        <v>-27</v>
      </c>
      <c r="N35" s="70">
        <v>-44</v>
      </c>
      <c r="O35" s="61">
        <v>-62</v>
      </c>
      <c r="P35" s="61">
        <v>-78</v>
      </c>
      <c r="Q35" s="61">
        <v>-91</v>
      </c>
      <c r="R35" s="61">
        <v>-94</v>
      </c>
      <c r="S35" s="61">
        <v>-78</v>
      </c>
      <c r="T35" s="61">
        <v>-56</v>
      </c>
      <c r="U35" s="61">
        <v>-31</v>
      </c>
      <c r="V35" s="61">
        <v>-1</v>
      </c>
      <c r="W35" s="61">
        <v>28</v>
      </c>
      <c r="X35" s="61">
        <v>49</v>
      </c>
      <c r="Y35" s="61">
        <v>67</v>
      </c>
      <c r="Z35" s="61">
        <v>78</v>
      </c>
      <c r="AA35" s="61">
        <v>85</v>
      </c>
      <c r="AB35" s="62">
        <v>83</v>
      </c>
      <c r="AC35" s="45">
        <f t="shared" si="0"/>
        <v>85</v>
      </c>
      <c r="AD35" s="46">
        <f t="shared" si="1"/>
        <v>-94</v>
      </c>
      <c r="AE35" s="47">
        <f t="shared" si="2"/>
        <v>4.541666666666667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51</v>
      </c>
      <c r="G36" s="70"/>
      <c r="H36" s="70">
        <v>34</v>
      </c>
      <c r="I36" s="70"/>
      <c r="J36" s="70">
        <v>11</v>
      </c>
      <c r="K36" s="70"/>
      <c r="L36" s="70">
        <v>-24</v>
      </c>
      <c r="M36" s="70"/>
      <c r="N36" s="70">
        <v>-60</v>
      </c>
      <c r="O36" s="61"/>
      <c r="P36" s="61">
        <v>-87</v>
      </c>
      <c r="Q36" s="61"/>
      <c r="R36" s="61">
        <v>-65</v>
      </c>
      <c r="S36" s="61"/>
      <c r="T36" s="61">
        <v>-30</v>
      </c>
      <c r="U36" s="61"/>
      <c r="V36" s="61">
        <v>17</v>
      </c>
      <c r="W36" s="61"/>
      <c r="X36" s="61">
        <v>55</v>
      </c>
      <c r="Y36" s="61"/>
      <c r="Z36" s="61">
        <v>73</v>
      </c>
      <c r="AA36" s="61"/>
      <c r="AB36" s="62">
        <v>51</v>
      </c>
      <c r="AC36" s="45">
        <f t="shared" si="0"/>
        <v>73</v>
      </c>
      <c r="AD36" s="46">
        <f t="shared" si="1"/>
        <v>-87</v>
      </c>
      <c r="AE36" s="47">
        <f t="shared" si="2"/>
        <v>2.1666666666666665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33</v>
      </c>
      <c r="F37" s="72">
        <v>26</v>
      </c>
      <c r="G37" s="72">
        <v>19</v>
      </c>
      <c r="H37" s="72">
        <v>9</v>
      </c>
      <c r="I37" s="72">
        <v>-2</v>
      </c>
      <c r="J37" s="72">
        <v>-15</v>
      </c>
      <c r="K37" s="72">
        <v>-30</v>
      </c>
      <c r="L37" s="72">
        <v>-49</v>
      </c>
      <c r="M37" s="72">
        <v>-62</v>
      </c>
      <c r="N37" s="72">
        <v>-73</v>
      </c>
      <c r="O37" s="73">
        <v>-81</v>
      </c>
      <c r="P37" s="73">
        <v>-81</v>
      </c>
      <c r="Q37" s="73">
        <v>-77</v>
      </c>
      <c r="R37" s="73">
        <v>-67</v>
      </c>
      <c r="S37" s="73">
        <v>-52</v>
      </c>
      <c r="T37" s="73">
        <v>-28</v>
      </c>
      <c r="U37" s="73">
        <v>-4</v>
      </c>
      <c r="V37" s="73">
        <v>17</v>
      </c>
      <c r="W37" s="73">
        <v>33</v>
      </c>
      <c r="X37" s="73">
        <v>43</v>
      </c>
      <c r="Y37" s="73">
        <v>45</v>
      </c>
      <c r="Z37" s="73">
        <v>40</v>
      </c>
      <c r="AA37" s="73">
        <v>33</v>
      </c>
      <c r="AB37" s="74">
        <v>27</v>
      </c>
      <c r="AC37" s="48">
        <f t="shared" si="0"/>
        <v>45</v>
      </c>
      <c r="AD37" s="49">
        <f t="shared" si="1"/>
        <v>-81</v>
      </c>
      <c r="AE37" s="50">
        <f t="shared" si="2"/>
        <v>-12.333333333333334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E43"/>
  <sheetViews>
    <sheetView topLeftCell="M1" workbookViewId="0">
      <selection activeCell="AC30" sqref="AC30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16543</v>
      </c>
      <c r="G4" s="68"/>
      <c r="H4" s="68">
        <v>16541</v>
      </c>
      <c r="I4" s="68"/>
      <c r="J4" s="68">
        <v>16538</v>
      </c>
      <c r="K4" s="68"/>
      <c r="L4" s="68">
        <v>16534</v>
      </c>
      <c r="M4" s="68"/>
      <c r="N4" s="68">
        <v>16525</v>
      </c>
      <c r="O4" s="57"/>
      <c r="P4" s="57">
        <v>16519</v>
      </c>
      <c r="Q4" s="57"/>
      <c r="R4" s="57">
        <v>16514</v>
      </c>
      <c r="S4" s="57"/>
      <c r="T4" s="57">
        <v>16510</v>
      </c>
      <c r="U4" s="57"/>
      <c r="V4" s="57">
        <v>16508</v>
      </c>
      <c r="W4" s="57"/>
      <c r="X4" s="57">
        <v>16507</v>
      </c>
      <c r="Y4" s="57"/>
      <c r="Z4" s="57">
        <v>16508</v>
      </c>
      <c r="AA4" s="57"/>
      <c r="AB4" s="58">
        <v>16509</v>
      </c>
      <c r="AC4" s="42">
        <f>MAX(E4:AB4)</f>
        <v>16543</v>
      </c>
      <c r="AD4" s="43">
        <f>MIN(E4:AB4)</f>
        <v>16507</v>
      </c>
      <c r="AE4" s="44">
        <f>AVERAGE(E4:AB4)</f>
        <v>16521.333333333332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5365</v>
      </c>
      <c r="G5" s="70"/>
      <c r="H5" s="70">
        <v>5395</v>
      </c>
      <c r="I5" s="70"/>
      <c r="J5" s="70">
        <v>5425</v>
      </c>
      <c r="K5" s="70"/>
      <c r="L5" s="70">
        <v>5454</v>
      </c>
      <c r="M5" s="70"/>
      <c r="N5" s="70">
        <v>5439</v>
      </c>
      <c r="O5" s="61"/>
      <c r="P5" s="61">
        <v>5423</v>
      </c>
      <c r="Q5" s="61"/>
      <c r="R5" s="61">
        <v>5407</v>
      </c>
      <c r="S5" s="61"/>
      <c r="T5" s="61">
        <v>5440</v>
      </c>
      <c r="U5" s="61"/>
      <c r="V5" s="61">
        <v>5473</v>
      </c>
      <c r="W5" s="61"/>
      <c r="X5" s="61">
        <v>5506</v>
      </c>
      <c r="Y5" s="61"/>
      <c r="Z5" s="61">
        <v>5520</v>
      </c>
      <c r="AA5" s="61"/>
      <c r="AB5" s="62">
        <v>5514</v>
      </c>
      <c r="AC5" s="45">
        <f t="shared" ref="AC5:AC37" si="0">MAX(E5:AB5)</f>
        <v>5520</v>
      </c>
      <c r="AD5" s="46">
        <f t="shared" ref="AD5:AD37" si="1">MIN(E5:AB5)</f>
        <v>5365</v>
      </c>
      <c r="AE5" s="47">
        <f>AVERAGE(E5:AB5)</f>
        <v>5446.75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1252</v>
      </c>
      <c r="G6" s="70"/>
      <c r="H6" s="70">
        <v>1245</v>
      </c>
      <c r="I6" s="70"/>
      <c r="J6" s="70">
        <v>1240</v>
      </c>
      <c r="K6" s="70"/>
      <c r="L6" s="70">
        <v>1237</v>
      </c>
      <c r="M6" s="70"/>
      <c r="N6" s="70">
        <v>1265</v>
      </c>
      <c r="O6" s="61"/>
      <c r="P6" s="61">
        <v>1298</v>
      </c>
      <c r="Q6" s="61"/>
      <c r="R6" s="61">
        <v>1322</v>
      </c>
      <c r="S6" s="61"/>
      <c r="T6" s="61">
        <v>1295</v>
      </c>
      <c r="U6" s="61"/>
      <c r="V6" s="61">
        <v>1270</v>
      </c>
      <c r="W6" s="61"/>
      <c r="X6" s="61">
        <v>1246</v>
      </c>
      <c r="Y6" s="61"/>
      <c r="Z6" s="61">
        <v>1278</v>
      </c>
      <c r="AA6" s="61"/>
      <c r="AB6" s="62">
        <v>1302</v>
      </c>
      <c r="AC6" s="45">
        <f t="shared" si="0"/>
        <v>1322</v>
      </c>
      <c r="AD6" s="46">
        <f t="shared" si="1"/>
        <v>1237</v>
      </c>
      <c r="AE6" s="47">
        <f t="shared" ref="AE6:AE37" si="2">AVERAGE(E6:AB6)</f>
        <v>1270.8333333333333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980</v>
      </c>
      <c r="F7" s="70">
        <v>972</v>
      </c>
      <c r="G7" s="70">
        <v>965</v>
      </c>
      <c r="H7" s="70">
        <v>959</v>
      </c>
      <c r="I7" s="70">
        <v>952</v>
      </c>
      <c r="J7" s="70">
        <v>946</v>
      </c>
      <c r="K7" s="70">
        <v>939</v>
      </c>
      <c r="L7" s="70">
        <v>932</v>
      </c>
      <c r="M7" s="70">
        <v>926</v>
      </c>
      <c r="N7" s="70">
        <v>920</v>
      </c>
      <c r="O7" s="61">
        <v>915</v>
      </c>
      <c r="P7" s="61">
        <v>910</v>
      </c>
      <c r="Q7" s="61">
        <v>906</v>
      </c>
      <c r="R7" s="61">
        <v>903</v>
      </c>
      <c r="S7" s="61">
        <v>898</v>
      </c>
      <c r="T7" s="61">
        <v>894</v>
      </c>
      <c r="U7" s="61">
        <v>890</v>
      </c>
      <c r="V7" s="61">
        <v>885</v>
      </c>
      <c r="W7" s="61">
        <v>880</v>
      </c>
      <c r="X7" s="61">
        <v>875</v>
      </c>
      <c r="Y7" s="61">
        <v>871</v>
      </c>
      <c r="Z7" s="61">
        <v>867</v>
      </c>
      <c r="AA7" s="61">
        <v>863</v>
      </c>
      <c r="AB7" s="62"/>
      <c r="AC7" s="45">
        <f t="shared" si="0"/>
        <v>980</v>
      </c>
      <c r="AD7" s="46">
        <f t="shared" si="1"/>
        <v>863</v>
      </c>
      <c r="AE7" s="47">
        <f t="shared" si="2"/>
        <v>915.13043478260875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643</v>
      </c>
      <c r="G8" s="70"/>
      <c r="H8" s="70">
        <v>636</v>
      </c>
      <c r="I8" s="70"/>
      <c r="J8" s="70">
        <v>628</v>
      </c>
      <c r="K8" s="70"/>
      <c r="L8" s="70">
        <v>619</v>
      </c>
      <c r="M8" s="70"/>
      <c r="N8" s="70">
        <v>608</v>
      </c>
      <c r="O8" s="61"/>
      <c r="P8" s="61">
        <v>596</v>
      </c>
      <c r="Q8" s="61"/>
      <c r="R8" s="61">
        <v>584</v>
      </c>
      <c r="S8" s="61"/>
      <c r="T8" s="61">
        <v>576</v>
      </c>
      <c r="U8" s="61"/>
      <c r="V8" s="61">
        <v>569</v>
      </c>
      <c r="W8" s="61"/>
      <c r="X8" s="61">
        <v>561</v>
      </c>
      <c r="Y8" s="61"/>
      <c r="Z8" s="61">
        <v>553</v>
      </c>
      <c r="AA8" s="61"/>
      <c r="AB8" s="62">
        <v>546</v>
      </c>
      <c r="AC8" s="45">
        <f t="shared" si="0"/>
        <v>643</v>
      </c>
      <c r="AD8" s="46">
        <f t="shared" si="1"/>
        <v>546</v>
      </c>
      <c r="AE8" s="47">
        <f t="shared" si="2"/>
        <v>593.25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315</v>
      </c>
      <c r="G9" s="70"/>
      <c r="H9" s="70">
        <v>322</v>
      </c>
      <c r="I9" s="70"/>
      <c r="J9" s="70">
        <v>327</v>
      </c>
      <c r="K9" s="70"/>
      <c r="L9" s="70">
        <v>319</v>
      </c>
      <c r="M9" s="70"/>
      <c r="N9" s="70">
        <v>308</v>
      </c>
      <c r="O9" s="61"/>
      <c r="P9" s="61">
        <v>305</v>
      </c>
      <c r="Q9" s="61"/>
      <c r="R9" s="61">
        <v>316</v>
      </c>
      <c r="S9" s="61"/>
      <c r="T9" s="61">
        <v>340</v>
      </c>
      <c r="U9" s="61"/>
      <c r="V9" s="61">
        <v>350</v>
      </c>
      <c r="W9" s="61"/>
      <c r="X9" s="61">
        <v>342</v>
      </c>
      <c r="Y9" s="61"/>
      <c r="Z9" s="61">
        <v>326</v>
      </c>
      <c r="AA9" s="61"/>
      <c r="AB9" s="62">
        <v>314</v>
      </c>
      <c r="AC9" s="45">
        <f t="shared" si="0"/>
        <v>350</v>
      </c>
      <c r="AD9" s="46">
        <f t="shared" si="1"/>
        <v>305</v>
      </c>
      <c r="AE9" s="47">
        <f t="shared" si="2"/>
        <v>323.66666666666669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102</v>
      </c>
      <c r="F10" s="70">
        <v>95</v>
      </c>
      <c r="G10" s="70">
        <v>87</v>
      </c>
      <c r="H10" s="70">
        <v>80</v>
      </c>
      <c r="I10" s="70">
        <v>70</v>
      </c>
      <c r="J10" s="70">
        <v>58</v>
      </c>
      <c r="K10" s="70">
        <v>48</v>
      </c>
      <c r="L10" s="70">
        <v>35</v>
      </c>
      <c r="M10" s="70">
        <v>23</v>
      </c>
      <c r="N10" s="70">
        <v>12</v>
      </c>
      <c r="O10" s="61">
        <v>2</v>
      </c>
      <c r="P10" s="61">
        <v>-7</v>
      </c>
      <c r="Q10" s="61">
        <v>-14</v>
      </c>
      <c r="R10" s="61">
        <v>-17</v>
      </c>
      <c r="S10" s="61">
        <v>-12</v>
      </c>
      <c r="T10" s="61">
        <v>2</v>
      </c>
      <c r="U10" s="61">
        <v>27</v>
      </c>
      <c r="V10" s="61">
        <v>62</v>
      </c>
      <c r="W10" s="61">
        <v>88</v>
      </c>
      <c r="X10" s="61">
        <v>105</v>
      </c>
      <c r="Y10" s="61">
        <v>113</v>
      </c>
      <c r="Z10" s="61">
        <v>111</v>
      </c>
      <c r="AA10" s="61">
        <v>107</v>
      </c>
      <c r="AB10" s="62">
        <v>102</v>
      </c>
      <c r="AC10" s="45">
        <f t="shared" si="0"/>
        <v>113</v>
      </c>
      <c r="AD10" s="46">
        <f t="shared" si="1"/>
        <v>-17</v>
      </c>
      <c r="AE10" s="47">
        <f t="shared" si="2"/>
        <v>53.291666666666664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4757</v>
      </c>
      <c r="G11" s="70"/>
      <c r="H11" s="70">
        <v>4747</v>
      </c>
      <c r="I11" s="70"/>
      <c r="J11" s="70">
        <v>4742</v>
      </c>
      <c r="K11" s="70"/>
      <c r="L11" s="70">
        <v>4737</v>
      </c>
      <c r="M11" s="70"/>
      <c r="N11" s="70">
        <v>4732</v>
      </c>
      <c r="O11" s="61"/>
      <c r="P11" s="61">
        <v>4729</v>
      </c>
      <c r="Q11" s="61"/>
      <c r="R11" s="61">
        <v>4727</v>
      </c>
      <c r="S11" s="61"/>
      <c r="T11" s="61">
        <v>4723</v>
      </c>
      <c r="U11" s="61"/>
      <c r="V11" s="61">
        <v>4720</v>
      </c>
      <c r="W11" s="61"/>
      <c r="X11" s="61">
        <v>4717</v>
      </c>
      <c r="Y11" s="61"/>
      <c r="Z11" s="61">
        <v>4713</v>
      </c>
      <c r="AA11" s="61"/>
      <c r="AB11" s="62">
        <v>4709</v>
      </c>
      <c r="AC11" s="45">
        <f t="shared" si="0"/>
        <v>4757</v>
      </c>
      <c r="AD11" s="46">
        <f t="shared" si="1"/>
        <v>4709</v>
      </c>
      <c r="AE11" s="47">
        <f t="shared" si="2"/>
        <v>4729.416666666667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2745</v>
      </c>
      <c r="G12" s="70"/>
      <c r="H12" s="70">
        <v>2741</v>
      </c>
      <c r="I12" s="70"/>
      <c r="J12" s="70">
        <v>2741</v>
      </c>
      <c r="K12" s="70"/>
      <c r="L12" s="70">
        <v>2743</v>
      </c>
      <c r="M12" s="70"/>
      <c r="N12" s="70">
        <v>2746</v>
      </c>
      <c r="O12" s="61"/>
      <c r="P12" s="61">
        <v>2747</v>
      </c>
      <c r="Q12" s="61"/>
      <c r="R12" s="61">
        <v>2748</v>
      </c>
      <c r="S12" s="61"/>
      <c r="T12" s="61">
        <v>2690</v>
      </c>
      <c r="U12" s="61"/>
      <c r="V12" s="61">
        <v>2688</v>
      </c>
      <c r="W12" s="61"/>
      <c r="X12" s="61">
        <v>2727</v>
      </c>
      <c r="Y12" s="61"/>
      <c r="Z12" s="61">
        <v>2752</v>
      </c>
      <c r="AA12" s="61"/>
      <c r="AB12" s="62">
        <v>2693</v>
      </c>
      <c r="AC12" s="45">
        <f t="shared" si="0"/>
        <v>2752</v>
      </c>
      <c r="AD12" s="46">
        <f t="shared" si="1"/>
        <v>2688</v>
      </c>
      <c r="AE12" s="47">
        <f t="shared" si="2"/>
        <v>2730.0833333333335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1097</v>
      </c>
      <c r="G13" s="70"/>
      <c r="H13" s="70">
        <v>1123</v>
      </c>
      <c r="I13" s="70"/>
      <c r="J13" s="70">
        <v>1123</v>
      </c>
      <c r="K13" s="70"/>
      <c r="L13" s="70">
        <v>1128</v>
      </c>
      <c r="M13" s="70"/>
      <c r="N13" s="70">
        <v>1128</v>
      </c>
      <c r="O13" s="61"/>
      <c r="P13" s="61">
        <v>1127</v>
      </c>
      <c r="Q13" s="61"/>
      <c r="R13" s="61">
        <v>1125</v>
      </c>
      <c r="S13" s="61"/>
      <c r="T13" s="61">
        <v>1146</v>
      </c>
      <c r="U13" s="61"/>
      <c r="V13" s="61">
        <v>1130</v>
      </c>
      <c r="W13" s="61"/>
      <c r="X13" s="61">
        <v>1092</v>
      </c>
      <c r="Y13" s="61"/>
      <c r="Z13" s="61">
        <v>1063</v>
      </c>
      <c r="AA13" s="61"/>
      <c r="AB13" s="62">
        <v>1083</v>
      </c>
      <c r="AC13" s="45">
        <f t="shared" si="0"/>
        <v>1146</v>
      </c>
      <c r="AD13" s="46">
        <f t="shared" si="1"/>
        <v>1063</v>
      </c>
      <c r="AE13" s="47">
        <f t="shared" si="2"/>
        <v>1113.75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138</v>
      </c>
      <c r="G14" s="70"/>
      <c r="H14" s="70"/>
      <c r="I14" s="70">
        <v>150</v>
      </c>
      <c r="J14" s="70"/>
      <c r="K14" s="70"/>
      <c r="L14" s="70">
        <v>173</v>
      </c>
      <c r="M14" s="70"/>
      <c r="N14" s="70"/>
      <c r="O14" s="61">
        <v>190</v>
      </c>
      <c r="P14" s="61"/>
      <c r="Q14" s="61"/>
      <c r="R14" s="61">
        <v>204</v>
      </c>
      <c r="S14" s="61"/>
      <c r="T14" s="61"/>
      <c r="U14" s="61">
        <v>207</v>
      </c>
      <c r="V14" s="61"/>
      <c r="W14" s="61"/>
      <c r="X14" s="61">
        <v>209</v>
      </c>
      <c r="Y14" s="61"/>
      <c r="Z14" s="61"/>
      <c r="AA14" s="61">
        <v>212</v>
      </c>
      <c r="AB14" s="62"/>
      <c r="AC14" s="45">
        <f t="shared" si="0"/>
        <v>212</v>
      </c>
      <c r="AD14" s="46">
        <f t="shared" si="1"/>
        <v>138</v>
      </c>
      <c r="AE14" s="47">
        <f t="shared" si="2"/>
        <v>185.375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68</v>
      </c>
      <c r="F15" s="70">
        <v>57</v>
      </c>
      <c r="G15" s="70">
        <v>51</v>
      </c>
      <c r="H15" s="70">
        <v>39</v>
      </c>
      <c r="I15" s="70">
        <v>23</v>
      </c>
      <c r="J15" s="70">
        <v>5</v>
      </c>
      <c r="K15" s="70">
        <v>-5</v>
      </c>
      <c r="L15" s="70">
        <v>-24</v>
      </c>
      <c r="M15" s="70">
        <v>-38</v>
      </c>
      <c r="N15" s="70">
        <v>-47</v>
      </c>
      <c r="O15" s="61">
        <v>-58</v>
      </c>
      <c r="P15" s="61">
        <v>-68</v>
      </c>
      <c r="Q15" s="61">
        <v>-65</v>
      </c>
      <c r="R15" s="61">
        <v>-48</v>
      </c>
      <c r="S15" s="61">
        <v>-30</v>
      </c>
      <c r="T15" s="61">
        <v>-4</v>
      </c>
      <c r="U15" s="61">
        <v>21</v>
      </c>
      <c r="V15" s="61">
        <v>45</v>
      </c>
      <c r="W15" s="61">
        <v>64</v>
      </c>
      <c r="X15" s="61">
        <v>76</v>
      </c>
      <c r="Y15" s="61">
        <v>81</v>
      </c>
      <c r="Z15" s="61">
        <v>75</v>
      </c>
      <c r="AA15" s="61">
        <v>73</v>
      </c>
      <c r="AB15" s="62">
        <v>64</v>
      </c>
      <c r="AC15" s="45">
        <f t="shared" si="0"/>
        <v>81</v>
      </c>
      <c r="AD15" s="46">
        <f t="shared" si="1"/>
        <v>-68</v>
      </c>
      <c r="AE15" s="47">
        <f t="shared" si="2"/>
        <v>14.791666666666666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145</v>
      </c>
      <c r="F16" s="70">
        <v>127</v>
      </c>
      <c r="G16" s="70">
        <v>125</v>
      </c>
      <c r="H16" s="70">
        <v>121</v>
      </c>
      <c r="I16" s="70">
        <v>114</v>
      </c>
      <c r="J16" s="70">
        <v>107</v>
      </c>
      <c r="K16" s="70">
        <v>93</v>
      </c>
      <c r="L16" s="70">
        <v>83</v>
      </c>
      <c r="M16" s="70">
        <v>77</v>
      </c>
      <c r="N16" s="70">
        <v>63</v>
      </c>
      <c r="O16" s="61">
        <v>55</v>
      </c>
      <c r="P16" s="61">
        <v>46</v>
      </c>
      <c r="Q16" s="61">
        <v>37</v>
      </c>
      <c r="R16" s="61">
        <v>27</v>
      </c>
      <c r="S16" s="61">
        <v>22</v>
      </c>
      <c r="T16" s="61">
        <v>23</v>
      </c>
      <c r="U16" s="61">
        <v>31</v>
      </c>
      <c r="V16" s="61">
        <v>66</v>
      </c>
      <c r="W16" s="61">
        <v>87</v>
      </c>
      <c r="X16" s="61">
        <v>125</v>
      </c>
      <c r="Y16" s="61">
        <v>155</v>
      </c>
      <c r="Z16" s="61">
        <v>160</v>
      </c>
      <c r="AA16" s="61">
        <v>153</v>
      </c>
      <c r="AB16" s="62">
        <v>145</v>
      </c>
      <c r="AC16" s="45">
        <f t="shared" si="0"/>
        <v>160</v>
      </c>
      <c r="AD16" s="46">
        <f t="shared" si="1"/>
        <v>22</v>
      </c>
      <c r="AE16" s="47">
        <f t="shared" si="2"/>
        <v>91.125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129</v>
      </c>
      <c r="F17" s="70">
        <v>119</v>
      </c>
      <c r="G17" s="70">
        <v>114</v>
      </c>
      <c r="H17" s="70">
        <v>100</v>
      </c>
      <c r="I17" s="70">
        <v>101</v>
      </c>
      <c r="J17" s="70">
        <v>81</v>
      </c>
      <c r="K17" s="70">
        <v>71</v>
      </c>
      <c r="L17" s="70">
        <v>64</v>
      </c>
      <c r="M17" s="70">
        <v>56</v>
      </c>
      <c r="N17" s="70">
        <v>44</v>
      </c>
      <c r="O17" s="61">
        <v>34</v>
      </c>
      <c r="P17" s="61">
        <v>25</v>
      </c>
      <c r="Q17" s="61">
        <v>17</v>
      </c>
      <c r="R17" s="61">
        <v>8</v>
      </c>
      <c r="S17" s="61">
        <v>7</v>
      </c>
      <c r="T17" s="61">
        <v>16</v>
      </c>
      <c r="U17" s="61">
        <v>43</v>
      </c>
      <c r="V17" s="61">
        <v>63</v>
      </c>
      <c r="W17" s="61">
        <v>99</v>
      </c>
      <c r="X17" s="61">
        <v>123</v>
      </c>
      <c r="Y17" s="61">
        <v>141</v>
      </c>
      <c r="Z17" s="61">
        <v>141</v>
      </c>
      <c r="AA17" s="61">
        <v>132</v>
      </c>
      <c r="AB17" s="62">
        <v>127</v>
      </c>
      <c r="AC17" s="45">
        <f t="shared" si="0"/>
        <v>141</v>
      </c>
      <c r="AD17" s="46">
        <f t="shared" si="1"/>
        <v>7</v>
      </c>
      <c r="AE17" s="47">
        <f t="shared" si="2"/>
        <v>77.291666666666671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83</v>
      </c>
      <c r="F18" s="70">
        <v>82</v>
      </c>
      <c r="G18" s="70">
        <v>78</v>
      </c>
      <c r="H18" s="70">
        <v>75</v>
      </c>
      <c r="I18" s="70">
        <v>71</v>
      </c>
      <c r="J18" s="70">
        <v>67</v>
      </c>
      <c r="K18" s="70">
        <v>61</v>
      </c>
      <c r="L18" s="70">
        <v>56</v>
      </c>
      <c r="M18" s="70">
        <v>49</v>
      </c>
      <c r="N18" s="70">
        <v>43</v>
      </c>
      <c r="O18" s="61">
        <v>36</v>
      </c>
      <c r="P18" s="61">
        <v>29</v>
      </c>
      <c r="Q18" s="61">
        <v>23</v>
      </c>
      <c r="R18" s="61">
        <v>17</v>
      </c>
      <c r="S18" s="61">
        <v>12</v>
      </c>
      <c r="T18" s="61">
        <v>7</v>
      </c>
      <c r="U18" s="61">
        <v>3</v>
      </c>
      <c r="V18" s="61">
        <v>10</v>
      </c>
      <c r="W18" s="61">
        <v>26</v>
      </c>
      <c r="X18" s="61">
        <v>40</v>
      </c>
      <c r="Y18" s="61">
        <v>54</v>
      </c>
      <c r="Z18" s="61">
        <v>67</v>
      </c>
      <c r="AA18" s="61">
        <v>75</v>
      </c>
      <c r="AB18" s="62">
        <v>78</v>
      </c>
      <c r="AC18" s="45">
        <f t="shared" si="0"/>
        <v>83</v>
      </c>
      <c r="AD18" s="46">
        <f t="shared" si="1"/>
        <v>3</v>
      </c>
      <c r="AE18" s="47">
        <f t="shared" si="2"/>
        <v>47.583333333333336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2524</v>
      </c>
      <c r="G19" s="70"/>
      <c r="H19" s="70"/>
      <c r="I19" s="70"/>
      <c r="J19" s="70"/>
      <c r="K19" s="70"/>
      <c r="L19" s="70">
        <v>2519</v>
      </c>
      <c r="M19" s="70"/>
      <c r="N19" s="70"/>
      <c r="O19" s="61"/>
      <c r="P19" s="61"/>
      <c r="Q19" s="61"/>
      <c r="R19" s="61">
        <v>2516</v>
      </c>
      <c r="S19" s="61"/>
      <c r="T19" s="61"/>
      <c r="U19" s="61"/>
      <c r="V19" s="61"/>
      <c r="W19" s="61"/>
      <c r="X19" s="61">
        <v>2514</v>
      </c>
      <c r="Y19" s="61"/>
      <c r="Z19" s="61"/>
      <c r="AA19" s="61"/>
      <c r="AB19" s="62"/>
      <c r="AC19" s="45">
        <f t="shared" si="0"/>
        <v>2524</v>
      </c>
      <c r="AD19" s="46">
        <f t="shared" si="1"/>
        <v>2514</v>
      </c>
      <c r="AE19" s="47">
        <f t="shared" si="2"/>
        <v>2518.25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60</v>
      </c>
      <c r="F20" s="91">
        <v>52</v>
      </c>
      <c r="G20" s="91">
        <v>46</v>
      </c>
      <c r="H20" s="91">
        <v>37</v>
      </c>
      <c r="I20" s="91">
        <v>23</v>
      </c>
      <c r="J20" s="91">
        <v>11</v>
      </c>
      <c r="K20" s="91">
        <v>-1</v>
      </c>
      <c r="L20" s="91">
        <v>-11</v>
      </c>
      <c r="M20" s="91">
        <v>-19</v>
      </c>
      <c r="N20" s="91">
        <v>-29</v>
      </c>
      <c r="O20" s="92">
        <v>-40</v>
      </c>
      <c r="P20" s="92">
        <v>-49</v>
      </c>
      <c r="Q20" s="92">
        <v>-58</v>
      </c>
      <c r="R20" s="92">
        <v>-52</v>
      </c>
      <c r="S20" s="92">
        <v>-43</v>
      </c>
      <c r="T20" s="92">
        <v>-19</v>
      </c>
      <c r="U20" s="92">
        <v>4</v>
      </c>
      <c r="V20" s="92">
        <v>29</v>
      </c>
      <c r="W20" s="92">
        <v>47</v>
      </c>
      <c r="X20" s="92">
        <v>62</v>
      </c>
      <c r="Y20" s="92">
        <v>70</v>
      </c>
      <c r="Z20" s="92">
        <v>71</v>
      </c>
      <c r="AA20" s="92">
        <v>69</v>
      </c>
      <c r="AB20" s="93">
        <v>65</v>
      </c>
      <c r="AC20" s="94">
        <f t="shared" si="0"/>
        <v>71</v>
      </c>
      <c r="AD20" s="95">
        <f t="shared" si="1"/>
        <v>-58</v>
      </c>
      <c r="AE20" s="96">
        <f t="shared" si="2"/>
        <v>13.541666666666666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>
        <v>9032</v>
      </c>
      <c r="F21" s="68">
        <v>9061</v>
      </c>
      <c r="G21" s="68">
        <v>9075</v>
      </c>
      <c r="H21" s="68">
        <v>9066</v>
      </c>
      <c r="I21" s="68">
        <v>9036</v>
      </c>
      <c r="J21" s="68">
        <v>9007</v>
      </c>
      <c r="K21" s="68">
        <v>8980</v>
      </c>
      <c r="L21" s="68">
        <v>8944</v>
      </c>
      <c r="M21" s="68">
        <v>8930</v>
      </c>
      <c r="N21" s="68">
        <v>8922</v>
      </c>
      <c r="O21" s="57">
        <v>8918</v>
      </c>
      <c r="P21" s="57">
        <v>8915</v>
      </c>
      <c r="Q21" s="57">
        <v>8912</v>
      </c>
      <c r="R21" s="57">
        <v>8910</v>
      </c>
      <c r="S21" s="57">
        <v>8904</v>
      </c>
      <c r="T21" s="57">
        <v>8896</v>
      </c>
      <c r="U21" s="57">
        <v>8887</v>
      </c>
      <c r="V21" s="57">
        <v>8876</v>
      </c>
      <c r="W21" s="57">
        <v>8867</v>
      </c>
      <c r="X21" s="57">
        <v>8859</v>
      </c>
      <c r="Y21" s="57">
        <v>8854</v>
      </c>
      <c r="Z21" s="57">
        <v>8851</v>
      </c>
      <c r="AA21" s="57">
        <v>8856</v>
      </c>
      <c r="AB21" s="58">
        <v>8861</v>
      </c>
      <c r="AC21" s="42">
        <f t="shared" si="0"/>
        <v>9075</v>
      </c>
      <c r="AD21" s="43">
        <f t="shared" si="1"/>
        <v>8851</v>
      </c>
      <c r="AE21" s="44">
        <f t="shared" si="2"/>
        <v>8934.125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3011</v>
      </c>
      <c r="G22" s="70"/>
      <c r="H22" s="70">
        <v>3014</v>
      </c>
      <c r="I22" s="70"/>
      <c r="J22" s="70">
        <v>3018</v>
      </c>
      <c r="K22" s="70"/>
      <c r="L22" s="70">
        <v>3022</v>
      </c>
      <c r="M22" s="70"/>
      <c r="N22" s="70">
        <v>3025</v>
      </c>
      <c r="O22" s="61"/>
      <c r="P22" s="61">
        <v>3028</v>
      </c>
      <c r="Q22" s="61"/>
      <c r="R22" s="61"/>
      <c r="S22" s="61"/>
      <c r="T22" s="61">
        <v>3037</v>
      </c>
      <c r="U22" s="61"/>
      <c r="V22" s="61">
        <v>3045</v>
      </c>
      <c r="W22" s="61"/>
      <c r="X22" s="61">
        <v>3054</v>
      </c>
      <c r="Y22" s="61"/>
      <c r="Z22" s="61">
        <v>3060</v>
      </c>
      <c r="AA22" s="61"/>
      <c r="AB22" s="62">
        <v>3066</v>
      </c>
      <c r="AC22" s="45">
        <f t="shared" si="0"/>
        <v>3066</v>
      </c>
      <c r="AD22" s="46">
        <f t="shared" si="1"/>
        <v>3011</v>
      </c>
      <c r="AE22" s="47">
        <f t="shared" si="2"/>
        <v>3034.5454545454545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13511</v>
      </c>
      <c r="F23" s="70">
        <v>13484</v>
      </c>
      <c r="G23" s="70"/>
      <c r="H23" s="70"/>
      <c r="I23" s="70">
        <v>13473</v>
      </c>
      <c r="J23" s="70">
        <v>13602</v>
      </c>
      <c r="K23" s="70"/>
      <c r="L23" s="70">
        <v>13607</v>
      </c>
      <c r="M23" s="70">
        <v>13540</v>
      </c>
      <c r="N23" s="70">
        <v>13497</v>
      </c>
      <c r="O23" s="61">
        <v>13614</v>
      </c>
      <c r="P23" s="61">
        <v>13677</v>
      </c>
      <c r="Q23" s="61">
        <v>13612</v>
      </c>
      <c r="R23" s="61">
        <v>13515</v>
      </c>
      <c r="S23" s="61"/>
      <c r="T23" s="61">
        <v>13474</v>
      </c>
      <c r="U23" s="61">
        <v>13468</v>
      </c>
      <c r="V23" s="61">
        <v>13550</v>
      </c>
      <c r="W23" s="61">
        <v>13686</v>
      </c>
      <c r="X23" s="61">
        <v>13686</v>
      </c>
      <c r="Y23" s="61">
        <v>13660</v>
      </c>
      <c r="Z23" s="61">
        <v>13536</v>
      </c>
      <c r="AA23" s="61">
        <v>13523</v>
      </c>
      <c r="AB23" s="62">
        <v>13495</v>
      </c>
      <c r="AC23" s="45">
        <f t="shared" si="0"/>
        <v>13686</v>
      </c>
      <c r="AD23" s="46">
        <f t="shared" si="1"/>
        <v>13468</v>
      </c>
      <c r="AE23" s="47">
        <f t="shared" si="2"/>
        <v>13560.5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6429</v>
      </c>
      <c r="F24" s="70">
        <v>6420</v>
      </c>
      <c r="G24" s="70">
        <v>6415</v>
      </c>
      <c r="H24" s="70">
        <v>6420</v>
      </c>
      <c r="I24" s="70"/>
      <c r="J24" s="70"/>
      <c r="K24" s="70"/>
      <c r="L24" s="70">
        <v>6409</v>
      </c>
      <c r="M24" s="70"/>
      <c r="N24" s="70"/>
      <c r="O24" s="61"/>
      <c r="P24" s="61"/>
      <c r="Q24" s="61"/>
      <c r="R24" s="61">
        <v>6390</v>
      </c>
      <c r="S24" s="61">
        <v>6401</v>
      </c>
      <c r="T24" s="61"/>
      <c r="U24" s="61">
        <v>6391</v>
      </c>
      <c r="V24" s="61"/>
      <c r="W24" s="61"/>
      <c r="X24" s="61">
        <v>6385</v>
      </c>
      <c r="Y24" s="61"/>
      <c r="Z24" s="61"/>
      <c r="AA24" s="61">
        <v>6422</v>
      </c>
      <c r="AB24" s="62"/>
      <c r="AC24" s="45">
        <f t="shared" si="0"/>
        <v>6429</v>
      </c>
      <c r="AD24" s="46">
        <f t="shared" si="1"/>
        <v>6385</v>
      </c>
      <c r="AE24" s="47">
        <f t="shared" si="2"/>
        <v>6408.2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2372</v>
      </c>
      <c r="G25" s="70">
        <v>2366</v>
      </c>
      <c r="H25" s="70">
        <v>2361</v>
      </c>
      <c r="I25" s="70">
        <v>2355</v>
      </c>
      <c r="J25" s="70">
        <v>2334</v>
      </c>
      <c r="K25" s="70">
        <v>2329</v>
      </c>
      <c r="L25" s="70">
        <v>2326</v>
      </c>
      <c r="M25" s="70"/>
      <c r="N25" s="70">
        <v>2330</v>
      </c>
      <c r="O25" s="61"/>
      <c r="P25" s="61">
        <v>2330</v>
      </c>
      <c r="Q25" s="61"/>
      <c r="R25" s="61">
        <v>2335</v>
      </c>
      <c r="S25" s="61"/>
      <c r="T25" s="61">
        <v>2335</v>
      </c>
      <c r="U25" s="61"/>
      <c r="V25" s="61">
        <v>2332</v>
      </c>
      <c r="W25" s="61"/>
      <c r="X25" s="61">
        <v>2330</v>
      </c>
      <c r="Y25" s="61"/>
      <c r="Z25" s="61">
        <v>2332</v>
      </c>
      <c r="AA25" s="61"/>
      <c r="AB25" s="62">
        <v>2326</v>
      </c>
      <c r="AC25" s="45">
        <f t="shared" si="0"/>
        <v>2372</v>
      </c>
      <c r="AD25" s="46">
        <f t="shared" si="1"/>
        <v>2326</v>
      </c>
      <c r="AE25" s="47">
        <f t="shared" si="2"/>
        <v>2339.5333333333333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1378</v>
      </c>
      <c r="G26" s="70"/>
      <c r="H26" s="70">
        <v>1384</v>
      </c>
      <c r="I26" s="70"/>
      <c r="J26" s="70">
        <v>1392</v>
      </c>
      <c r="K26" s="70"/>
      <c r="L26" s="70">
        <v>1398</v>
      </c>
      <c r="M26" s="70"/>
      <c r="N26" s="70">
        <v>1388</v>
      </c>
      <c r="O26" s="61"/>
      <c r="P26" s="61">
        <v>1378</v>
      </c>
      <c r="Q26" s="61"/>
      <c r="R26" s="61">
        <v>1368</v>
      </c>
      <c r="S26" s="61"/>
      <c r="T26" s="61">
        <v>1367</v>
      </c>
      <c r="U26" s="61"/>
      <c r="V26" s="61">
        <v>1370</v>
      </c>
      <c r="W26" s="61"/>
      <c r="X26" s="61">
        <v>1372</v>
      </c>
      <c r="Y26" s="61"/>
      <c r="Z26" s="61">
        <v>1374</v>
      </c>
      <c r="AA26" s="61"/>
      <c r="AB26" s="62">
        <v>1376</v>
      </c>
      <c r="AC26" s="45">
        <f t="shared" si="0"/>
        <v>1398</v>
      </c>
      <c r="AD26" s="46">
        <f t="shared" si="1"/>
        <v>1367</v>
      </c>
      <c r="AE26" s="47">
        <f t="shared" si="2"/>
        <v>1378.75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999</v>
      </c>
      <c r="G27" s="70"/>
      <c r="H27" s="70">
        <v>1001</v>
      </c>
      <c r="I27" s="70"/>
      <c r="J27" s="70">
        <v>1002</v>
      </c>
      <c r="K27" s="70"/>
      <c r="L27" s="70">
        <v>1003</v>
      </c>
      <c r="M27" s="70"/>
      <c r="N27" s="70">
        <v>1005</v>
      </c>
      <c r="O27" s="61"/>
      <c r="P27" s="61">
        <v>1007</v>
      </c>
      <c r="Q27" s="61"/>
      <c r="R27" s="61">
        <v>1010</v>
      </c>
      <c r="S27" s="61"/>
      <c r="T27" s="61">
        <v>1009</v>
      </c>
      <c r="U27" s="61"/>
      <c r="V27" s="61">
        <v>1008</v>
      </c>
      <c r="W27" s="61"/>
      <c r="X27" s="61">
        <v>1007</v>
      </c>
      <c r="Y27" s="61"/>
      <c r="Z27" s="61">
        <v>1005</v>
      </c>
      <c r="AA27" s="61"/>
      <c r="AB27" s="62">
        <v>1003</v>
      </c>
      <c r="AC27" s="45">
        <f t="shared" si="0"/>
        <v>1010</v>
      </c>
      <c r="AD27" s="46">
        <f t="shared" si="1"/>
        <v>999</v>
      </c>
      <c r="AE27" s="47">
        <f t="shared" si="2"/>
        <v>1004.9166666666666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102</v>
      </c>
      <c r="G28" s="70"/>
      <c r="H28" s="70"/>
      <c r="I28" s="70">
        <v>73</v>
      </c>
      <c r="J28" s="70"/>
      <c r="K28" s="70"/>
      <c r="L28" s="70">
        <v>42</v>
      </c>
      <c r="M28" s="70"/>
      <c r="N28" s="70"/>
      <c r="O28" s="61">
        <v>23</v>
      </c>
      <c r="P28" s="61"/>
      <c r="Q28" s="61"/>
      <c r="R28" s="61">
        <v>2</v>
      </c>
      <c r="S28" s="61"/>
      <c r="T28" s="61"/>
      <c r="U28" s="61">
        <v>15</v>
      </c>
      <c r="V28" s="61"/>
      <c r="W28" s="61"/>
      <c r="X28" s="61">
        <v>60</v>
      </c>
      <c r="Y28" s="61"/>
      <c r="Z28" s="61"/>
      <c r="AA28" s="61">
        <v>109</v>
      </c>
      <c r="AB28" s="62"/>
      <c r="AC28" s="45">
        <f t="shared" si="0"/>
        <v>109</v>
      </c>
      <c r="AD28" s="46">
        <f t="shared" si="1"/>
        <v>2</v>
      </c>
      <c r="AE28" s="47">
        <f t="shared" si="2"/>
        <v>53.25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70</v>
      </c>
      <c r="G29" s="70"/>
      <c r="H29" s="70"/>
      <c r="I29" s="70">
        <v>40</v>
      </c>
      <c r="J29" s="70"/>
      <c r="K29" s="70"/>
      <c r="L29" s="70">
        <v>11</v>
      </c>
      <c r="M29" s="70"/>
      <c r="N29" s="70"/>
      <c r="O29" s="61">
        <v>-18</v>
      </c>
      <c r="P29" s="61"/>
      <c r="Q29" s="61"/>
      <c r="R29" s="61">
        <v>-52</v>
      </c>
      <c r="S29" s="61"/>
      <c r="T29" s="61"/>
      <c r="U29" s="61">
        <v>-35</v>
      </c>
      <c r="V29" s="61"/>
      <c r="W29" s="61"/>
      <c r="X29" s="61">
        <v>24</v>
      </c>
      <c r="Y29" s="61"/>
      <c r="Z29" s="61"/>
      <c r="AA29" s="61">
        <v>80</v>
      </c>
      <c r="AB29" s="62"/>
      <c r="AC29" s="45">
        <f t="shared" si="0"/>
        <v>80</v>
      </c>
      <c r="AD29" s="46">
        <f t="shared" si="1"/>
        <v>-52</v>
      </c>
      <c r="AE29" s="47">
        <f t="shared" si="2"/>
        <v>15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67</v>
      </c>
      <c r="F30" s="70">
        <v>56</v>
      </c>
      <c r="G30" s="70">
        <v>44</v>
      </c>
      <c r="H30" s="70">
        <v>34</v>
      </c>
      <c r="I30" s="70">
        <v>26</v>
      </c>
      <c r="J30" s="70">
        <v>19</v>
      </c>
      <c r="K30" s="70">
        <v>12</v>
      </c>
      <c r="L30" s="70">
        <v>-2</v>
      </c>
      <c r="M30" s="70">
        <v>-16</v>
      </c>
      <c r="N30" s="70">
        <v>-30</v>
      </c>
      <c r="O30" s="61">
        <v>-43</v>
      </c>
      <c r="P30" s="61">
        <v>-56</v>
      </c>
      <c r="Q30" s="61">
        <v>-67</v>
      </c>
      <c r="R30" s="61">
        <v>-73</v>
      </c>
      <c r="S30" s="61">
        <v>-67</v>
      </c>
      <c r="T30" s="61">
        <v>-48</v>
      </c>
      <c r="U30" s="61">
        <v>-25</v>
      </c>
      <c r="V30" s="61">
        <v>2</v>
      </c>
      <c r="W30" s="61">
        <v>27</v>
      </c>
      <c r="X30" s="61">
        <v>52</v>
      </c>
      <c r="Y30" s="61">
        <v>62</v>
      </c>
      <c r="Z30" s="61">
        <v>70</v>
      </c>
      <c r="AA30" s="61">
        <v>71</v>
      </c>
      <c r="AB30" s="62">
        <v>67</v>
      </c>
      <c r="AC30" s="45">
        <f t="shared" si="0"/>
        <v>71</v>
      </c>
      <c r="AD30" s="46">
        <f t="shared" si="1"/>
        <v>-73</v>
      </c>
      <c r="AE30" s="47">
        <f t="shared" si="2"/>
        <v>7.583333333333333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34</v>
      </c>
      <c r="F31" s="72">
        <v>34</v>
      </c>
      <c r="G31" s="72">
        <v>29</v>
      </c>
      <c r="H31" s="72">
        <v>16</v>
      </c>
      <c r="I31" s="72">
        <v>12</v>
      </c>
      <c r="J31" s="72">
        <v>1</v>
      </c>
      <c r="K31" s="72">
        <v>-12</v>
      </c>
      <c r="L31" s="72">
        <v>-31</v>
      </c>
      <c r="M31" s="72">
        <v>-38</v>
      </c>
      <c r="N31" s="72">
        <v>-52</v>
      </c>
      <c r="O31" s="73">
        <v>-73</v>
      </c>
      <c r="P31" s="73">
        <v>-82</v>
      </c>
      <c r="Q31" s="73">
        <v>-79</v>
      </c>
      <c r="R31" s="73">
        <v>-69</v>
      </c>
      <c r="S31" s="73">
        <v>-57</v>
      </c>
      <c r="T31" s="73">
        <v>-39</v>
      </c>
      <c r="U31" s="73">
        <v>-15</v>
      </c>
      <c r="V31" s="73">
        <v>4</v>
      </c>
      <c r="W31" s="73">
        <v>25</v>
      </c>
      <c r="X31" s="73">
        <v>46</v>
      </c>
      <c r="Y31" s="73">
        <v>49</v>
      </c>
      <c r="Z31" s="73">
        <v>51</v>
      </c>
      <c r="AA31" s="73">
        <v>44</v>
      </c>
      <c r="AB31" s="74">
        <v>35</v>
      </c>
      <c r="AC31" s="48">
        <f t="shared" si="0"/>
        <v>51</v>
      </c>
      <c r="AD31" s="49">
        <f t="shared" si="1"/>
        <v>-82</v>
      </c>
      <c r="AE31" s="50">
        <f t="shared" si="2"/>
        <v>-6.958333333333333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200</v>
      </c>
      <c r="G32" s="68"/>
      <c r="H32" s="68"/>
      <c r="I32" s="68">
        <v>197</v>
      </c>
      <c r="J32" s="68"/>
      <c r="K32" s="68"/>
      <c r="L32" s="68">
        <v>193</v>
      </c>
      <c r="M32" s="68"/>
      <c r="N32" s="68"/>
      <c r="O32" s="57">
        <v>191</v>
      </c>
      <c r="P32" s="57"/>
      <c r="Q32" s="57"/>
      <c r="R32" s="57">
        <v>191</v>
      </c>
      <c r="S32" s="57"/>
      <c r="T32" s="57"/>
      <c r="U32" s="57">
        <v>191</v>
      </c>
      <c r="V32" s="57"/>
      <c r="W32" s="57"/>
      <c r="X32" s="57">
        <v>191</v>
      </c>
      <c r="Y32" s="57"/>
      <c r="Z32" s="57"/>
      <c r="AA32" s="57">
        <v>188</v>
      </c>
      <c r="AB32" s="58"/>
      <c r="AC32" s="42">
        <f t="shared" si="0"/>
        <v>200</v>
      </c>
      <c r="AD32" s="43">
        <f t="shared" si="1"/>
        <v>188</v>
      </c>
      <c r="AE32" s="44">
        <f t="shared" si="2"/>
        <v>192.75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116</v>
      </c>
      <c r="G33" s="70"/>
      <c r="H33" s="70">
        <v>115</v>
      </c>
      <c r="I33" s="70"/>
      <c r="J33" s="70">
        <v>114</v>
      </c>
      <c r="K33" s="70"/>
      <c r="L33" s="70">
        <v>113</v>
      </c>
      <c r="M33" s="70"/>
      <c r="N33" s="70">
        <v>112</v>
      </c>
      <c r="O33" s="61"/>
      <c r="P33" s="61">
        <v>111</v>
      </c>
      <c r="Q33" s="61"/>
      <c r="R33" s="61">
        <v>109</v>
      </c>
      <c r="S33" s="61"/>
      <c r="T33" s="61">
        <v>108</v>
      </c>
      <c r="U33" s="61"/>
      <c r="V33" s="61">
        <v>108</v>
      </c>
      <c r="W33" s="61"/>
      <c r="X33" s="61">
        <v>108</v>
      </c>
      <c r="Y33" s="61"/>
      <c r="Z33" s="61">
        <v>107</v>
      </c>
      <c r="AA33" s="61"/>
      <c r="AB33" s="62">
        <v>107</v>
      </c>
      <c r="AC33" s="45">
        <f t="shared" si="0"/>
        <v>116</v>
      </c>
      <c r="AD33" s="46">
        <f t="shared" si="1"/>
        <v>107</v>
      </c>
      <c r="AE33" s="47">
        <f t="shared" si="2"/>
        <v>110.66666666666667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387</v>
      </c>
      <c r="G34" s="70"/>
      <c r="H34" s="70"/>
      <c r="I34" s="70">
        <v>388</v>
      </c>
      <c r="J34" s="70"/>
      <c r="K34" s="70"/>
      <c r="L34" s="70">
        <v>389</v>
      </c>
      <c r="M34" s="70"/>
      <c r="N34" s="70"/>
      <c r="O34" s="61">
        <v>389</v>
      </c>
      <c r="P34" s="61"/>
      <c r="Q34" s="61"/>
      <c r="R34" s="61">
        <v>390</v>
      </c>
      <c r="S34" s="61"/>
      <c r="T34" s="61"/>
      <c r="U34" s="61">
        <v>390</v>
      </c>
      <c r="V34" s="61"/>
      <c r="W34" s="61"/>
      <c r="X34" s="61">
        <v>390</v>
      </c>
      <c r="Y34" s="61"/>
      <c r="Z34" s="61"/>
      <c r="AA34" s="61">
        <v>391</v>
      </c>
      <c r="AB34" s="62"/>
      <c r="AC34" s="45">
        <f t="shared" si="0"/>
        <v>391</v>
      </c>
      <c r="AD34" s="46">
        <f t="shared" si="1"/>
        <v>387</v>
      </c>
      <c r="AE34" s="47">
        <f t="shared" si="2"/>
        <v>389.25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71</v>
      </c>
      <c r="F35" s="70">
        <v>57</v>
      </c>
      <c r="G35" s="70">
        <v>45</v>
      </c>
      <c r="H35" s="70">
        <v>37</v>
      </c>
      <c r="I35" s="70">
        <v>29</v>
      </c>
      <c r="J35" s="70">
        <v>17</v>
      </c>
      <c r="K35" s="70">
        <v>13</v>
      </c>
      <c r="L35" s="70">
        <v>2</v>
      </c>
      <c r="M35" s="70">
        <v>-11</v>
      </c>
      <c r="N35" s="70">
        <v>-26</v>
      </c>
      <c r="O35" s="61">
        <v>-40</v>
      </c>
      <c r="P35" s="61">
        <v>-55</v>
      </c>
      <c r="Q35" s="61">
        <v>-70</v>
      </c>
      <c r="R35" s="61">
        <v>-80</v>
      </c>
      <c r="S35" s="61">
        <v>-77</v>
      </c>
      <c r="T35" s="61">
        <v>-62</v>
      </c>
      <c r="U35" s="61">
        <v>-36</v>
      </c>
      <c r="V35" s="61">
        <v>-9</v>
      </c>
      <c r="W35" s="61">
        <v>17</v>
      </c>
      <c r="X35" s="61">
        <v>38</v>
      </c>
      <c r="Y35" s="61">
        <v>57</v>
      </c>
      <c r="Z35" s="61">
        <v>70</v>
      </c>
      <c r="AA35" s="61">
        <v>77</v>
      </c>
      <c r="AB35" s="62">
        <v>76</v>
      </c>
      <c r="AC35" s="45">
        <f t="shared" si="0"/>
        <v>77</v>
      </c>
      <c r="AD35" s="46">
        <f t="shared" si="1"/>
        <v>-80</v>
      </c>
      <c r="AE35" s="47">
        <f t="shared" si="2"/>
        <v>5.833333333333333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>
        <v>42</v>
      </c>
      <c r="F36" s="70">
        <v>44</v>
      </c>
      <c r="G36" s="70"/>
      <c r="H36" s="70">
        <v>30</v>
      </c>
      <c r="I36" s="70"/>
      <c r="J36" s="70">
        <v>17</v>
      </c>
      <c r="K36" s="70"/>
      <c r="L36" s="70">
        <v>-5</v>
      </c>
      <c r="M36" s="70"/>
      <c r="N36" s="70">
        <v>-37</v>
      </c>
      <c r="O36" s="61"/>
      <c r="P36" s="61">
        <v>-69</v>
      </c>
      <c r="Q36" s="61"/>
      <c r="R36" s="61">
        <v>-62</v>
      </c>
      <c r="S36" s="61"/>
      <c r="T36" s="61">
        <v>-27</v>
      </c>
      <c r="U36" s="61"/>
      <c r="V36" s="61">
        <v>13</v>
      </c>
      <c r="W36" s="61"/>
      <c r="X36" s="61">
        <v>50</v>
      </c>
      <c r="Y36" s="61"/>
      <c r="Z36" s="61">
        <v>63</v>
      </c>
      <c r="AA36" s="61"/>
      <c r="AB36" s="62">
        <v>47</v>
      </c>
      <c r="AC36" s="45">
        <f t="shared" si="0"/>
        <v>63</v>
      </c>
      <c r="AD36" s="46">
        <f t="shared" si="1"/>
        <v>-69</v>
      </c>
      <c r="AE36" s="47">
        <f t="shared" si="2"/>
        <v>8.1538461538461533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26</v>
      </c>
      <c r="F37" s="72">
        <v>20</v>
      </c>
      <c r="G37" s="72">
        <v>16</v>
      </c>
      <c r="H37" s="72">
        <v>10</v>
      </c>
      <c r="I37" s="72">
        <v>3</v>
      </c>
      <c r="J37" s="72">
        <v>-5</v>
      </c>
      <c r="K37" s="72">
        <v>-15</v>
      </c>
      <c r="L37" s="72">
        <v>-28</v>
      </c>
      <c r="M37" s="72">
        <v>-44</v>
      </c>
      <c r="N37" s="72">
        <v>-57</v>
      </c>
      <c r="O37" s="73">
        <v>-66</v>
      </c>
      <c r="P37" s="73">
        <v>-70</v>
      </c>
      <c r="Q37" s="73">
        <v>-69</v>
      </c>
      <c r="R37" s="73">
        <v>-63</v>
      </c>
      <c r="S37" s="73">
        <v>-50</v>
      </c>
      <c r="T37" s="73">
        <v>-32</v>
      </c>
      <c r="U37" s="73">
        <v>-10</v>
      </c>
      <c r="V37" s="73">
        <v>10</v>
      </c>
      <c r="W37" s="73">
        <v>25</v>
      </c>
      <c r="X37" s="73">
        <v>37</v>
      </c>
      <c r="Y37" s="73">
        <v>41</v>
      </c>
      <c r="Z37" s="73">
        <v>36</v>
      </c>
      <c r="AA37" s="73">
        <v>26</v>
      </c>
      <c r="AB37" s="74">
        <v>19</v>
      </c>
      <c r="AC37" s="48">
        <f t="shared" si="0"/>
        <v>41</v>
      </c>
      <c r="AD37" s="49">
        <f t="shared" si="1"/>
        <v>-70</v>
      </c>
      <c r="AE37" s="50">
        <f t="shared" si="2"/>
        <v>-10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E43"/>
  <sheetViews>
    <sheetView tabSelected="1" topLeftCell="M1" workbookViewId="0">
      <selection activeCell="O3" sqref="O3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16510</v>
      </c>
      <c r="G4" s="68"/>
      <c r="H4" s="68">
        <v>16511</v>
      </c>
      <c r="I4" s="68"/>
      <c r="J4" s="68">
        <v>16512</v>
      </c>
      <c r="K4" s="68"/>
      <c r="L4" s="68">
        <v>16514</v>
      </c>
      <c r="M4" s="68"/>
      <c r="N4" s="68"/>
      <c r="O4" s="57"/>
      <c r="P4" s="57"/>
      <c r="Q4" s="57"/>
      <c r="R4" s="57">
        <v>16522</v>
      </c>
      <c r="S4" s="57"/>
      <c r="T4" s="57">
        <v>16523</v>
      </c>
      <c r="U4" s="57"/>
      <c r="V4" s="57">
        <v>16521</v>
      </c>
      <c r="W4" s="57"/>
      <c r="X4" s="57">
        <v>16518</v>
      </c>
      <c r="Y4" s="57"/>
      <c r="Z4" s="57">
        <v>16515</v>
      </c>
      <c r="AA4" s="57"/>
      <c r="AB4" s="58">
        <v>16512</v>
      </c>
      <c r="AC4" s="42">
        <f>MAX(E4:AB4)</f>
        <v>16523</v>
      </c>
      <c r="AD4" s="43">
        <f>MIN(E4:AB4)</f>
        <v>16510</v>
      </c>
      <c r="AE4" s="44">
        <f>AVERAGE(E4:AB4)</f>
        <v>16515.8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5501</v>
      </c>
      <c r="G5" s="70"/>
      <c r="H5" s="70">
        <v>5490</v>
      </c>
      <c r="I5" s="70"/>
      <c r="J5" s="70">
        <v>5480</v>
      </c>
      <c r="K5" s="70"/>
      <c r="L5" s="70">
        <v>5473</v>
      </c>
      <c r="M5" s="70"/>
      <c r="N5" s="70">
        <v>5491</v>
      </c>
      <c r="O5" s="61"/>
      <c r="P5" s="61">
        <v>5511</v>
      </c>
      <c r="Q5" s="61"/>
      <c r="R5" s="61">
        <v>5537</v>
      </c>
      <c r="S5" s="61"/>
      <c r="T5" s="61">
        <v>5552</v>
      </c>
      <c r="U5" s="61"/>
      <c r="V5" s="61">
        <v>5539</v>
      </c>
      <c r="W5" s="61"/>
      <c r="X5" s="61">
        <v>5537</v>
      </c>
      <c r="Y5" s="61"/>
      <c r="Z5" s="61">
        <v>5530</v>
      </c>
      <c r="AA5" s="61"/>
      <c r="AB5" s="62">
        <v>5521</v>
      </c>
      <c r="AC5" s="45">
        <f t="shared" ref="AC5:AC37" si="0">MAX(E5:AB5)</f>
        <v>5552</v>
      </c>
      <c r="AD5" s="46">
        <f t="shared" ref="AD5:AD37" si="1">MIN(E5:AB5)</f>
        <v>5473</v>
      </c>
      <c r="AE5" s="47">
        <f>AVERAGE(E5:AB5)</f>
        <v>5513.5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1325</v>
      </c>
      <c r="G6" s="70"/>
      <c r="H6" s="70">
        <v>1330</v>
      </c>
      <c r="I6" s="70"/>
      <c r="J6" s="70">
        <v>1332</v>
      </c>
      <c r="K6" s="70"/>
      <c r="L6" s="70">
        <v>1333</v>
      </c>
      <c r="M6" s="70"/>
      <c r="N6" s="70">
        <v>1300</v>
      </c>
      <c r="O6" s="61"/>
      <c r="P6" s="61">
        <v>1328</v>
      </c>
      <c r="Q6" s="61"/>
      <c r="R6" s="61">
        <v>1333</v>
      </c>
      <c r="S6" s="61"/>
      <c r="T6" s="61">
        <v>1321</v>
      </c>
      <c r="U6" s="61"/>
      <c r="V6" s="61">
        <v>1336</v>
      </c>
      <c r="W6" s="61"/>
      <c r="X6" s="61">
        <v>1348</v>
      </c>
      <c r="Y6" s="61"/>
      <c r="Z6" s="61">
        <v>1351</v>
      </c>
      <c r="AA6" s="61"/>
      <c r="AB6" s="62">
        <v>1359</v>
      </c>
      <c r="AC6" s="45">
        <f t="shared" si="0"/>
        <v>1359</v>
      </c>
      <c r="AD6" s="46">
        <f t="shared" si="1"/>
        <v>1300</v>
      </c>
      <c r="AE6" s="47">
        <f t="shared" ref="AE6:AE37" si="2">AVERAGE(E6:AB6)</f>
        <v>1333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860</v>
      </c>
      <c r="F7" s="70">
        <v>859</v>
      </c>
      <c r="G7" s="70">
        <v>857</v>
      </c>
      <c r="H7" s="70">
        <v>854</v>
      </c>
      <c r="I7" s="70">
        <v>851</v>
      </c>
      <c r="J7" s="70">
        <v>847</v>
      </c>
      <c r="K7" s="70">
        <v>842</v>
      </c>
      <c r="L7" s="70">
        <v>836</v>
      </c>
      <c r="M7" s="70">
        <v>833</v>
      </c>
      <c r="N7" s="70">
        <v>830</v>
      </c>
      <c r="O7" s="61">
        <v>827</v>
      </c>
      <c r="P7" s="61">
        <v>824</v>
      </c>
      <c r="Q7" s="61">
        <v>821</v>
      </c>
      <c r="R7" s="61">
        <v>819</v>
      </c>
      <c r="S7" s="61">
        <v>817</v>
      </c>
      <c r="T7" s="61">
        <v>816</v>
      </c>
      <c r="U7" s="61">
        <v>815</v>
      </c>
      <c r="V7" s="61">
        <v>814</v>
      </c>
      <c r="W7" s="61">
        <v>813</v>
      </c>
      <c r="X7" s="61">
        <v>812</v>
      </c>
      <c r="Y7" s="61">
        <v>811</v>
      </c>
      <c r="Z7" s="61">
        <v>810</v>
      </c>
      <c r="AA7" s="61">
        <v>809</v>
      </c>
      <c r="AB7" s="62">
        <v>807</v>
      </c>
      <c r="AC7" s="45">
        <f t="shared" si="0"/>
        <v>860</v>
      </c>
      <c r="AD7" s="46">
        <f t="shared" si="1"/>
        <v>807</v>
      </c>
      <c r="AE7" s="47">
        <f t="shared" si="2"/>
        <v>828.5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540</v>
      </c>
      <c r="G8" s="70"/>
      <c r="H8" s="70">
        <v>533</v>
      </c>
      <c r="I8" s="70"/>
      <c r="J8" s="70">
        <v>525</v>
      </c>
      <c r="K8" s="70"/>
      <c r="L8" s="70">
        <v>514</v>
      </c>
      <c r="M8" s="70"/>
      <c r="N8" s="70">
        <v>514</v>
      </c>
      <c r="O8" s="61"/>
      <c r="P8" s="61">
        <v>507</v>
      </c>
      <c r="Q8" s="61"/>
      <c r="R8" s="61">
        <v>503</v>
      </c>
      <c r="S8" s="61"/>
      <c r="T8" s="61">
        <v>499</v>
      </c>
      <c r="U8" s="61"/>
      <c r="V8" s="61">
        <v>495</v>
      </c>
      <c r="W8" s="61"/>
      <c r="X8" s="61">
        <v>490</v>
      </c>
      <c r="Y8" s="61"/>
      <c r="Z8" s="61">
        <v>485</v>
      </c>
      <c r="AA8" s="61"/>
      <c r="AB8" s="62">
        <v>480</v>
      </c>
      <c r="AC8" s="45">
        <f t="shared" si="0"/>
        <v>540</v>
      </c>
      <c r="AD8" s="46">
        <f t="shared" si="1"/>
        <v>480</v>
      </c>
      <c r="AE8" s="47">
        <f t="shared" si="2"/>
        <v>507.08333333333331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314</v>
      </c>
      <c r="G9" s="70"/>
      <c r="H9" s="70">
        <v>325</v>
      </c>
      <c r="I9" s="70"/>
      <c r="J9" s="70">
        <v>339</v>
      </c>
      <c r="K9" s="70"/>
      <c r="L9" s="70">
        <v>351</v>
      </c>
      <c r="M9" s="70"/>
      <c r="N9" s="70"/>
      <c r="O9" s="61"/>
      <c r="P9" s="61"/>
      <c r="Q9" s="61"/>
      <c r="R9" s="61">
        <v>357</v>
      </c>
      <c r="S9" s="61"/>
      <c r="T9" s="61">
        <v>356</v>
      </c>
      <c r="U9" s="61"/>
      <c r="V9" s="61">
        <v>356</v>
      </c>
      <c r="W9" s="61"/>
      <c r="X9" s="61">
        <v>356</v>
      </c>
      <c r="Y9" s="61"/>
      <c r="Z9" s="61">
        <v>358</v>
      </c>
      <c r="AA9" s="61"/>
      <c r="AB9" s="62">
        <v>365</v>
      </c>
      <c r="AC9" s="45">
        <f t="shared" si="0"/>
        <v>365</v>
      </c>
      <c r="AD9" s="46">
        <f t="shared" si="1"/>
        <v>314</v>
      </c>
      <c r="AE9" s="47">
        <f t="shared" si="2"/>
        <v>347.7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96</v>
      </c>
      <c r="F10" s="70">
        <v>86</v>
      </c>
      <c r="G10" s="70">
        <v>79</v>
      </c>
      <c r="H10" s="70">
        <v>74</v>
      </c>
      <c r="I10" s="70">
        <v>68</v>
      </c>
      <c r="J10" s="70">
        <v>62</v>
      </c>
      <c r="K10" s="70">
        <v>58</v>
      </c>
      <c r="L10" s="70">
        <v>50</v>
      </c>
      <c r="M10" s="70">
        <v>40</v>
      </c>
      <c r="N10" s="70">
        <v>33</v>
      </c>
      <c r="O10" s="61"/>
      <c r="P10" s="61">
        <v>19</v>
      </c>
      <c r="Q10" s="61">
        <v>13</v>
      </c>
      <c r="R10" s="61">
        <v>9</v>
      </c>
      <c r="S10" s="61">
        <v>10</v>
      </c>
      <c r="T10" s="61">
        <v>12</v>
      </c>
      <c r="U10" s="61">
        <v>26</v>
      </c>
      <c r="V10" s="61">
        <v>48</v>
      </c>
      <c r="W10" s="61">
        <v>68</v>
      </c>
      <c r="X10" s="61">
        <v>89</v>
      </c>
      <c r="Y10" s="61">
        <v>100</v>
      </c>
      <c r="Z10" s="61">
        <v>102</v>
      </c>
      <c r="AA10" s="61">
        <v>98</v>
      </c>
      <c r="AB10" s="62">
        <v>93</v>
      </c>
      <c r="AC10" s="45">
        <f t="shared" si="0"/>
        <v>102</v>
      </c>
      <c r="AD10" s="46">
        <f t="shared" si="1"/>
        <v>9</v>
      </c>
      <c r="AE10" s="47">
        <f t="shared" si="2"/>
        <v>57.956521739130437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4706</v>
      </c>
      <c r="G11" s="70"/>
      <c r="H11" s="70">
        <v>4705</v>
      </c>
      <c r="I11" s="70"/>
      <c r="J11" s="70">
        <v>4705</v>
      </c>
      <c r="K11" s="70"/>
      <c r="L11" s="70">
        <v>4705</v>
      </c>
      <c r="M11" s="70"/>
      <c r="N11" s="70"/>
      <c r="O11" s="61"/>
      <c r="P11" s="61"/>
      <c r="Q11" s="61"/>
      <c r="R11" s="61">
        <v>4705</v>
      </c>
      <c r="S11" s="61"/>
      <c r="T11" s="61">
        <v>4704</v>
      </c>
      <c r="U11" s="61"/>
      <c r="V11" s="61">
        <v>4704</v>
      </c>
      <c r="W11" s="61"/>
      <c r="X11" s="61">
        <v>4704</v>
      </c>
      <c r="Y11" s="61"/>
      <c r="Z11" s="61">
        <v>4704</v>
      </c>
      <c r="AA11" s="61"/>
      <c r="AB11" s="62">
        <v>4708</v>
      </c>
      <c r="AC11" s="45">
        <f t="shared" si="0"/>
        <v>4708</v>
      </c>
      <c r="AD11" s="46">
        <f t="shared" si="1"/>
        <v>4704</v>
      </c>
      <c r="AE11" s="47">
        <f t="shared" si="2"/>
        <v>4705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2716</v>
      </c>
      <c r="G12" s="70"/>
      <c r="H12" s="70">
        <v>2730</v>
      </c>
      <c r="I12" s="70"/>
      <c r="J12" s="70">
        <v>2742</v>
      </c>
      <c r="K12" s="70"/>
      <c r="L12" s="70">
        <v>2745</v>
      </c>
      <c r="M12" s="70"/>
      <c r="N12" s="70">
        <v>2747</v>
      </c>
      <c r="O12" s="61"/>
      <c r="P12" s="61">
        <v>2748</v>
      </c>
      <c r="Q12" s="61"/>
      <c r="R12" s="61">
        <v>2731</v>
      </c>
      <c r="S12" s="61"/>
      <c r="T12" s="61">
        <v>2711</v>
      </c>
      <c r="U12" s="61"/>
      <c r="V12" s="61">
        <v>2700</v>
      </c>
      <c r="W12" s="61"/>
      <c r="X12" s="61">
        <v>2741</v>
      </c>
      <c r="Y12" s="61"/>
      <c r="Z12" s="61">
        <v>2743</v>
      </c>
      <c r="AA12" s="61"/>
      <c r="AB12" s="62">
        <v>2745</v>
      </c>
      <c r="AC12" s="45">
        <f t="shared" si="0"/>
        <v>2748</v>
      </c>
      <c r="AD12" s="46">
        <f t="shared" si="1"/>
        <v>2700</v>
      </c>
      <c r="AE12" s="47">
        <f t="shared" si="2"/>
        <v>2733.25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1123</v>
      </c>
      <c r="G13" s="70"/>
      <c r="H13" s="70">
        <v>1090</v>
      </c>
      <c r="I13" s="70"/>
      <c r="J13" s="70">
        <v>1058</v>
      </c>
      <c r="K13" s="70"/>
      <c r="L13" s="70">
        <v>1071</v>
      </c>
      <c r="M13" s="70"/>
      <c r="N13" s="70">
        <v>1038</v>
      </c>
      <c r="O13" s="61"/>
      <c r="P13" s="61">
        <v>1093</v>
      </c>
      <c r="Q13" s="61"/>
      <c r="R13" s="61">
        <v>1089</v>
      </c>
      <c r="S13" s="61"/>
      <c r="T13" s="61">
        <v>1125</v>
      </c>
      <c r="U13" s="61"/>
      <c r="V13" s="61">
        <v>1125</v>
      </c>
      <c r="W13" s="61"/>
      <c r="X13" s="61">
        <v>1093</v>
      </c>
      <c r="Y13" s="61"/>
      <c r="Z13" s="61">
        <v>1101</v>
      </c>
      <c r="AA13" s="61"/>
      <c r="AB13" s="62">
        <v>1116</v>
      </c>
      <c r="AC13" s="45">
        <f t="shared" si="0"/>
        <v>1125</v>
      </c>
      <c r="AD13" s="46">
        <f t="shared" si="1"/>
        <v>1038</v>
      </c>
      <c r="AE13" s="47">
        <f t="shared" si="2"/>
        <v>1093.5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202</v>
      </c>
      <c r="G14" s="70"/>
      <c r="H14" s="70"/>
      <c r="I14" s="70">
        <v>191</v>
      </c>
      <c r="J14" s="70"/>
      <c r="K14" s="70"/>
      <c r="L14" s="70">
        <v>180</v>
      </c>
      <c r="M14" s="70"/>
      <c r="N14" s="70"/>
      <c r="O14" s="61">
        <v>167</v>
      </c>
      <c r="P14" s="61"/>
      <c r="Q14" s="61"/>
      <c r="R14" s="61">
        <v>156</v>
      </c>
      <c r="S14" s="61"/>
      <c r="T14" s="61"/>
      <c r="U14" s="61">
        <v>146</v>
      </c>
      <c r="V14" s="61"/>
      <c r="W14" s="61"/>
      <c r="X14" s="61">
        <v>136</v>
      </c>
      <c r="Y14" s="61"/>
      <c r="Z14" s="61"/>
      <c r="AA14" s="61">
        <v>157</v>
      </c>
      <c r="AB14" s="62"/>
      <c r="AC14" s="45">
        <f t="shared" si="0"/>
        <v>202</v>
      </c>
      <c r="AD14" s="46">
        <f t="shared" si="1"/>
        <v>136</v>
      </c>
      <c r="AE14" s="47">
        <f t="shared" si="2"/>
        <v>166.875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54</v>
      </c>
      <c r="F15" s="70">
        <v>45</v>
      </c>
      <c r="G15" s="70">
        <v>44</v>
      </c>
      <c r="H15" s="70">
        <v>38</v>
      </c>
      <c r="I15" s="70">
        <v>27</v>
      </c>
      <c r="J15" s="70">
        <v>24</v>
      </c>
      <c r="K15" s="70">
        <v>16</v>
      </c>
      <c r="L15" s="70">
        <v>5</v>
      </c>
      <c r="M15" s="70">
        <v>-10</v>
      </c>
      <c r="N15" s="70">
        <v>-16</v>
      </c>
      <c r="O15" s="61">
        <v>-24</v>
      </c>
      <c r="P15" s="61">
        <v>-38</v>
      </c>
      <c r="Q15" s="61">
        <v>-40</v>
      </c>
      <c r="R15" s="61">
        <v>-33</v>
      </c>
      <c r="S15" s="61">
        <v>-24</v>
      </c>
      <c r="T15" s="61">
        <v>-10</v>
      </c>
      <c r="U15" s="61">
        <v>17</v>
      </c>
      <c r="V15" s="61">
        <v>33</v>
      </c>
      <c r="W15" s="61">
        <v>55</v>
      </c>
      <c r="X15" s="61">
        <v>68</v>
      </c>
      <c r="Y15" s="61">
        <v>71</v>
      </c>
      <c r="Z15" s="61">
        <v>67</v>
      </c>
      <c r="AA15" s="61">
        <v>64</v>
      </c>
      <c r="AB15" s="62">
        <v>56</v>
      </c>
      <c r="AC15" s="45">
        <f t="shared" si="0"/>
        <v>71</v>
      </c>
      <c r="AD15" s="46">
        <f t="shared" si="1"/>
        <v>-40</v>
      </c>
      <c r="AE15" s="47">
        <f t="shared" si="2"/>
        <v>20.375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136</v>
      </c>
      <c r="F16" s="70">
        <v>131</v>
      </c>
      <c r="G16" s="70">
        <v>118</v>
      </c>
      <c r="H16" s="70">
        <v>111</v>
      </c>
      <c r="I16" s="70">
        <v>107</v>
      </c>
      <c r="J16" s="70">
        <v>102</v>
      </c>
      <c r="K16" s="70">
        <v>94</v>
      </c>
      <c r="L16" s="70">
        <v>89</v>
      </c>
      <c r="M16" s="70">
        <v>87</v>
      </c>
      <c r="N16" s="70">
        <v>79</v>
      </c>
      <c r="O16" s="61">
        <v>71</v>
      </c>
      <c r="P16" s="61">
        <v>65</v>
      </c>
      <c r="Q16" s="61">
        <v>59</v>
      </c>
      <c r="R16" s="61">
        <v>54</v>
      </c>
      <c r="S16" s="61">
        <v>47</v>
      </c>
      <c r="T16" s="61">
        <v>46</v>
      </c>
      <c r="U16" s="61">
        <v>45</v>
      </c>
      <c r="V16" s="61">
        <v>69</v>
      </c>
      <c r="W16" s="61">
        <v>103</v>
      </c>
      <c r="X16" s="61">
        <v>120</v>
      </c>
      <c r="Y16" s="61">
        <v>150</v>
      </c>
      <c r="Z16" s="61">
        <v>155</v>
      </c>
      <c r="AA16" s="61">
        <v>144</v>
      </c>
      <c r="AB16" s="62">
        <v>139</v>
      </c>
      <c r="AC16" s="45">
        <f t="shared" si="0"/>
        <v>155</v>
      </c>
      <c r="AD16" s="46">
        <f t="shared" si="1"/>
        <v>45</v>
      </c>
      <c r="AE16" s="47">
        <f t="shared" si="2"/>
        <v>96.708333333333329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119</v>
      </c>
      <c r="F17" s="70">
        <v>110</v>
      </c>
      <c r="G17" s="70">
        <v>100</v>
      </c>
      <c r="H17" s="70">
        <v>94</v>
      </c>
      <c r="I17" s="70">
        <v>91</v>
      </c>
      <c r="J17" s="70">
        <v>81</v>
      </c>
      <c r="K17" s="70">
        <v>73</v>
      </c>
      <c r="L17" s="70">
        <v>76</v>
      </c>
      <c r="M17" s="70">
        <v>64</v>
      </c>
      <c r="N17" s="70">
        <v>55</v>
      </c>
      <c r="O17" s="61">
        <v>47</v>
      </c>
      <c r="P17" s="61">
        <v>42</v>
      </c>
      <c r="Q17" s="61">
        <v>34</v>
      </c>
      <c r="R17" s="61">
        <v>26</v>
      </c>
      <c r="S17" s="61">
        <v>27</v>
      </c>
      <c r="T17" s="61">
        <v>27</v>
      </c>
      <c r="U17" s="61">
        <v>40</v>
      </c>
      <c r="V17" s="61">
        <v>66</v>
      </c>
      <c r="W17" s="61">
        <v>87</v>
      </c>
      <c r="X17" s="61">
        <v>109</v>
      </c>
      <c r="Y17" s="61">
        <v>134</v>
      </c>
      <c r="Z17" s="61">
        <v>132</v>
      </c>
      <c r="AA17" s="61">
        <v>125</v>
      </c>
      <c r="AB17" s="62">
        <v>122</v>
      </c>
      <c r="AC17" s="45">
        <f t="shared" si="0"/>
        <v>134</v>
      </c>
      <c r="AD17" s="46">
        <f t="shared" si="1"/>
        <v>26</v>
      </c>
      <c r="AE17" s="47">
        <f t="shared" si="2"/>
        <v>78.375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77</v>
      </c>
      <c r="F18" s="70">
        <v>74</v>
      </c>
      <c r="G18" s="70">
        <v>70</v>
      </c>
      <c r="H18" s="70">
        <v>65</v>
      </c>
      <c r="I18" s="70">
        <v>60</v>
      </c>
      <c r="J18" s="70">
        <v>56</v>
      </c>
      <c r="K18" s="70">
        <v>51</v>
      </c>
      <c r="L18" s="70">
        <v>45</v>
      </c>
      <c r="M18" s="70">
        <v>40</v>
      </c>
      <c r="N18" s="70">
        <v>34</v>
      </c>
      <c r="O18" s="61">
        <v>27</v>
      </c>
      <c r="P18" s="61">
        <v>20</v>
      </c>
      <c r="Q18" s="61">
        <v>13</v>
      </c>
      <c r="R18" s="61">
        <v>6</v>
      </c>
      <c r="S18" s="61">
        <v>-2</v>
      </c>
      <c r="T18" s="61">
        <v>-7</v>
      </c>
      <c r="U18" s="61">
        <v>-10</v>
      </c>
      <c r="V18" s="61">
        <v>-6</v>
      </c>
      <c r="W18" s="61">
        <v>1</v>
      </c>
      <c r="X18" s="61">
        <v>24</v>
      </c>
      <c r="Y18" s="61">
        <v>39</v>
      </c>
      <c r="Z18" s="61">
        <v>52</v>
      </c>
      <c r="AA18" s="61">
        <v>65</v>
      </c>
      <c r="AB18" s="62">
        <v>69</v>
      </c>
      <c r="AC18" s="45">
        <f t="shared" si="0"/>
        <v>77</v>
      </c>
      <c r="AD18" s="46">
        <f t="shared" si="1"/>
        <v>-10</v>
      </c>
      <c r="AE18" s="47">
        <f t="shared" si="2"/>
        <v>35.958333333333336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2512</v>
      </c>
      <c r="G19" s="70"/>
      <c r="H19" s="70"/>
      <c r="I19" s="70"/>
      <c r="J19" s="70"/>
      <c r="K19" s="70"/>
      <c r="L19" s="70">
        <v>2514</v>
      </c>
      <c r="M19" s="70"/>
      <c r="N19" s="70"/>
      <c r="O19" s="61"/>
      <c r="P19" s="61"/>
      <c r="Q19" s="61"/>
      <c r="R19" s="61">
        <v>2508</v>
      </c>
      <c r="S19" s="61"/>
      <c r="T19" s="61"/>
      <c r="U19" s="61"/>
      <c r="V19" s="61"/>
      <c r="W19" s="61"/>
      <c r="X19" s="61">
        <v>2505</v>
      </c>
      <c r="Y19" s="61"/>
      <c r="Z19" s="61"/>
      <c r="AA19" s="61"/>
      <c r="AB19" s="62"/>
      <c r="AC19" s="45">
        <f t="shared" si="0"/>
        <v>2514</v>
      </c>
      <c r="AD19" s="46">
        <f t="shared" si="1"/>
        <v>2505</v>
      </c>
      <c r="AE19" s="47">
        <f t="shared" si="2"/>
        <v>2509.75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57</v>
      </c>
      <c r="F20" s="91">
        <v>48</v>
      </c>
      <c r="G20" s="91">
        <v>43</v>
      </c>
      <c r="H20" s="91">
        <v>40</v>
      </c>
      <c r="I20" s="91">
        <v>31</v>
      </c>
      <c r="J20" s="91">
        <v>26</v>
      </c>
      <c r="K20" s="91">
        <v>20</v>
      </c>
      <c r="L20" s="91">
        <v>14</v>
      </c>
      <c r="M20" s="91">
        <v>-2</v>
      </c>
      <c r="N20" s="91">
        <v>-12</v>
      </c>
      <c r="O20" s="92">
        <v>-19</v>
      </c>
      <c r="P20" s="92">
        <v>-30</v>
      </c>
      <c r="Q20" s="92">
        <v>-37</v>
      </c>
      <c r="R20" s="92">
        <v>-36</v>
      </c>
      <c r="S20" s="92">
        <v>-34</v>
      </c>
      <c r="T20" s="92">
        <v>-18</v>
      </c>
      <c r="U20" s="92">
        <v>2</v>
      </c>
      <c r="V20" s="92">
        <v>23</v>
      </c>
      <c r="W20" s="92">
        <v>41</v>
      </c>
      <c r="X20" s="92">
        <v>57</v>
      </c>
      <c r="Y20" s="92">
        <v>65</v>
      </c>
      <c r="Z20" s="92">
        <v>66</v>
      </c>
      <c r="AA20" s="92">
        <v>65</v>
      </c>
      <c r="AB20" s="93">
        <v>56</v>
      </c>
      <c r="AC20" s="94">
        <f t="shared" si="0"/>
        <v>66</v>
      </c>
      <c r="AD20" s="95">
        <f t="shared" si="1"/>
        <v>-37</v>
      </c>
      <c r="AE20" s="96">
        <f t="shared" si="2"/>
        <v>19.416666666666668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8872</v>
      </c>
      <c r="G21" s="68"/>
      <c r="H21" s="68">
        <v>325</v>
      </c>
      <c r="I21" s="68"/>
      <c r="J21" s="68">
        <v>339</v>
      </c>
      <c r="K21" s="68"/>
      <c r="L21" s="68">
        <v>351</v>
      </c>
      <c r="M21" s="68"/>
      <c r="N21" s="68">
        <v>8956</v>
      </c>
      <c r="O21" s="57"/>
      <c r="P21" s="57">
        <v>8936</v>
      </c>
      <c r="Q21" s="57"/>
      <c r="R21" s="57">
        <v>8917</v>
      </c>
      <c r="S21" s="57"/>
      <c r="T21" s="57">
        <v>8906</v>
      </c>
      <c r="U21" s="57"/>
      <c r="V21" s="57">
        <v>8887</v>
      </c>
      <c r="W21" s="57"/>
      <c r="X21" s="57">
        <v>8865</v>
      </c>
      <c r="Y21" s="57"/>
      <c r="Z21" s="57">
        <v>8860</v>
      </c>
      <c r="AA21" s="57"/>
      <c r="AB21" s="58">
        <v>8856</v>
      </c>
      <c r="AC21" s="42">
        <f t="shared" si="0"/>
        <v>8956</v>
      </c>
      <c r="AD21" s="43">
        <f t="shared" si="1"/>
        <v>325</v>
      </c>
      <c r="AE21" s="44">
        <f t="shared" si="2"/>
        <v>6755.833333333333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3071</v>
      </c>
      <c r="G22" s="70"/>
      <c r="H22" s="70">
        <v>3078</v>
      </c>
      <c r="I22" s="70"/>
      <c r="J22" s="70">
        <v>3086</v>
      </c>
      <c r="K22" s="70"/>
      <c r="L22" s="70">
        <v>3092</v>
      </c>
      <c r="M22" s="70"/>
      <c r="N22" s="70">
        <v>3096</v>
      </c>
      <c r="O22" s="61"/>
      <c r="P22" s="61">
        <v>3099</v>
      </c>
      <c r="Q22" s="61"/>
      <c r="R22" s="61">
        <v>3101</v>
      </c>
      <c r="S22" s="61"/>
      <c r="T22" s="61">
        <v>3103</v>
      </c>
      <c r="U22" s="61"/>
      <c r="V22" s="61">
        <v>3105</v>
      </c>
      <c r="W22" s="61"/>
      <c r="X22" s="61">
        <v>3106</v>
      </c>
      <c r="Y22" s="61"/>
      <c r="Z22" s="61">
        <v>3100</v>
      </c>
      <c r="AA22" s="61"/>
      <c r="AB22" s="62">
        <v>3091</v>
      </c>
      <c r="AC22" s="45">
        <f t="shared" si="0"/>
        <v>3106</v>
      </c>
      <c r="AD22" s="46">
        <f t="shared" si="1"/>
        <v>3071</v>
      </c>
      <c r="AE22" s="47">
        <f t="shared" si="2"/>
        <v>3094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13485</v>
      </c>
      <c r="F23" s="70">
        <v>13475</v>
      </c>
      <c r="G23" s="70"/>
      <c r="H23" s="70"/>
      <c r="I23" s="70">
        <v>13471</v>
      </c>
      <c r="J23" s="70">
        <v>13601</v>
      </c>
      <c r="K23" s="70"/>
      <c r="L23" s="70">
        <v>13602</v>
      </c>
      <c r="M23" s="70"/>
      <c r="N23" s="70">
        <v>13551</v>
      </c>
      <c r="O23" s="61">
        <v>13688</v>
      </c>
      <c r="P23" s="61">
        <v>13692</v>
      </c>
      <c r="Q23" s="61">
        <v>13677</v>
      </c>
      <c r="R23" s="61">
        <v>13611</v>
      </c>
      <c r="S23" s="61"/>
      <c r="T23" s="61">
        <v>13607</v>
      </c>
      <c r="U23" s="61"/>
      <c r="V23" s="61">
        <v>13607</v>
      </c>
      <c r="W23" s="61">
        <v>13681</v>
      </c>
      <c r="X23" s="61">
        <v>13681</v>
      </c>
      <c r="Y23" s="61">
        <v>13677</v>
      </c>
      <c r="Z23" s="61">
        <v>13545</v>
      </c>
      <c r="AA23" s="61">
        <v>13511</v>
      </c>
      <c r="AB23" s="62">
        <v>13613</v>
      </c>
      <c r="AC23" s="45">
        <f t="shared" si="0"/>
        <v>13692</v>
      </c>
      <c r="AD23" s="46">
        <f t="shared" si="1"/>
        <v>13471</v>
      </c>
      <c r="AE23" s="47">
        <f t="shared" si="2"/>
        <v>13598.611111111111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6451</v>
      </c>
      <c r="F24" s="70">
        <v>6453</v>
      </c>
      <c r="G24" s="70"/>
      <c r="H24" s="70"/>
      <c r="I24" s="70"/>
      <c r="J24" s="70"/>
      <c r="K24" s="70"/>
      <c r="L24" s="70">
        <v>6476</v>
      </c>
      <c r="M24" s="70"/>
      <c r="N24" s="70"/>
      <c r="O24" s="61"/>
      <c r="P24" s="61"/>
      <c r="Q24" s="61"/>
      <c r="R24" s="61">
        <v>6457</v>
      </c>
      <c r="S24" s="61"/>
      <c r="T24" s="61"/>
      <c r="U24" s="61"/>
      <c r="V24" s="61"/>
      <c r="W24" s="61"/>
      <c r="X24" s="61">
        <v>6433</v>
      </c>
      <c r="Y24" s="61"/>
      <c r="Z24" s="61"/>
      <c r="AA24" s="61">
        <v>6453</v>
      </c>
      <c r="AB24" s="62"/>
      <c r="AC24" s="45">
        <f t="shared" si="0"/>
        <v>6476</v>
      </c>
      <c r="AD24" s="46">
        <f t="shared" si="1"/>
        <v>6433</v>
      </c>
      <c r="AE24" s="47">
        <f t="shared" si="2"/>
        <v>6453.833333333333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2326</v>
      </c>
      <c r="G25" s="70"/>
      <c r="H25" s="70">
        <v>2324</v>
      </c>
      <c r="I25" s="70"/>
      <c r="J25" s="70">
        <v>2322</v>
      </c>
      <c r="K25" s="70"/>
      <c r="L25" s="70">
        <v>2320</v>
      </c>
      <c r="M25" s="70"/>
      <c r="N25" s="70">
        <v>2324</v>
      </c>
      <c r="O25" s="61"/>
      <c r="P25" s="61">
        <v>2324</v>
      </c>
      <c r="Q25" s="61"/>
      <c r="R25" s="61">
        <v>2327</v>
      </c>
      <c r="S25" s="61"/>
      <c r="T25" s="61">
        <v>2335</v>
      </c>
      <c r="U25" s="61"/>
      <c r="V25" s="61">
        <v>2346</v>
      </c>
      <c r="W25" s="61"/>
      <c r="X25" s="61">
        <v>2363</v>
      </c>
      <c r="Y25" s="61"/>
      <c r="Z25" s="61">
        <v>2360</v>
      </c>
      <c r="AA25" s="61"/>
      <c r="AB25" s="62">
        <v>2357</v>
      </c>
      <c r="AC25" s="45">
        <f t="shared" si="0"/>
        <v>2363</v>
      </c>
      <c r="AD25" s="46">
        <f t="shared" si="1"/>
        <v>2320</v>
      </c>
      <c r="AE25" s="47">
        <f t="shared" si="2"/>
        <v>2335.6666666666665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1378</v>
      </c>
      <c r="G26" s="70"/>
      <c r="H26" s="70">
        <v>1378</v>
      </c>
      <c r="I26" s="70"/>
      <c r="J26" s="70">
        <v>1378</v>
      </c>
      <c r="K26" s="70"/>
      <c r="L26" s="70">
        <v>1378</v>
      </c>
      <c r="M26" s="70"/>
      <c r="N26" s="70">
        <v>1380</v>
      </c>
      <c r="O26" s="61"/>
      <c r="P26" s="61">
        <v>1383</v>
      </c>
      <c r="Q26" s="61"/>
      <c r="R26" s="61">
        <v>1388</v>
      </c>
      <c r="S26" s="61"/>
      <c r="T26" s="61">
        <v>1396</v>
      </c>
      <c r="U26" s="61"/>
      <c r="V26" s="61">
        <v>1407</v>
      </c>
      <c r="W26" s="61"/>
      <c r="X26" s="61">
        <v>1418</v>
      </c>
      <c r="Y26" s="61"/>
      <c r="Z26" s="61">
        <v>1437</v>
      </c>
      <c r="AA26" s="61"/>
      <c r="AB26" s="62">
        <v>1444</v>
      </c>
      <c r="AC26" s="45">
        <f t="shared" si="0"/>
        <v>1444</v>
      </c>
      <c r="AD26" s="46">
        <f t="shared" si="1"/>
        <v>1378</v>
      </c>
      <c r="AE26" s="47">
        <f t="shared" si="2"/>
        <v>1397.0833333333333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1001</v>
      </c>
      <c r="G27" s="70"/>
      <c r="H27" s="70">
        <v>1007</v>
      </c>
      <c r="I27" s="70"/>
      <c r="J27" s="70">
        <v>1012</v>
      </c>
      <c r="K27" s="70"/>
      <c r="L27" s="70">
        <v>1019</v>
      </c>
      <c r="M27" s="70"/>
      <c r="N27" s="70">
        <v>1025</v>
      </c>
      <c r="O27" s="61"/>
      <c r="P27" s="61">
        <v>1030</v>
      </c>
      <c r="Q27" s="61"/>
      <c r="R27" s="61">
        <v>1036</v>
      </c>
      <c r="S27" s="61"/>
      <c r="T27" s="61">
        <v>1038</v>
      </c>
      <c r="U27" s="61"/>
      <c r="V27" s="61">
        <v>1040</v>
      </c>
      <c r="W27" s="61"/>
      <c r="X27" s="61">
        <v>1042</v>
      </c>
      <c r="Y27" s="61"/>
      <c r="Z27" s="61">
        <v>1045</v>
      </c>
      <c r="AA27" s="61"/>
      <c r="AB27" s="62">
        <v>1047</v>
      </c>
      <c r="AC27" s="45">
        <f t="shared" si="0"/>
        <v>1047</v>
      </c>
      <c r="AD27" s="46">
        <f t="shared" si="1"/>
        <v>1001</v>
      </c>
      <c r="AE27" s="47">
        <f t="shared" si="2"/>
        <v>1028.5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100</v>
      </c>
      <c r="G28" s="70"/>
      <c r="H28" s="70"/>
      <c r="I28" s="70">
        <v>78</v>
      </c>
      <c r="J28" s="70"/>
      <c r="K28" s="70"/>
      <c r="L28" s="70">
        <v>52</v>
      </c>
      <c r="M28" s="70"/>
      <c r="N28" s="70"/>
      <c r="O28" s="61">
        <v>36</v>
      </c>
      <c r="P28" s="61"/>
      <c r="Q28" s="61"/>
      <c r="R28" s="61">
        <v>14</v>
      </c>
      <c r="S28" s="61"/>
      <c r="T28" s="61"/>
      <c r="U28" s="61">
        <v>12</v>
      </c>
      <c r="V28" s="61"/>
      <c r="W28" s="61"/>
      <c r="X28" s="61">
        <v>48</v>
      </c>
      <c r="Y28" s="61"/>
      <c r="Z28" s="61"/>
      <c r="AA28" s="61">
        <v>98</v>
      </c>
      <c r="AB28" s="62"/>
      <c r="AC28" s="45">
        <f t="shared" si="0"/>
        <v>100</v>
      </c>
      <c r="AD28" s="46">
        <f t="shared" si="1"/>
        <v>12</v>
      </c>
      <c r="AE28" s="47">
        <f t="shared" si="2"/>
        <v>54.75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67</v>
      </c>
      <c r="G29" s="70"/>
      <c r="H29" s="70"/>
      <c r="I29" s="70">
        <v>34</v>
      </c>
      <c r="J29" s="70"/>
      <c r="K29" s="70"/>
      <c r="L29" s="70">
        <v>21</v>
      </c>
      <c r="M29" s="70"/>
      <c r="N29" s="70"/>
      <c r="O29" s="61">
        <v>4</v>
      </c>
      <c r="P29" s="61"/>
      <c r="Q29" s="61"/>
      <c r="R29" s="61">
        <v>-30</v>
      </c>
      <c r="S29" s="61"/>
      <c r="T29" s="61"/>
      <c r="U29" s="61">
        <v>-35</v>
      </c>
      <c r="V29" s="61"/>
      <c r="W29" s="61"/>
      <c r="X29" s="61">
        <v>28</v>
      </c>
      <c r="Y29" s="61"/>
      <c r="Z29" s="61"/>
      <c r="AA29" s="61">
        <v>70</v>
      </c>
      <c r="AB29" s="62"/>
      <c r="AC29" s="45">
        <f t="shared" si="0"/>
        <v>70</v>
      </c>
      <c r="AD29" s="46">
        <f t="shared" si="1"/>
        <v>-35</v>
      </c>
      <c r="AE29" s="47">
        <f t="shared" si="2"/>
        <v>19.875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57</v>
      </c>
      <c r="F30" s="70">
        <v>45</v>
      </c>
      <c r="G30" s="70">
        <v>37</v>
      </c>
      <c r="H30" s="70">
        <v>30</v>
      </c>
      <c r="I30" s="70">
        <v>24</v>
      </c>
      <c r="J30" s="70">
        <v>21</v>
      </c>
      <c r="K30" s="70">
        <v>18</v>
      </c>
      <c r="L30" s="70">
        <v>14</v>
      </c>
      <c r="M30" s="70">
        <v>6</v>
      </c>
      <c r="N30" s="70">
        <v>-3</v>
      </c>
      <c r="O30" s="61">
        <v>-13</v>
      </c>
      <c r="P30" s="61">
        <v>-24</v>
      </c>
      <c r="Q30" s="61">
        <v>-34</v>
      </c>
      <c r="R30" s="61">
        <v>-40</v>
      </c>
      <c r="S30" s="61">
        <v>-43</v>
      </c>
      <c r="T30" s="61">
        <v>-34</v>
      </c>
      <c r="U30" s="61">
        <v>-17</v>
      </c>
      <c r="V30" s="61">
        <v>0</v>
      </c>
      <c r="W30" s="61">
        <v>18</v>
      </c>
      <c r="X30" s="61">
        <v>35</v>
      </c>
      <c r="Y30" s="61">
        <v>50</v>
      </c>
      <c r="Z30" s="61">
        <v>63</v>
      </c>
      <c r="AA30" s="61">
        <v>68</v>
      </c>
      <c r="AB30" s="62">
        <v>65</v>
      </c>
      <c r="AC30" s="45">
        <f t="shared" si="0"/>
        <v>68</v>
      </c>
      <c r="AD30" s="46">
        <f t="shared" si="1"/>
        <v>-43</v>
      </c>
      <c r="AE30" s="47">
        <f t="shared" si="2"/>
        <v>14.291666666666666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26</v>
      </c>
      <c r="F31" s="72">
        <v>23</v>
      </c>
      <c r="G31" s="72">
        <v>19</v>
      </c>
      <c r="H31" s="72">
        <v>14</v>
      </c>
      <c r="I31" s="72">
        <v>10</v>
      </c>
      <c r="J31" s="72">
        <v>9</v>
      </c>
      <c r="K31" s="72">
        <v>0</v>
      </c>
      <c r="L31" s="72">
        <v>-9</v>
      </c>
      <c r="M31" s="72">
        <v>-17</v>
      </c>
      <c r="N31" s="72">
        <v>-30</v>
      </c>
      <c r="O31" s="73">
        <v>-40</v>
      </c>
      <c r="P31" s="73">
        <v>-51</v>
      </c>
      <c r="Q31" s="73">
        <v>-55</v>
      </c>
      <c r="R31" s="73">
        <v>-58</v>
      </c>
      <c r="S31" s="73">
        <v>-54</v>
      </c>
      <c r="T31" s="73">
        <v>-39</v>
      </c>
      <c r="U31" s="73">
        <v>-21</v>
      </c>
      <c r="V31" s="73">
        <v>2</v>
      </c>
      <c r="W31" s="73">
        <v>20</v>
      </c>
      <c r="X31" s="73">
        <v>35</v>
      </c>
      <c r="Y31" s="73">
        <v>44</v>
      </c>
      <c r="Z31" s="73">
        <v>46</v>
      </c>
      <c r="AA31" s="73">
        <v>41</v>
      </c>
      <c r="AB31" s="74">
        <v>27</v>
      </c>
      <c r="AC31" s="48">
        <f t="shared" si="0"/>
        <v>46</v>
      </c>
      <c r="AD31" s="49">
        <f t="shared" si="1"/>
        <v>-58</v>
      </c>
      <c r="AE31" s="50">
        <f t="shared" si="2"/>
        <v>-2.4166666666666665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187</v>
      </c>
      <c r="G32" s="68"/>
      <c r="H32" s="68"/>
      <c r="I32" s="68">
        <v>213</v>
      </c>
      <c r="J32" s="68"/>
      <c r="K32" s="68"/>
      <c r="L32" s="68">
        <v>214</v>
      </c>
      <c r="M32" s="68"/>
      <c r="N32" s="68"/>
      <c r="O32" s="57">
        <v>217</v>
      </c>
      <c r="P32" s="57"/>
      <c r="Q32" s="57"/>
      <c r="R32" s="57">
        <v>221</v>
      </c>
      <c r="S32" s="57"/>
      <c r="T32" s="57"/>
      <c r="U32" s="57">
        <v>207</v>
      </c>
      <c r="V32" s="57"/>
      <c r="W32" s="57"/>
      <c r="X32" s="57">
        <v>205</v>
      </c>
      <c r="Y32" s="57"/>
      <c r="Z32" s="57"/>
      <c r="AA32" s="57">
        <v>197</v>
      </c>
      <c r="AB32" s="58"/>
      <c r="AC32" s="42">
        <f t="shared" si="0"/>
        <v>221</v>
      </c>
      <c r="AD32" s="43">
        <f t="shared" si="1"/>
        <v>187</v>
      </c>
      <c r="AE32" s="44">
        <f t="shared" si="2"/>
        <v>207.625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107</v>
      </c>
      <c r="G33" s="70"/>
      <c r="H33" s="70">
        <v>110</v>
      </c>
      <c r="I33" s="70"/>
      <c r="J33" s="70">
        <v>120</v>
      </c>
      <c r="K33" s="70"/>
      <c r="L33" s="70">
        <v>128</v>
      </c>
      <c r="M33" s="70"/>
      <c r="N33" s="70">
        <v>132</v>
      </c>
      <c r="O33" s="61"/>
      <c r="P33" s="61">
        <v>130</v>
      </c>
      <c r="Q33" s="61"/>
      <c r="R33" s="61">
        <v>126</v>
      </c>
      <c r="S33" s="61"/>
      <c r="T33" s="61">
        <v>125</v>
      </c>
      <c r="U33" s="61"/>
      <c r="V33" s="61">
        <v>124</v>
      </c>
      <c r="W33" s="61"/>
      <c r="X33" s="61">
        <v>130</v>
      </c>
      <c r="Y33" s="61"/>
      <c r="Z33" s="61">
        <v>141</v>
      </c>
      <c r="AA33" s="61"/>
      <c r="AB33" s="62">
        <v>143</v>
      </c>
      <c r="AC33" s="45">
        <f t="shared" si="0"/>
        <v>143</v>
      </c>
      <c r="AD33" s="46">
        <f t="shared" si="1"/>
        <v>107</v>
      </c>
      <c r="AE33" s="47">
        <f t="shared" si="2"/>
        <v>126.33333333333333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391</v>
      </c>
      <c r="G34" s="70"/>
      <c r="H34" s="70"/>
      <c r="I34" s="70">
        <v>392</v>
      </c>
      <c r="J34" s="70"/>
      <c r="K34" s="70"/>
      <c r="L34" s="70">
        <v>393</v>
      </c>
      <c r="M34" s="70"/>
      <c r="N34" s="70"/>
      <c r="O34" s="61">
        <v>392</v>
      </c>
      <c r="P34" s="61"/>
      <c r="Q34" s="61"/>
      <c r="R34" s="61">
        <v>391</v>
      </c>
      <c r="S34" s="61"/>
      <c r="T34" s="61"/>
      <c r="U34" s="61">
        <v>390</v>
      </c>
      <c r="V34" s="61"/>
      <c r="W34" s="61"/>
      <c r="X34" s="61">
        <v>390</v>
      </c>
      <c r="Y34" s="61"/>
      <c r="Z34" s="61"/>
      <c r="AA34" s="61">
        <v>389</v>
      </c>
      <c r="AB34" s="62"/>
      <c r="AC34" s="45">
        <f t="shared" si="0"/>
        <v>393</v>
      </c>
      <c r="AD34" s="46">
        <f t="shared" si="1"/>
        <v>389</v>
      </c>
      <c r="AE34" s="47">
        <f t="shared" si="2"/>
        <v>391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67</v>
      </c>
      <c r="F35" s="70">
        <v>51</v>
      </c>
      <c r="G35" s="70">
        <v>37</v>
      </c>
      <c r="H35" s="70">
        <v>27</v>
      </c>
      <c r="I35" s="70">
        <v>21</v>
      </c>
      <c r="J35" s="70">
        <v>19</v>
      </c>
      <c r="K35" s="70">
        <v>18</v>
      </c>
      <c r="L35" s="70">
        <v>18</v>
      </c>
      <c r="M35" s="70">
        <v>10</v>
      </c>
      <c r="N35" s="70">
        <v>-2</v>
      </c>
      <c r="O35" s="61">
        <v>-13</v>
      </c>
      <c r="P35" s="61">
        <v>-26</v>
      </c>
      <c r="Q35" s="61">
        <v>-39</v>
      </c>
      <c r="R35" s="61">
        <v>-47</v>
      </c>
      <c r="S35" s="61">
        <v>-50</v>
      </c>
      <c r="T35" s="61">
        <v>-47</v>
      </c>
      <c r="U35" s="61">
        <v>-35</v>
      </c>
      <c r="V35" s="61">
        <v>-13</v>
      </c>
      <c r="W35" s="61">
        <v>13</v>
      </c>
      <c r="X35" s="61">
        <v>35</v>
      </c>
      <c r="Y35" s="61">
        <v>54</v>
      </c>
      <c r="Z35" s="61">
        <v>67</v>
      </c>
      <c r="AA35" s="61">
        <v>73</v>
      </c>
      <c r="AB35" s="62">
        <v>71</v>
      </c>
      <c r="AC35" s="45">
        <f t="shared" si="0"/>
        <v>73</v>
      </c>
      <c r="AD35" s="46">
        <f t="shared" si="1"/>
        <v>-50</v>
      </c>
      <c r="AE35" s="47">
        <f t="shared" si="2"/>
        <v>12.875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32</v>
      </c>
      <c r="G36" s="70"/>
      <c r="H36" s="70">
        <v>25</v>
      </c>
      <c r="I36" s="70"/>
      <c r="J36" s="70">
        <v>23</v>
      </c>
      <c r="K36" s="70"/>
      <c r="L36" s="70">
        <v>10</v>
      </c>
      <c r="M36" s="70"/>
      <c r="N36" s="70">
        <v>-10</v>
      </c>
      <c r="O36" s="61"/>
      <c r="P36" s="61">
        <v>-37</v>
      </c>
      <c r="Q36" s="61"/>
      <c r="R36" s="61">
        <v>-45</v>
      </c>
      <c r="S36" s="61"/>
      <c r="T36" s="61">
        <v>-28</v>
      </c>
      <c r="U36" s="61"/>
      <c r="V36" s="61">
        <v>6</v>
      </c>
      <c r="W36" s="61"/>
      <c r="X36" s="61">
        <v>42</v>
      </c>
      <c r="Y36" s="61"/>
      <c r="Z36" s="61">
        <v>59</v>
      </c>
      <c r="AA36" s="61"/>
      <c r="AB36" s="62">
        <v>39</v>
      </c>
      <c r="AC36" s="45">
        <f t="shared" si="0"/>
        <v>59</v>
      </c>
      <c r="AD36" s="46">
        <f t="shared" si="1"/>
        <v>-45</v>
      </c>
      <c r="AE36" s="47">
        <f t="shared" si="2"/>
        <v>9.6666666666666661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14</v>
      </c>
      <c r="F37" s="72">
        <v>11</v>
      </c>
      <c r="G37" s="72">
        <v>11</v>
      </c>
      <c r="H37" s="72">
        <v>12</v>
      </c>
      <c r="I37" s="72">
        <v>10</v>
      </c>
      <c r="J37" s="72">
        <v>6</v>
      </c>
      <c r="K37" s="72">
        <v>0</v>
      </c>
      <c r="L37" s="72">
        <v>-10</v>
      </c>
      <c r="M37" s="72">
        <v>-22</v>
      </c>
      <c r="N37" s="72">
        <v>-34</v>
      </c>
      <c r="O37" s="73">
        <v>-44</v>
      </c>
      <c r="P37" s="73">
        <v>-51</v>
      </c>
      <c r="Q37" s="73">
        <v>-54</v>
      </c>
      <c r="R37" s="73">
        <v>-51</v>
      </c>
      <c r="S37" s="73">
        <v>-43</v>
      </c>
      <c r="T37" s="73">
        <v>-31</v>
      </c>
      <c r="U37" s="73">
        <v>-15</v>
      </c>
      <c r="V37" s="73">
        <v>1</v>
      </c>
      <c r="W37" s="73">
        <v>16</v>
      </c>
      <c r="X37" s="73">
        <v>27</v>
      </c>
      <c r="Y37" s="73">
        <v>35</v>
      </c>
      <c r="Z37" s="73">
        <v>32</v>
      </c>
      <c r="AA37" s="73">
        <v>23</v>
      </c>
      <c r="AB37" s="74">
        <v>13</v>
      </c>
      <c r="AC37" s="48">
        <f t="shared" si="0"/>
        <v>35</v>
      </c>
      <c r="AD37" s="49">
        <f t="shared" si="1"/>
        <v>-54</v>
      </c>
      <c r="AE37" s="50">
        <f t="shared" si="2"/>
        <v>-6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E43"/>
  <sheetViews>
    <sheetView topLeftCell="M1" workbookViewId="0">
      <selection activeCell="E3" sqref="E3:AB3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10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16509</v>
      </c>
      <c r="G4" s="68"/>
      <c r="H4" s="68">
        <v>16506</v>
      </c>
      <c r="I4" s="68"/>
      <c r="J4" s="68">
        <v>16503</v>
      </c>
      <c r="K4" s="68"/>
      <c r="L4" s="68">
        <v>16500</v>
      </c>
      <c r="M4" s="68"/>
      <c r="N4" s="68">
        <v>16497</v>
      </c>
      <c r="O4" s="57"/>
      <c r="P4" s="57">
        <v>16494</v>
      </c>
      <c r="Q4" s="57"/>
      <c r="R4" s="57">
        <v>16491</v>
      </c>
      <c r="S4" s="57"/>
      <c r="T4" s="57">
        <v>16489</v>
      </c>
      <c r="U4" s="57"/>
      <c r="V4" s="57">
        <v>16487</v>
      </c>
      <c r="W4" s="57"/>
      <c r="X4" s="57">
        <v>16485</v>
      </c>
      <c r="Y4" s="57"/>
      <c r="Z4" s="57">
        <v>16483</v>
      </c>
      <c r="AA4" s="57"/>
      <c r="AB4" s="58">
        <v>16481</v>
      </c>
      <c r="AC4" s="42">
        <f>MAX(E4:AB4)</f>
        <v>16509</v>
      </c>
      <c r="AD4" s="43">
        <f>MIN(E4:AB4)</f>
        <v>16481</v>
      </c>
      <c r="AE4" s="44">
        <f>AVERAGE(E4:AB4)</f>
        <v>16493.75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5512</v>
      </c>
      <c r="G5" s="70"/>
      <c r="H5" s="70">
        <v>5495</v>
      </c>
      <c r="I5" s="70"/>
      <c r="J5" s="70">
        <v>5473</v>
      </c>
      <c r="K5" s="70"/>
      <c r="L5" s="70">
        <v>5454</v>
      </c>
      <c r="M5" s="70"/>
      <c r="N5" s="70">
        <v>5431</v>
      </c>
      <c r="O5" s="61"/>
      <c r="P5" s="61">
        <v>5407</v>
      </c>
      <c r="Q5" s="61"/>
      <c r="R5" s="61">
        <v>5386</v>
      </c>
      <c r="S5" s="61"/>
      <c r="T5" s="61">
        <v>5402</v>
      </c>
      <c r="U5" s="61"/>
      <c r="V5" s="61">
        <v>5424</v>
      </c>
      <c r="W5" s="61"/>
      <c r="X5" s="61">
        <v>5444</v>
      </c>
      <c r="Y5" s="61"/>
      <c r="Z5" s="61">
        <v>5457</v>
      </c>
      <c r="AA5" s="61"/>
      <c r="AB5" s="62">
        <v>5467</v>
      </c>
      <c r="AC5" s="45">
        <f t="shared" ref="AC5:AC37" si="0">MAX(E5:AB5)</f>
        <v>5512</v>
      </c>
      <c r="AD5" s="46">
        <f t="shared" ref="AD5:AD37" si="1">MIN(E5:AB5)</f>
        <v>5386</v>
      </c>
      <c r="AE5" s="47">
        <f>AVERAGE(E5:AB5)</f>
        <v>5446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1361</v>
      </c>
      <c r="G6" s="70"/>
      <c r="H6" s="70">
        <v>1365</v>
      </c>
      <c r="I6" s="70"/>
      <c r="J6" s="70">
        <v>1353</v>
      </c>
      <c r="K6" s="70"/>
      <c r="L6" s="70">
        <v>1333</v>
      </c>
      <c r="M6" s="70"/>
      <c r="N6" s="70">
        <v>1316</v>
      </c>
      <c r="O6" s="61"/>
      <c r="P6" s="61">
        <v>1286</v>
      </c>
      <c r="Q6" s="61"/>
      <c r="R6" s="61">
        <v>1257</v>
      </c>
      <c r="S6" s="61"/>
      <c r="T6" s="61">
        <v>1228</v>
      </c>
      <c r="U6" s="61"/>
      <c r="V6" s="61">
        <v>1221</v>
      </c>
      <c r="W6" s="61"/>
      <c r="X6" s="61">
        <v>1216</v>
      </c>
      <c r="Y6" s="61"/>
      <c r="Z6" s="61">
        <v>1220</v>
      </c>
      <c r="AA6" s="61"/>
      <c r="AB6" s="62">
        <v>1226</v>
      </c>
      <c r="AC6" s="45">
        <f t="shared" si="0"/>
        <v>1365</v>
      </c>
      <c r="AD6" s="46">
        <f t="shared" si="1"/>
        <v>1216</v>
      </c>
      <c r="AE6" s="47">
        <f t="shared" ref="AE6:AE37" si="2">AVERAGE(E6:AB6)</f>
        <v>1281.8333333333333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806</v>
      </c>
      <c r="F7" s="70">
        <v>805</v>
      </c>
      <c r="G7" s="70">
        <v>803</v>
      </c>
      <c r="H7" s="70">
        <v>802</v>
      </c>
      <c r="I7" s="70">
        <v>800</v>
      </c>
      <c r="J7" s="70">
        <v>798</v>
      </c>
      <c r="K7" s="70">
        <v>796</v>
      </c>
      <c r="L7" s="70">
        <v>795</v>
      </c>
      <c r="M7" s="70"/>
      <c r="N7" s="70"/>
      <c r="O7" s="61"/>
      <c r="P7" s="61"/>
      <c r="Q7" s="61"/>
      <c r="R7" s="61"/>
      <c r="S7" s="61">
        <v>790</v>
      </c>
      <c r="T7" s="61">
        <v>795</v>
      </c>
      <c r="U7" s="61">
        <v>800</v>
      </c>
      <c r="V7" s="61">
        <v>808</v>
      </c>
      <c r="W7" s="61">
        <v>815</v>
      </c>
      <c r="X7" s="61">
        <v>826</v>
      </c>
      <c r="Y7" s="61">
        <v>827</v>
      </c>
      <c r="Z7" s="61">
        <v>824</v>
      </c>
      <c r="AA7" s="61">
        <v>820</v>
      </c>
      <c r="AB7" s="62">
        <v>816</v>
      </c>
      <c r="AC7" s="45">
        <f t="shared" si="0"/>
        <v>827</v>
      </c>
      <c r="AD7" s="46">
        <f t="shared" si="1"/>
        <v>790</v>
      </c>
      <c r="AE7" s="47">
        <f t="shared" si="2"/>
        <v>807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477</v>
      </c>
      <c r="G8" s="70"/>
      <c r="H8" s="70">
        <v>473</v>
      </c>
      <c r="I8" s="70"/>
      <c r="J8" s="70">
        <v>468</v>
      </c>
      <c r="K8" s="70"/>
      <c r="L8" s="70">
        <v>464</v>
      </c>
      <c r="M8" s="70"/>
      <c r="N8" s="70">
        <v>463</v>
      </c>
      <c r="O8" s="61"/>
      <c r="P8" s="61">
        <v>462</v>
      </c>
      <c r="Q8" s="61"/>
      <c r="R8" s="61">
        <v>462</v>
      </c>
      <c r="S8" s="61"/>
      <c r="T8" s="61">
        <v>462</v>
      </c>
      <c r="U8" s="61"/>
      <c r="V8" s="61">
        <v>463</v>
      </c>
      <c r="W8" s="61"/>
      <c r="X8" s="61">
        <v>463</v>
      </c>
      <c r="Y8" s="61"/>
      <c r="Z8" s="61">
        <v>462</v>
      </c>
      <c r="AA8" s="61"/>
      <c r="AB8" s="62">
        <v>461</v>
      </c>
      <c r="AC8" s="45">
        <f t="shared" si="0"/>
        <v>477</v>
      </c>
      <c r="AD8" s="46">
        <f t="shared" si="1"/>
        <v>461</v>
      </c>
      <c r="AE8" s="47">
        <f t="shared" si="2"/>
        <v>465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373</v>
      </c>
      <c r="G9" s="70"/>
      <c r="H9" s="70">
        <v>378</v>
      </c>
      <c r="I9" s="70"/>
      <c r="J9" s="70">
        <v>383</v>
      </c>
      <c r="K9" s="70"/>
      <c r="L9" s="70">
        <v>385</v>
      </c>
      <c r="M9" s="70"/>
      <c r="N9" s="70">
        <v>382</v>
      </c>
      <c r="O9" s="61"/>
      <c r="P9" s="61">
        <v>374</v>
      </c>
      <c r="Q9" s="61"/>
      <c r="R9" s="61">
        <v>365</v>
      </c>
      <c r="S9" s="61"/>
      <c r="T9" s="61">
        <v>347</v>
      </c>
      <c r="U9" s="61"/>
      <c r="V9" s="61">
        <v>328</v>
      </c>
      <c r="W9" s="61"/>
      <c r="X9" s="61">
        <v>312</v>
      </c>
      <c r="Y9" s="61"/>
      <c r="Z9" s="61">
        <v>297</v>
      </c>
      <c r="AA9" s="61"/>
      <c r="AB9" s="62">
        <v>284</v>
      </c>
      <c r="AC9" s="45">
        <f t="shared" si="0"/>
        <v>385</v>
      </c>
      <c r="AD9" s="46">
        <f t="shared" si="1"/>
        <v>284</v>
      </c>
      <c r="AE9" s="47">
        <f t="shared" si="2"/>
        <v>350.66666666666669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85</v>
      </c>
      <c r="F10" s="70">
        <v>77</v>
      </c>
      <c r="G10" s="70">
        <v>69</v>
      </c>
      <c r="H10" s="70">
        <v>64</v>
      </c>
      <c r="I10" s="70">
        <v>60</v>
      </c>
      <c r="J10" s="70">
        <v>57</v>
      </c>
      <c r="K10" s="70">
        <v>55</v>
      </c>
      <c r="L10" s="70">
        <v>52</v>
      </c>
      <c r="M10" s="70">
        <v>51</v>
      </c>
      <c r="N10" s="70">
        <v>50</v>
      </c>
      <c r="O10" s="61">
        <v>47</v>
      </c>
      <c r="P10" s="61">
        <v>41</v>
      </c>
      <c r="Q10" s="61">
        <v>36</v>
      </c>
      <c r="R10" s="61">
        <v>33</v>
      </c>
      <c r="S10" s="61">
        <v>29</v>
      </c>
      <c r="T10" s="61">
        <v>27</v>
      </c>
      <c r="U10" s="61">
        <v>30</v>
      </c>
      <c r="V10" s="61">
        <v>41</v>
      </c>
      <c r="W10" s="61">
        <v>56</v>
      </c>
      <c r="X10" s="61">
        <v>70</v>
      </c>
      <c r="Y10" s="61">
        <v>81</v>
      </c>
      <c r="Z10" s="61">
        <v>80</v>
      </c>
      <c r="AA10" s="61">
        <v>75</v>
      </c>
      <c r="AB10" s="62">
        <v>67</v>
      </c>
      <c r="AC10" s="45">
        <f t="shared" si="0"/>
        <v>85</v>
      </c>
      <c r="AD10" s="46">
        <f t="shared" si="1"/>
        <v>27</v>
      </c>
      <c r="AE10" s="47">
        <f t="shared" si="2"/>
        <v>55.541666666666664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4712</v>
      </c>
      <c r="G11" s="70"/>
      <c r="H11" s="70">
        <v>4714</v>
      </c>
      <c r="I11" s="70"/>
      <c r="J11" s="70">
        <v>4711</v>
      </c>
      <c r="K11" s="70"/>
      <c r="L11" s="70">
        <v>4709</v>
      </c>
      <c r="M11" s="70"/>
      <c r="N11" s="70">
        <v>4707</v>
      </c>
      <c r="O11" s="61"/>
      <c r="P11" s="61">
        <v>4705</v>
      </c>
      <c r="Q11" s="61"/>
      <c r="R11" s="61">
        <v>4703</v>
      </c>
      <c r="S11" s="61"/>
      <c r="T11" s="61">
        <v>4701</v>
      </c>
      <c r="U11" s="61"/>
      <c r="V11" s="61">
        <v>4699</v>
      </c>
      <c r="W11" s="61"/>
      <c r="X11" s="61">
        <v>4697</v>
      </c>
      <c r="Y11" s="61"/>
      <c r="Z11" s="61">
        <v>4696</v>
      </c>
      <c r="AA11" s="61"/>
      <c r="AB11" s="62">
        <v>4695</v>
      </c>
      <c r="AC11" s="45">
        <f t="shared" si="0"/>
        <v>4714</v>
      </c>
      <c r="AD11" s="46">
        <f t="shared" si="1"/>
        <v>4695</v>
      </c>
      <c r="AE11" s="47">
        <f t="shared" si="2"/>
        <v>4704.083333333333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2746</v>
      </c>
      <c r="G12" s="70"/>
      <c r="H12" s="70">
        <v>2747</v>
      </c>
      <c r="I12" s="70"/>
      <c r="J12" s="70">
        <v>2748</v>
      </c>
      <c r="K12" s="70"/>
      <c r="L12" s="70">
        <v>2744</v>
      </c>
      <c r="M12" s="70"/>
      <c r="N12" s="70">
        <v>2741</v>
      </c>
      <c r="O12" s="61"/>
      <c r="P12" s="61">
        <v>2745</v>
      </c>
      <c r="Q12" s="61"/>
      <c r="R12" s="61">
        <v>2748</v>
      </c>
      <c r="S12" s="61"/>
      <c r="T12" s="61">
        <v>2735</v>
      </c>
      <c r="U12" s="61"/>
      <c r="V12" s="61">
        <v>2714</v>
      </c>
      <c r="W12" s="61"/>
      <c r="X12" s="61">
        <v>2741</v>
      </c>
      <c r="Y12" s="61"/>
      <c r="Z12" s="61">
        <v>2743</v>
      </c>
      <c r="AA12" s="61"/>
      <c r="AB12" s="62">
        <v>2744</v>
      </c>
      <c r="AC12" s="45">
        <f t="shared" si="0"/>
        <v>2748</v>
      </c>
      <c r="AD12" s="46">
        <f t="shared" si="1"/>
        <v>2714</v>
      </c>
      <c r="AE12" s="47">
        <f t="shared" si="2"/>
        <v>2741.3333333333335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1126</v>
      </c>
      <c r="G13" s="70"/>
      <c r="H13" s="70">
        <v>1118</v>
      </c>
      <c r="I13" s="70"/>
      <c r="J13" s="70">
        <v>1118</v>
      </c>
      <c r="K13" s="70"/>
      <c r="L13" s="70">
        <v>1124</v>
      </c>
      <c r="M13" s="70"/>
      <c r="N13" s="70">
        <v>1126</v>
      </c>
      <c r="O13" s="61"/>
      <c r="P13" s="61">
        <v>1124</v>
      </c>
      <c r="Q13" s="61"/>
      <c r="R13" s="61">
        <v>1124</v>
      </c>
      <c r="S13" s="61"/>
      <c r="T13" s="61">
        <v>1138</v>
      </c>
      <c r="U13" s="61"/>
      <c r="V13" s="61">
        <v>1130</v>
      </c>
      <c r="W13" s="61"/>
      <c r="X13" s="61">
        <v>1069</v>
      </c>
      <c r="Y13" s="61"/>
      <c r="Z13" s="61">
        <v>1121</v>
      </c>
      <c r="AA13" s="61"/>
      <c r="AB13" s="62">
        <v>1130</v>
      </c>
      <c r="AC13" s="45">
        <f t="shared" si="0"/>
        <v>1138</v>
      </c>
      <c r="AD13" s="46">
        <f t="shared" si="1"/>
        <v>1069</v>
      </c>
      <c r="AE13" s="47">
        <f t="shared" si="2"/>
        <v>1120.6666666666667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166</v>
      </c>
      <c r="G14" s="70"/>
      <c r="H14" s="70"/>
      <c r="I14" s="70">
        <v>164</v>
      </c>
      <c r="J14" s="70"/>
      <c r="K14" s="70"/>
      <c r="L14" s="70">
        <v>167</v>
      </c>
      <c r="M14" s="70"/>
      <c r="N14" s="70"/>
      <c r="O14" s="61">
        <v>170</v>
      </c>
      <c r="P14" s="61"/>
      <c r="Q14" s="61"/>
      <c r="R14" s="61">
        <v>171</v>
      </c>
      <c r="S14" s="61"/>
      <c r="T14" s="61"/>
      <c r="U14" s="61">
        <v>172</v>
      </c>
      <c r="V14" s="61"/>
      <c r="W14" s="61"/>
      <c r="X14" s="61">
        <v>169</v>
      </c>
      <c r="Y14" s="61"/>
      <c r="Z14" s="61"/>
      <c r="AA14" s="61">
        <v>174</v>
      </c>
      <c r="AB14" s="62"/>
      <c r="AC14" s="45">
        <f t="shared" si="0"/>
        <v>174</v>
      </c>
      <c r="AD14" s="46">
        <f t="shared" si="1"/>
        <v>164</v>
      </c>
      <c r="AE14" s="47">
        <f t="shared" si="2"/>
        <v>169.125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40</v>
      </c>
      <c r="F15" s="70">
        <v>30</v>
      </c>
      <c r="G15" s="70">
        <v>25</v>
      </c>
      <c r="H15" s="70">
        <v>24</v>
      </c>
      <c r="I15" s="70">
        <v>21</v>
      </c>
      <c r="J15" s="70">
        <v>18</v>
      </c>
      <c r="K15" s="70">
        <v>14</v>
      </c>
      <c r="L15" s="70">
        <v>13</v>
      </c>
      <c r="M15" s="70">
        <v>13</v>
      </c>
      <c r="N15" s="70">
        <v>8</v>
      </c>
      <c r="O15" s="61">
        <v>-3</v>
      </c>
      <c r="P15" s="61">
        <v>-9</v>
      </c>
      <c r="Q15" s="61">
        <v>-14</v>
      </c>
      <c r="R15" s="61">
        <v>-13</v>
      </c>
      <c r="S15" s="61">
        <v>-15</v>
      </c>
      <c r="T15" s="61">
        <v>-8</v>
      </c>
      <c r="U15" s="61">
        <v>8</v>
      </c>
      <c r="V15" s="61">
        <v>25</v>
      </c>
      <c r="W15" s="61">
        <v>41</v>
      </c>
      <c r="X15" s="61">
        <v>51</v>
      </c>
      <c r="Y15" s="61">
        <v>54</v>
      </c>
      <c r="Z15" s="61">
        <v>51</v>
      </c>
      <c r="AA15" s="61">
        <v>45</v>
      </c>
      <c r="AB15" s="62">
        <v>33</v>
      </c>
      <c r="AC15" s="45">
        <f t="shared" si="0"/>
        <v>54</v>
      </c>
      <c r="AD15" s="46">
        <f t="shared" si="1"/>
        <v>-15</v>
      </c>
      <c r="AE15" s="47">
        <f t="shared" si="2"/>
        <v>18.833333333333332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135</v>
      </c>
      <c r="F16" s="70">
        <v>125</v>
      </c>
      <c r="G16" s="70">
        <v>114</v>
      </c>
      <c r="H16" s="70">
        <v>105</v>
      </c>
      <c r="I16" s="70">
        <v>102</v>
      </c>
      <c r="J16" s="70">
        <v>99</v>
      </c>
      <c r="K16" s="70">
        <v>95</v>
      </c>
      <c r="L16" s="70">
        <v>93</v>
      </c>
      <c r="M16" s="70">
        <v>90</v>
      </c>
      <c r="N16" s="70">
        <v>91</v>
      </c>
      <c r="O16" s="61">
        <v>97</v>
      </c>
      <c r="P16" s="61">
        <v>93</v>
      </c>
      <c r="Q16" s="61">
        <v>85</v>
      </c>
      <c r="R16" s="61">
        <v>82</v>
      </c>
      <c r="S16" s="61">
        <v>76</v>
      </c>
      <c r="T16" s="61">
        <v>71</v>
      </c>
      <c r="U16" s="61">
        <v>67</v>
      </c>
      <c r="V16" s="61">
        <v>67</v>
      </c>
      <c r="W16" s="61">
        <v>89</v>
      </c>
      <c r="X16" s="61">
        <v>111</v>
      </c>
      <c r="Y16" s="61">
        <v>125</v>
      </c>
      <c r="Z16" s="61">
        <v>130</v>
      </c>
      <c r="AA16" s="61">
        <v>123</v>
      </c>
      <c r="AB16" s="62">
        <v>117</v>
      </c>
      <c r="AC16" s="45">
        <f t="shared" si="0"/>
        <v>135</v>
      </c>
      <c r="AD16" s="46">
        <f t="shared" si="1"/>
        <v>67</v>
      </c>
      <c r="AE16" s="47">
        <f t="shared" si="2"/>
        <v>99.25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113</v>
      </c>
      <c r="F17" s="70">
        <v>103</v>
      </c>
      <c r="G17" s="70">
        <v>90</v>
      </c>
      <c r="H17" s="70">
        <v>83</v>
      </c>
      <c r="I17" s="70">
        <v>84</v>
      </c>
      <c r="J17" s="70">
        <v>79</v>
      </c>
      <c r="K17" s="70">
        <v>74</v>
      </c>
      <c r="L17" s="70">
        <v>73</v>
      </c>
      <c r="M17" s="70">
        <v>72</v>
      </c>
      <c r="N17" s="70">
        <v>80</v>
      </c>
      <c r="O17" s="61">
        <v>78</v>
      </c>
      <c r="P17" s="61">
        <v>71</v>
      </c>
      <c r="Q17" s="61">
        <v>64</v>
      </c>
      <c r="R17" s="61">
        <v>61</v>
      </c>
      <c r="S17" s="61">
        <v>54</v>
      </c>
      <c r="T17" s="61">
        <v>50</v>
      </c>
      <c r="U17" s="61">
        <v>49</v>
      </c>
      <c r="V17" s="61">
        <v>62</v>
      </c>
      <c r="W17" s="61">
        <v>80</v>
      </c>
      <c r="X17" s="61">
        <v>99</v>
      </c>
      <c r="Y17" s="61">
        <v>112</v>
      </c>
      <c r="Z17" s="61">
        <v>115</v>
      </c>
      <c r="AA17" s="61">
        <v>120</v>
      </c>
      <c r="AB17" s="62">
        <v>132</v>
      </c>
      <c r="AC17" s="45">
        <f t="shared" si="0"/>
        <v>132</v>
      </c>
      <c r="AD17" s="46">
        <f t="shared" si="1"/>
        <v>49</v>
      </c>
      <c r="AE17" s="47">
        <f t="shared" si="2"/>
        <v>83.25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71</v>
      </c>
      <c r="F18" s="70">
        <v>65</v>
      </c>
      <c r="G18" s="70">
        <v>59</v>
      </c>
      <c r="H18" s="70">
        <v>53</v>
      </c>
      <c r="I18" s="70">
        <v>47</v>
      </c>
      <c r="J18" s="70">
        <v>41</v>
      </c>
      <c r="K18" s="70">
        <v>37</v>
      </c>
      <c r="L18" s="70">
        <v>32</v>
      </c>
      <c r="M18" s="70">
        <v>28</v>
      </c>
      <c r="N18" s="70">
        <v>25</v>
      </c>
      <c r="O18" s="61">
        <v>21</v>
      </c>
      <c r="P18" s="61">
        <v>18</v>
      </c>
      <c r="Q18" s="61">
        <v>13</v>
      </c>
      <c r="R18" s="61">
        <v>8</v>
      </c>
      <c r="S18" s="61">
        <v>0</v>
      </c>
      <c r="T18" s="61">
        <v>-5</v>
      </c>
      <c r="U18" s="61">
        <v>-8</v>
      </c>
      <c r="V18" s="61">
        <v>-7</v>
      </c>
      <c r="W18" s="61">
        <v>8</v>
      </c>
      <c r="X18" s="61">
        <v>19</v>
      </c>
      <c r="Y18" s="61">
        <v>33</v>
      </c>
      <c r="Z18" s="61">
        <v>45</v>
      </c>
      <c r="AA18" s="61">
        <v>54</v>
      </c>
      <c r="AB18" s="62">
        <v>53</v>
      </c>
      <c r="AC18" s="45">
        <f t="shared" si="0"/>
        <v>71</v>
      </c>
      <c r="AD18" s="46">
        <f t="shared" si="1"/>
        <v>-8</v>
      </c>
      <c r="AE18" s="47">
        <f t="shared" si="2"/>
        <v>29.583333333333332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2507</v>
      </c>
      <c r="G19" s="70"/>
      <c r="H19" s="70"/>
      <c r="I19" s="70"/>
      <c r="J19" s="70"/>
      <c r="K19" s="70"/>
      <c r="L19" s="70">
        <v>2505</v>
      </c>
      <c r="M19" s="70"/>
      <c r="N19" s="70"/>
      <c r="O19" s="61"/>
      <c r="P19" s="61"/>
      <c r="Q19" s="61"/>
      <c r="R19" s="61">
        <v>2494</v>
      </c>
      <c r="S19" s="61"/>
      <c r="T19" s="61"/>
      <c r="U19" s="61"/>
      <c r="V19" s="61"/>
      <c r="W19" s="61"/>
      <c r="X19" s="61">
        <v>2489</v>
      </c>
      <c r="Y19" s="61"/>
      <c r="Z19" s="61"/>
      <c r="AA19" s="61"/>
      <c r="AB19" s="62"/>
      <c r="AC19" s="45">
        <f t="shared" si="0"/>
        <v>2507</v>
      </c>
      <c r="AD19" s="46">
        <f t="shared" si="1"/>
        <v>2489</v>
      </c>
      <c r="AE19" s="47">
        <f t="shared" si="2"/>
        <v>2498.75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43</v>
      </c>
      <c r="F20" s="91">
        <v>33</v>
      </c>
      <c r="G20" s="91">
        <v>28</v>
      </c>
      <c r="H20" s="91">
        <v>22</v>
      </c>
      <c r="I20" s="91">
        <v>21</v>
      </c>
      <c r="J20" s="91">
        <v>18</v>
      </c>
      <c r="K20" s="91">
        <v>17</v>
      </c>
      <c r="L20" s="91">
        <v>13</v>
      </c>
      <c r="M20" s="91">
        <v>13</v>
      </c>
      <c r="N20" s="91">
        <v>8</v>
      </c>
      <c r="O20" s="92">
        <v>-1</v>
      </c>
      <c r="P20" s="92">
        <v>-9</v>
      </c>
      <c r="Q20" s="92">
        <v>-15</v>
      </c>
      <c r="R20" s="92">
        <v>-19</v>
      </c>
      <c r="S20" s="92">
        <v>-22</v>
      </c>
      <c r="T20" s="92">
        <v>-21</v>
      </c>
      <c r="U20" s="92">
        <v>-9</v>
      </c>
      <c r="V20" s="92">
        <v>12</v>
      </c>
      <c r="W20" s="92">
        <v>29</v>
      </c>
      <c r="X20" s="92">
        <v>42</v>
      </c>
      <c r="Y20" s="92">
        <v>47</v>
      </c>
      <c r="Z20" s="92">
        <v>43</v>
      </c>
      <c r="AA20" s="92">
        <v>36</v>
      </c>
      <c r="AB20" s="93">
        <v>26</v>
      </c>
      <c r="AC20" s="94">
        <f t="shared" si="0"/>
        <v>47</v>
      </c>
      <c r="AD20" s="95">
        <f t="shared" si="1"/>
        <v>-22</v>
      </c>
      <c r="AE20" s="96">
        <f t="shared" si="2"/>
        <v>14.791666666666666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8851</v>
      </c>
      <c r="G21" s="68"/>
      <c r="H21" s="68">
        <v>8844</v>
      </c>
      <c r="I21" s="68"/>
      <c r="J21" s="68">
        <v>8830</v>
      </c>
      <c r="K21" s="68"/>
      <c r="L21" s="68">
        <v>8818</v>
      </c>
      <c r="M21" s="68"/>
      <c r="N21" s="68">
        <v>8815</v>
      </c>
      <c r="O21" s="57"/>
      <c r="P21" s="57">
        <v>8827</v>
      </c>
      <c r="Q21" s="57"/>
      <c r="R21" s="57">
        <v>8842</v>
      </c>
      <c r="S21" s="57"/>
      <c r="T21" s="57">
        <v>8844</v>
      </c>
      <c r="U21" s="57"/>
      <c r="V21" s="57">
        <v>8840</v>
      </c>
      <c r="W21" s="57"/>
      <c r="X21" s="57">
        <v>8827</v>
      </c>
      <c r="Y21" s="57"/>
      <c r="Z21" s="57">
        <v>8809</v>
      </c>
      <c r="AA21" s="57"/>
      <c r="AB21" s="58">
        <v>8804</v>
      </c>
      <c r="AC21" s="42">
        <f t="shared" si="0"/>
        <v>8851</v>
      </c>
      <c r="AD21" s="43">
        <f t="shared" si="1"/>
        <v>8804</v>
      </c>
      <c r="AE21" s="44">
        <f t="shared" si="2"/>
        <v>8829.25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3082</v>
      </c>
      <c r="G22" s="70"/>
      <c r="H22" s="70">
        <v>3073</v>
      </c>
      <c r="I22" s="70"/>
      <c r="J22" s="70">
        <v>3064</v>
      </c>
      <c r="K22" s="70"/>
      <c r="L22" s="70">
        <v>3055</v>
      </c>
      <c r="M22" s="70"/>
      <c r="N22" s="70">
        <v>3050</v>
      </c>
      <c r="O22" s="61"/>
      <c r="P22" s="61">
        <v>3048</v>
      </c>
      <c r="Q22" s="61"/>
      <c r="R22" s="61">
        <v>3045</v>
      </c>
      <c r="S22" s="61"/>
      <c r="T22" s="61">
        <v>3044</v>
      </c>
      <c r="U22" s="61"/>
      <c r="V22" s="61">
        <v>3043</v>
      </c>
      <c r="W22" s="61"/>
      <c r="X22" s="61">
        <v>3042</v>
      </c>
      <c r="Y22" s="61"/>
      <c r="Z22" s="61">
        <v>3041</v>
      </c>
      <c r="AA22" s="61"/>
      <c r="AB22" s="62">
        <v>3040</v>
      </c>
      <c r="AC22" s="45">
        <f t="shared" si="0"/>
        <v>3082</v>
      </c>
      <c r="AD22" s="46">
        <f t="shared" si="1"/>
        <v>3040</v>
      </c>
      <c r="AE22" s="47">
        <f t="shared" si="2"/>
        <v>3052.25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13613</v>
      </c>
      <c r="F23" s="70">
        <v>13613</v>
      </c>
      <c r="G23" s="70"/>
      <c r="H23" s="70"/>
      <c r="I23" s="70">
        <v>13613</v>
      </c>
      <c r="J23" s="70"/>
      <c r="K23" s="70"/>
      <c r="L23" s="70">
        <v>13618</v>
      </c>
      <c r="M23" s="70"/>
      <c r="N23" s="70"/>
      <c r="O23" s="61">
        <v>13618</v>
      </c>
      <c r="P23" s="61">
        <v>13688</v>
      </c>
      <c r="Q23" s="61">
        <v>13630</v>
      </c>
      <c r="R23" s="61">
        <v>13527</v>
      </c>
      <c r="S23" s="61"/>
      <c r="T23" s="61">
        <v>13527</v>
      </c>
      <c r="U23" s="61">
        <v>13620</v>
      </c>
      <c r="V23" s="61">
        <v>13570</v>
      </c>
      <c r="W23" s="61">
        <v>13680</v>
      </c>
      <c r="X23" s="61">
        <v>13683</v>
      </c>
      <c r="Y23" s="61">
        <v>13675</v>
      </c>
      <c r="Z23" s="61">
        <v>13540</v>
      </c>
      <c r="AA23" s="61">
        <v>13502</v>
      </c>
      <c r="AB23" s="62">
        <v>13475</v>
      </c>
      <c r="AC23" s="45">
        <f t="shared" si="0"/>
        <v>13688</v>
      </c>
      <c r="AD23" s="46">
        <f t="shared" si="1"/>
        <v>13475</v>
      </c>
      <c r="AE23" s="47">
        <f t="shared" si="2"/>
        <v>13599.529411764706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6478</v>
      </c>
      <c r="F24" s="70">
        <v>6479</v>
      </c>
      <c r="G24" s="70"/>
      <c r="H24" s="70"/>
      <c r="I24" s="70">
        <v>6494</v>
      </c>
      <c r="J24" s="70"/>
      <c r="K24" s="70"/>
      <c r="L24" s="70">
        <v>6480</v>
      </c>
      <c r="M24" s="70"/>
      <c r="N24" s="70"/>
      <c r="O24" s="61">
        <v>6460</v>
      </c>
      <c r="P24" s="61"/>
      <c r="Q24" s="61"/>
      <c r="R24" s="61">
        <v>6444</v>
      </c>
      <c r="S24" s="61"/>
      <c r="T24" s="61"/>
      <c r="U24" s="61"/>
      <c r="V24" s="61">
        <v>6439</v>
      </c>
      <c r="W24" s="61"/>
      <c r="X24" s="61">
        <v>6474</v>
      </c>
      <c r="Y24" s="61"/>
      <c r="Z24" s="61"/>
      <c r="AA24" s="61">
        <v>6482</v>
      </c>
      <c r="AB24" s="62"/>
      <c r="AC24" s="45">
        <f t="shared" si="0"/>
        <v>6494</v>
      </c>
      <c r="AD24" s="46">
        <f t="shared" si="1"/>
        <v>6439</v>
      </c>
      <c r="AE24" s="47">
        <f t="shared" si="2"/>
        <v>6470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2352</v>
      </c>
      <c r="G25" s="70"/>
      <c r="H25" s="70">
        <v>2357</v>
      </c>
      <c r="I25" s="70"/>
      <c r="J25" s="70">
        <v>2357</v>
      </c>
      <c r="K25" s="70"/>
      <c r="L25" s="70">
        <v>2362</v>
      </c>
      <c r="M25" s="70"/>
      <c r="N25" s="70">
        <v>2365</v>
      </c>
      <c r="O25" s="61"/>
      <c r="P25" s="61">
        <v>2365</v>
      </c>
      <c r="Q25" s="61"/>
      <c r="R25" s="61">
        <v>2365</v>
      </c>
      <c r="S25" s="61"/>
      <c r="T25" s="61">
        <v>2362</v>
      </c>
      <c r="U25" s="61"/>
      <c r="V25" s="61">
        <v>2355</v>
      </c>
      <c r="W25" s="61"/>
      <c r="X25" s="61">
        <v>2345</v>
      </c>
      <c r="Y25" s="61"/>
      <c r="Z25" s="61">
        <v>2345</v>
      </c>
      <c r="AA25" s="61">
        <v>2305</v>
      </c>
      <c r="AB25" s="62">
        <v>2350</v>
      </c>
      <c r="AC25" s="45">
        <f t="shared" si="0"/>
        <v>2365</v>
      </c>
      <c r="AD25" s="46">
        <f t="shared" si="1"/>
        <v>2305</v>
      </c>
      <c r="AE25" s="47">
        <f t="shared" si="2"/>
        <v>2352.6923076923076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1451</v>
      </c>
      <c r="G26" s="70"/>
      <c r="H26" s="70">
        <v>1450</v>
      </c>
      <c r="I26" s="70"/>
      <c r="J26" s="70">
        <v>1449</v>
      </c>
      <c r="K26" s="70"/>
      <c r="L26" s="70">
        <v>1447</v>
      </c>
      <c r="M26" s="70"/>
      <c r="N26" s="70">
        <v>1445</v>
      </c>
      <c r="O26" s="61"/>
      <c r="P26" s="61">
        <v>1443</v>
      </c>
      <c r="Q26" s="61"/>
      <c r="R26" s="61">
        <v>1441</v>
      </c>
      <c r="S26" s="61"/>
      <c r="T26" s="61">
        <v>1438</v>
      </c>
      <c r="U26" s="61"/>
      <c r="V26" s="61">
        <v>1436</v>
      </c>
      <c r="W26" s="61"/>
      <c r="X26" s="61">
        <v>1433</v>
      </c>
      <c r="Y26" s="61"/>
      <c r="Z26" s="61">
        <v>1423</v>
      </c>
      <c r="AA26" s="61"/>
      <c r="AB26" s="62">
        <v>1416</v>
      </c>
      <c r="AC26" s="45">
        <f t="shared" si="0"/>
        <v>1451</v>
      </c>
      <c r="AD26" s="46">
        <f t="shared" si="1"/>
        <v>1416</v>
      </c>
      <c r="AE26" s="47">
        <f t="shared" si="2"/>
        <v>1439.3333333333333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1052</v>
      </c>
      <c r="G27" s="70"/>
      <c r="H27" s="70">
        <v>1059</v>
      </c>
      <c r="I27" s="70"/>
      <c r="J27" s="70">
        <v>1068</v>
      </c>
      <c r="K27" s="70"/>
      <c r="L27" s="70">
        <v>1075</v>
      </c>
      <c r="M27" s="70"/>
      <c r="N27" s="70">
        <v>1079</v>
      </c>
      <c r="O27" s="61"/>
      <c r="P27" s="61">
        <v>1084</v>
      </c>
      <c r="Q27" s="61"/>
      <c r="R27" s="61">
        <v>1090</v>
      </c>
      <c r="S27" s="61"/>
      <c r="T27" s="61">
        <v>1092</v>
      </c>
      <c r="U27" s="61"/>
      <c r="V27" s="61">
        <v>1094</v>
      </c>
      <c r="W27" s="61"/>
      <c r="X27" s="61">
        <v>1096</v>
      </c>
      <c r="Y27" s="61"/>
      <c r="Z27" s="61">
        <v>1098</v>
      </c>
      <c r="AA27" s="61"/>
      <c r="AB27" s="62">
        <v>1100</v>
      </c>
      <c r="AC27" s="45">
        <f t="shared" si="0"/>
        <v>1100</v>
      </c>
      <c r="AD27" s="46">
        <f t="shared" si="1"/>
        <v>1052</v>
      </c>
      <c r="AE27" s="47">
        <f t="shared" si="2"/>
        <v>1082.25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88</v>
      </c>
      <c r="G28" s="70"/>
      <c r="H28" s="70"/>
      <c r="I28" s="70">
        <v>52</v>
      </c>
      <c r="J28" s="70"/>
      <c r="K28" s="70"/>
      <c r="L28" s="70">
        <v>36</v>
      </c>
      <c r="M28" s="70"/>
      <c r="N28" s="70"/>
      <c r="O28" s="61">
        <v>60</v>
      </c>
      <c r="P28" s="61"/>
      <c r="Q28" s="61"/>
      <c r="R28" s="61">
        <v>56</v>
      </c>
      <c r="S28" s="61"/>
      <c r="T28" s="61"/>
      <c r="U28" s="61">
        <v>40</v>
      </c>
      <c r="V28" s="61"/>
      <c r="W28" s="61"/>
      <c r="X28" s="61">
        <v>52</v>
      </c>
      <c r="Y28" s="61"/>
      <c r="Z28" s="61"/>
      <c r="AA28" s="61">
        <v>101</v>
      </c>
      <c r="AB28" s="62"/>
      <c r="AC28" s="45">
        <f t="shared" si="0"/>
        <v>101</v>
      </c>
      <c r="AD28" s="46">
        <f t="shared" si="1"/>
        <v>36</v>
      </c>
      <c r="AE28" s="47">
        <f t="shared" si="2"/>
        <v>60.625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62</v>
      </c>
      <c r="G29" s="70"/>
      <c r="H29" s="70"/>
      <c r="I29" s="70">
        <v>27</v>
      </c>
      <c r="J29" s="70"/>
      <c r="K29" s="70"/>
      <c r="L29" s="70">
        <v>11</v>
      </c>
      <c r="M29" s="70"/>
      <c r="N29" s="70"/>
      <c r="O29" s="61">
        <v>30</v>
      </c>
      <c r="P29" s="61"/>
      <c r="Q29" s="61"/>
      <c r="R29" s="61">
        <v>25</v>
      </c>
      <c r="S29" s="61"/>
      <c r="T29" s="61"/>
      <c r="U29" s="61">
        <v>-5</v>
      </c>
      <c r="V29" s="61"/>
      <c r="W29" s="61"/>
      <c r="X29" s="61">
        <v>20</v>
      </c>
      <c r="Y29" s="61"/>
      <c r="Z29" s="61"/>
      <c r="AA29" s="61">
        <v>72</v>
      </c>
      <c r="AB29" s="62"/>
      <c r="AC29" s="45">
        <f t="shared" si="0"/>
        <v>72</v>
      </c>
      <c r="AD29" s="46">
        <f t="shared" si="1"/>
        <v>-5</v>
      </c>
      <c r="AE29" s="47">
        <f t="shared" si="2"/>
        <v>30.25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55</v>
      </c>
      <c r="F30" s="70">
        <v>44</v>
      </c>
      <c r="G30" s="70">
        <v>32</v>
      </c>
      <c r="H30" s="70">
        <v>21</v>
      </c>
      <c r="I30" s="70">
        <v>11</v>
      </c>
      <c r="J30" s="70">
        <v>7</v>
      </c>
      <c r="K30" s="70">
        <v>9</v>
      </c>
      <c r="L30" s="70">
        <v>13</v>
      </c>
      <c r="M30" s="70">
        <v>16</v>
      </c>
      <c r="N30" s="70">
        <v>17</v>
      </c>
      <c r="O30" s="61">
        <v>10</v>
      </c>
      <c r="P30" s="61">
        <v>-2</v>
      </c>
      <c r="Q30" s="61">
        <v>-12</v>
      </c>
      <c r="R30" s="61">
        <v>-22</v>
      </c>
      <c r="S30" s="61">
        <v>-31</v>
      </c>
      <c r="T30" s="61">
        <v>-28</v>
      </c>
      <c r="U30" s="61">
        <v>-17</v>
      </c>
      <c r="V30" s="61">
        <v>-4</v>
      </c>
      <c r="W30" s="61">
        <v>11</v>
      </c>
      <c r="X30" s="61">
        <v>26</v>
      </c>
      <c r="Y30" s="61">
        <v>40</v>
      </c>
      <c r="Z30" s="61">
        <v>52</v>
      </c>
      <c r="AA30" s="61">
        <v>58</v>
      </c>
      <c r="AB30" s="62">
        <v>49</v>
      </c>
      <c r="AC30" s="45">
        <f t="shared" si="0"/>
        <v>58</v>
      </c>
      <c r="AD30" s="46">
        <f t="shared" si="1"/>
        <v>-31</v>
      </c>
      <c r="AE30" s="47">
        <f t="shared" si="2"/>
        <v>14.791666666666666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18</v>
      </c>
      <c r="F31" s="72">
        <v>9</v>
      </c>
      <c r="G31" s="72">
        <v>1</v>
      </c>
      <c r="H31" s="72">
        <v>-1</v>
      </c>
      <c r="I31" s="72">
        <v>0</v>
      </c>
      <c r="J31" s="72">
        <v>1</v>
      </c>
      <c r="K31" s="72">
        <v>3</v>
      </c>
      <c r="L31" s="72">
        <v>4</v>
      </c>
      <c r="M31" s="72">
        <v>2</v>
      </c>
      <c r="N31" s="72">
        <v>-4</v>
      </c>
      <c r="O31" s="73">
        <v>-16</v>
      </c>
      <c r="P31" s="73">
        <v>-20</v>
      </c>
      <c r="Q31" s="73">
        <v>-27</v>
      </c>
      <c r="R31" s="73">
        <v>-35</v>
      </c>
      <c r="S31" s="73">
        <v>-39</v>
      </c>
      <c r="T31" s="73">
        <v>-33</v>
      </c>
      <c r="U31" s="73">
        <v>-24</v>
      </c>
      <c r="V31" s="73">
        <v>-9</v>
      </c>
      <c r="W31" s="73">
        <v>10</v>
      </c>
      <c r="X31" s="73">
        <v>25</v>
      </c>
      <c r="Y31" s="73">
        <v>32</v>
      </c>
      <c r="Z31" s="73">
        <v>36</v>
      </c>
      <c r="AA31" s="73">
        <v>29</v>
      </c>
      <c r="AB31" s="74">
        <v>16</v>
      </c>
      <c r="AC31" s="48">
        <f t="shared" si="0"/>
        <v>36</v>
      </c>
      <c r="AD31" s="49">
        <f t="shared" si="1"/>
        <v>-39</v>
      </c>
      <c r="AE31" s="50">
        <f t="shared" si="2"/>
        <v>-0.91666666666666663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195</v>
      </c>
      <c r="G32" s="68"/>
      <c r="H32" s="68"/>
      <c r="I32" s="68">
        <v>203</v>
      </c>
      <c r="J32" s="68"/>
      <c r="K32" s="68"/>
      <c r="L32" s="68">
        <v>205</v>
      </c>
      <c r="M32" s="68"/>
      <c r="N32" s="68"/>
      <c r="O32" s="57">
        <v>227</v>
      </c>
      <c r="P32" s="57"/>
      <c r="Q32" s="57"/>
      <c r="R32" s="57">
        <v>226</v>
      </c>
      <c r="S32" s="57"/>
      <c r="T32" s="57"/>
      <c r="U32" s="57">
        <v>222</v>
      </c>
      <c r="V32" s="57"/>
      <c r="W32" s="57"/>
      <c r="X32" s="57">
        <v>218</v>
      </c>
      <c r="Y32" s="57"/>
      <c r="Z32" s="57"/>
      <c r="AA32" s="57">
        <v>213</v>
      </c>
      <c r="AB32" s="58"/>
      <c r="AC32" s="42">
        <f t="shared" si="0"/>
        <v>227</v>
      </c>
      <c r="AD32" s="43">
        <f t="shared" si="1"/>
        <v>195</v>
      </c>
      <c r="AE32" s="44">
        <f t="shared" si="2"/>
        <v>213.625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141</v>
      </c>
      <c r="G33" s="70"/>
      <c r="H33" s="70">
        <v>139</v>
      </c>
      <c r="I33" s="70"/>
      <c r="J33" s="70">
        <v>142</v>
      </c>
      <c r="K33" s="70"/>
      <c r="L33" s="70">
        <v>145</v>
      </c>
      <c r="M33" s="70"/>
      <c r="N33" s="70">
        <v>142</v>
      </c>
      <c r="O33" s="61"/>
      <c r="P33" s="61">
        <v>140</v>
      </c>
      <c r="Q33" s="61"/>
      <c r="R33" s="61">
        <v>137</v>
      </c>
      <c r="S33" s="61"/>
      <c r="T33" s="61">
        <v>134</v>
      </c>
      <c r="U33" s="61"/>
      <c r="V33" s="61">
        <v>132</v>
      </c>
      <c r="W33" s="61"/>
      <c r="X33" s="61">
        <v>138</v>
      </c>
      <c r="Y33" s="61"/>
      <c r="Z33" s="61">
        <v>147</v>
      </c>
      <c r="AA33" s="61"/>
      <c r="AB33" s="62">
        <v>150</v>
      </c>
      <c r="AC33" s="45">
        <f t="shared" si="0"/>
        <v>150</v>
      </c>
      <c r="AD33" s="46">
        <f t="shared" si="1"/>
        <v>132</v>
      </c>
      <c r="AE33" s="47">
        <f t="shared" si="2"/>
        <v>140.58333333333334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389</v>
      </c>
      <c r="G34" s="70"/>
      <c r="H34" s="70"/>
      <c r="I34" s="70">
        <v>389</v>
      </c>
      <c r="J34" s="70"/>
      <c r="K34" s="70"/>
      <c r="L34" s="70">
        <v>389</v>
      </c>
      <c r="M34" s="70"/>
      <c r="N34" s="70"/>
      <c r="O34" s="61">
        <v>389</v>
      </c>
      <c r="P34" s="61"/>
      <c r="Q34" s="61"/>
      <c r="R34" s="61">
        <v>389</v>
      </c>
      <c r="S34" s="61"/>
      <c r="T34" s="61"/>
      <c r="U34" s="61">
        <v>388</v>
      </c>
      <c r="V34" s="61"/>
      <c r="W34" s="61"/>
      <c r="X34" s="61">
        <v>388</v>
      </c>
      <c r="Y34" s="61"/>
      <c r="Z34" s="61"/>
      <c r="AA34" s="61">
        <v>387</v>
      </c>
      <c r="AB34" s="62"/>
      <c r="AC34" s="45">
        <f t="shared" si="0"/>
        <v>389</v>
      </c>
      <c r="AD34" s="46">
        <f t="shared" si="1"/>
        <v>387</v>
      </c>
      <c r="AE34" s="47">
        <f t="shared" si="2"/>
        <v>388.5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56</v>
      </c>
      <c r="F35" s="70">
        <v>39</v>
      </c>
      <c r="G35" s="70">
        <v>22</v>
      </c>
      <c r="H35" s="70">
        <v>7</v>
      </c>
      <c r="I35" s="70">
        <v>-1</v>
      </c>
      <c r="J35" s="70">
        <v>0</v>
      </c>
      <c r="K35" s="70">
        <v>4</v>
      </c>
      <c r="L35" s="70">
        <v>11</v>
      </c>
      <c r="M35" s="70">
        <v>16</v>
      </c>
      <c r="N35" s="70">
        <v>18</v>
      </c>
      <c r="O35" s="61">
        <v>14</v>
      </c>
      <c r="P35" s="61">
        <v>5</v>
      </c>
      <c r="Q35" s="61">
        <v>-8</v>
      </c>
      <c r="R35" s="61">
        <v>-18</v>
      </c>
      <c r="S35" s="61">
        <v>-26</v>
      </c>
      <c r="T35" s="61">
        <v>-34</v>
      </c>
      <c r="U35" s="61">
        <v>-31</v>
      </c>
      <c r="V35" s="61">
        <v>-21</v>
      </c>
      <c r="W35" s="61">
        <v>-4</v>
      </c>
      <c r="X35" s="61">
        <v>18</v>
      </c>
      <c r="Y35" s="61">
        <v>43</v>
      </c>
      <c r="Z35" s="61">
        <v>57</v>
      </c>
      <c r="AA35" s="61">
        <v>65</v>
      </c>
      <c r="AB35" s="62">
        <v>59</v>
      </c>
      <c r="AC35" s="45">
        <f t="shared" si="0"/>
        <v>65</v>
      </c>
      <c r="AD35" s="46">
        <f t="shared" si="1"/>
        <v>-34</v>
      </c>
      <c r="AE35" s="47">
        <f t="shared" si="2"/>
        <v>12.125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15</v>
      </c>
      <c r="G36" s="70"/>
      <c r="H36" s="70">
        <v>5</v>
      </c>
      <c r="I36" s="70"/>
      <c r="J36" s="70">
        <v>10</v>
      </c>
      <c r="K36" s="70"/>
      <c r="L36" s="70">
        <v>19</v>
      </c>
      <c r="M36" s="70"/>
      <c r="N36" s="70">
        <v>9</v>
      </c>
      <c r="O36" s="61"/>
      <c r="P36" s="61">
        <v>-13</v>
      </c>
      <c r="Q36" s="61"/>
      <c r="R36" s="61">
        <v>-28</v>
      </c>
      <c r="S36" s="61">
        <v>-31</v>
      </c>
      <c r="T36" s="61">
        <v>-28</v>
      </c>
      <c r="U36" s="61"/>
      <c r="V36" s="61">
        <v>-4</v>
      </c>
      <c r="W36" s="61"/>
      <c r="X36" s="61">
        <v>29</v>
      </c>
      <c r="Y36" s="61"/>
      <c r="Z36" s="61">
        <v>44</v>
      </c>
      <c r="AA36" s="61"/>
      <c r="AB36" s="62">
        <v>25</v>
      </c>
      <c r="AC36" s="45">
        <f t="shared" si="0"/>
        <v>44</v>
      </c>
      <c r="AD36" s="46">
        <f t="shared" si="1"/>
        <v>-31</v>
      </c>
      <c r="AE36" s="47">
        <f t="shared" si="2"/>
        <v>4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3</v>
      </c>
      <c r="F37" s="72">
        <v>-5</v>
      </c>
      <c r="G37" s="72">
        <v>-8</v>
      </c>
      <c r="H37" s="72">
        <v>-9</v>
      </c>
      <c r="I37" s="72">
        <v>-6</v>
      </c>
      <c r="J37" s="72">
        <v>-1</v>
      </c>
      <c r="K37" s="72">
        <v>1</v>
      </c>
      <c r="L37" s="72">
        <v>-3</v>
      </c>
      <c r="M37" s="72">
        <v>-9</v>
      </c>
      <c r="N37" s="72">
        <v>-17</v>
      </c>
      <c r="O37" s="73">
        <v>-26</v>
      </c>
      <c r="P37" s="73">
        <v>-37</v>
      </c>
      <c r="Q37" s="73">
        <v>-47</v>
      </c>
      <c r="R37" s="73">
        <v>-53</v>
      </c>
      <c r="S37" s="73">
        <v>-50</v>
      </c>
      <c r="T37" s="73">
        <v>-38</v>
      </c>
      <c r="U37" s="73">
        <v>-24</v>
      </c>
      <c r="V37" s="73">
        <v>-9</v>
      </c>
      <c r="W37" s="73">
        <v>5</v>
      </c>
      <c r="X37" s="73">
        <v>17</v>
      </c>
      <c r="Y37" s="73">
        <v>22</v>
      </c>
      <c r="Z37" s="73">
        <v>18</v>
      </c>
      <c r="AA37" s="73">
        <v>10</v>
      </c>
      <c r="AB37" s="74">
        <v>0</v>
      </c>
      <c r="AC37" s="48">
        <f t="shared" si="0"/>
        <v>22</v>
      </c>
      <c r="AD37" s="49">
        <f t="shared" si="1"/>
        <v>-53</v>
      </c>
      <c r="AE37" s="50">
        <f t="shared" si="2"/>
        <v>-11.083333333333334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E43"/>
  <sheetViews>
    <sheetView topLeftCell="M10" workbookViewId="0">
      <selection activeCell="AC31" sqref="AC31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16479</v>
      </c>
      <c r="G4" s="68"/>
      <c r="H4" s="68"/>
      <c r="I4" s="68"/>
      <c r="J4" s="68"/>
      <c r="K4" s="68"/>
      <c r="L4" s="68">
        <v>16485</v>
      </c>
      <c r="M4" s="68"/>
      <c r="N4" s="68"/>
      <c r="O4" s="57"/>
      <c r="P4" s="57"/>
      <c r="Q4" s="57"/>
      <c r="R4" s="57">
        <v>16481</v>
      </c>
      <c r="S4" s="57"/>
      <c r="T4" s="57">
        <v>16479</v>
      </c>
      <c r="U4" s="57"/>
      <c r="V4" s="57">
        <v>16477</v>
      </c>
      <c r="W4" s="57"/>
      <c r="X4" s="57">
        <v>16475</v>
      </c>
      <c r="Y4" s="57"/>
      <c r="Z4" s="57">
        <v>16474</v>
      </c>
      <c r="AA4" s="57"/>
      <c r="AB4" s="58">
        <v>16473</v>
      </c>
      <c r="AC4" s="42">
        <f>MAX(E4:AB4)</f>
        <v>16485</v>
      </c>
      <c r="AD4" s="43">
        <f>MIN(E4:AB4)</f>
        <v>16473</v>
      </c>
      <c r="AE4" s="44">
        <f>AVERAGE(E4:AB4)</f>
        <v>16477.875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901</v>
      </c>
      <c r="G5" s="70"/>
      <c r="H5" s="70">
        <v>5440</v>
      </c>
      <c r="I5" s="70"/>
      <c r="J5" s="70">
        <v>5406</v>
      </c>
      <c r="K5" s="70"/>
      <c r="L5" s="70">
        <v>5389</v>
      </c>
      <c r="M5" s="70"/>
      <c r="N5" s="70">
        <v>5374</v>
      </c>
      <c r="O5" s="61"/>
      <c r="P5" s="61">
        <v>5365</v>
      </c>
      <c r="Q5" s="61"/>
      <c r="R5" s="61">
        <v>5357</v>
      </c>
      <c r="S5" s="61"/>
      <c r="T5" s="61">
        <v>5378</v>
      </c>
      <c r="U5" s="61"/>
      <c r="V5" s="61">
        <v>5409</v>
      </c>
      <c r="W5" s="61"/>
      <c r="X5" s="61">
        <v>5449</v>
      </c>
      <c r="Y5" s="61"/>
      <c r="Z5" s="61">
        <v>5435</v>
      </c>
      <c r="AA5" s="61"/>
      <c r="AB5" s="62">
        <v>5418</v>
      </c>
      <c r="AC5" s="45">
        <f t="shared" ref="AC5:AC37" si="0">MAX(E5:AB5)</f>
        <v>5449</v>
      </c>
      <c r="AD5" s="46">
        <f t="shared" ref="AD5:AD37" si="1">MIN(E5:AB5)</f>
        <v>901</v>
      </c>
      <c r="AE5" s="47">
        <f>AVERAGE(E5:AB5)</f>
        <v>5026.75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1231</v>
      </c>
      <c r="G6" s="70"/>
      <c r="H6" s="70">
        <v>1241</v>
      </c>
      <c r="I6" s="70"/>
      <c r="J6" s="70">
        <v>1245</v>
      </c>
      <c r="K6" s="70"/>
      <c r="L6" s="70">
        <v>1240</v>
      </c>
      <c r="M6" s="70"/>
      <c r="N6" s="70">
        <v>1235</v>
      </c>
      <c r="O6" s="61"/>
      <c r="P6" s="61">
        <v>1224</v>
      </c>
      <c r="Q6" s="61"/>
      <c r="R6" s="61">
        <v>1198</v>
      </c>
      <c r="S6" s="61"/>
      <c r="T6" s="61">
        <v>1213</v>
      </c>
      <c r="U6" s="61"/>
      <c r="V6" s="61">
        <v>1221</v>
      </c>
      <c r="W6" s="61"/>
      <c r="X6" s="61">
        <v>1226</v>
      </c>
      <c r="Y6" s="61"/>
      <c r="Z6" s="61">
        <v>1241</v>
      </c>
      <c r="AA6" s="61"/>
      <c r="AB6" s="62">
        <v>1258</v>
      </c>
      <c r="AC6" s="45">
        <f t="shared" si="0"/>
        <v>1258</v>
      </c>
      <c r="AD6" s="46">
        <f t="shared" si="1"/>
        <v>1198</v>
      </c>
      <c r="AE6" s="47">
        <f t="shared" ref="AE6:AE37" si="2">AVERAGE(E6:AB6)</f>
        <v>1231.0833333333333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810</v>
      </c>
      <c r="F7" s="70">
        <v>804</v>
      </c>
      <c r="G7" s="70">
        <v>801</v>
      </c>
      <c r="H7" s="70">
        <v>798</v>
      </c>
      <c r="I7" s="70">
        <v>796</v>
      </c>
      <c r="J7" s="70">
        <v>793</v>
      </c>
      <c r="K7" s="70">
        <v>790</v>
      </c>
      <c r="L7" s="70">
        <v>787</v>
      </c>
      <c r="M7" s="70">
        <v>785</v>
      </c>
      <c r="N7" s="70">
        <v>784</v>
      </c>
      <c r="O7" s="61">
        <v>782</v>
      </c>
      <c r="P7" s="61">
        <v>780</v>
      </c>
      <c r="Q7" s="61">
        <v>778</v>
      </c>
      <c r="R7" s="61">
        <v>777</v>
      </c>
      <c r="S7" s="61">
        <v>775</v>
      </c>
      <c r="T7" s="61">
        <v>772</v>
      </c>
      <c r="U7" s="61">
        <v>769</v>
      </c>
      <c r="V7" s="61">
        <v>766</v>
      </c>
      <c r="W7" s="61">
        <v>763</v>
      </c>
      <c r="X7" s="61">
        <v>760</v>
      </c>
      <c r="Y7" s="61">
        <v>758</v>
      </c>
      <c r="Z7" s="61">
        <v>756</v>
      </c>
      <c r="AA7" s="61">
        <v>754</v>
      </c>
      <c r="AB7" s="62">
        <v>752</v>
      </c>
      <c r="AC7" s="45">
        <f t="shared" si="0"/>
        <v>810</v>
      </c>
      <c r="AD7" s="46">
        <f t="shared" si="1"/>
        <v>752</v>
      </c>
      <c r="AE7" s="47">
        <f t="shared" si="2"/>
        <v>778.75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460</v>
      </c>
      <c r="G8" s="70"/>
      <c r="H8" s="70">
        <v>455</v>
      </c>
      <c r="I8" s="70"/>
      <c r="J8" s="70">
        <v>450</v>
      </c>
      <c r="K8" s="70"/>
      <c r="L8" s="70">
        <v>442</v>
      </c>
      <c r="M8" s="70"/>
      <c r="N8" s="70">
        <v>437</v>
      </c>
      <c r="O8" s="61"/>
      <c r="P8" s="61">
        <v>431</v>
      </c>
      <c r="Q8" s="61"/>
      <c r="R8" s="61">
        <v>425</v>
      </c>
      <c r="S8" s="61"/>
      <c r="T8" s="61">
        <v>420</v>
      </c>
      <c r="U8" s="61"/>
      <c r="V8" s="61">
        <v>414</v>
      </c>
      <c r="W8" s="61"/>
      <c r="X8" s="61">
        <v>407</v>
      </c>
      <c r="Y8" s="61"/>
      <c r="Z8" s="61">
        <v>401</v>
      </c>
      <c r="AA8" s="61"/>
      <c r="AB8" s="62">
        <v>395</v>
      </c>
      <c r="AC8" s="45">
        <f t="shared" si="0"/>
        <v>460</v>
      </c>
      <c r="AD8" s="46">
        <f t="shared" si="1"/>
        <v>395</v>
      </c>
      <c r="AE8" s="47">
        <f t="shared" si="2"/>
        <v>428.08333333333331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272</v>
      </c>
      <c r="G9" s="70"/>
      <c r="H9" s="70"/>
      <c r="I9" s="70"/>
      <c r="J9" s="70"/>
      <c r="K9" s="70"/>
      <c r="L9" s="70">
        <v>268</v>
      </c>
      <c r="M9" s="70"/>
      <c r="N9" s="70">
        <v>282</v>
      </c>
      <c r="O9" s="61"/>
      <c r="P9" s="61">
        <v>288</v>
      </c>
      <c r="Q9" s="61"/>
      <c r="R9" s="61">
        <v>278</v>
      </c>
      <c r="S9" s="61"/>
      <c r="T9" s="61">
        <v>270</v>
      </c>
      <c r="U9" s="61"/>
      <c r="V9" s="61">
        <v>260</v>
      </c>
      <c r="W9" s="61"/>
      <c r="X9" s="61">
        <v>249</v>
      </c>
      <c r="Y9" s="61"/>
      <c r="Z9" s="61">
        <v>238</v>
      </c>
      <c r="AA9" s="61"/>
      <c r="AB9" s="62">
        <v>234</v>
      </c>
      <c r="AC9" s="45">
        <f t="shared" si="0"/>
        <v>288</v>
      </c>
      <c r="AD9" s="46">
        <f t="shared" si="1"/>
        <v>234</v>
      </c>
      <c r="AE9" s="47">
        <f t="shared" si="2"/>
        <v>263.89999999999998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57</v>
      </c>
      <c r="F10" s="70">
        <v>45</v>
      </c>
      <c r="G10" s="70">
        <v>32</v>
      </c>
      <c r="H10" s="70">
        <v>22</v>
      </c>
      <c r="I10" s="70">
        <v>16</v>
      </c>
      <c r="J10" s="70">
        <v>19</v>
      </c>
      <c r="K10" s="70">
        <v>26</v>
      </c>
      <c r="L10" s="70">
        <v>33</v>
      </c>
      <c r="M10" s="70">
        <v>46</v>
      </c>
      <c r="N10" s="70">
        <v>61</v>
      </c>
      <c r="O10" s="61">
        <v>68</v>
      </c>
      <c r="P10" s="61">
        <v>64</v>
      </c>
      <c r="Q10" s="61">
        <v>57</v>
      </c>
      <c r="R10" s="61">
        <v>50</v>
      </c>
      <c r="S10" s="61">
        <v>47</v>
      </c>
      <c r="T10" s="61">
        <v>43</v>
      </c>
      <c r="U10" s="61">
        <v>40</v>
      </c>
      <c r="V10" s="61">
        <v>42</v>
      </c>
      <c r="W10" s="61">
        <v>50</v>
      </c>
      <c r="X10" s="61">
        <v>57</v>
      </c>
      <c r="Y10" s="61">
        <v>62</v>
      </c>
      <c r="Z10" s="61">
        <v>66</v>
      </c>
      <c r="AA10" s="61">
        <v>62</v>
      </c>
      <c r="AB10" s="62">
        <v>52</v>
      </c>
      <c r="AC10" s="45">
        <f t="shared" si="0"/>
        <v>68</v>
      </c>
      <c r="AD10" s="46">
        <f t="shared" si="1"/>
        <v>16</v>
      </c>
      <c r="AE10" s="47">
        <f t="shared" si="2"/>
        <v>46.541666666666664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4694</v>
      </c>
      <c r="G11" s="70"/>
      <c r="H11" s="70">
        <v>4694</v>
      </c>
      <c r="I11" s="70"/>
      <c r="J11" s="70">
        <v>4694</v>
      </c>
      <c r="K11" s="70"/>
      <c r="L11" s="70">
        <v>4693</v>
      </c>
      <c r="M11" s="70"/>
      <c r="N11" s="70">
        <v>4694</v>
      </c>
      <c r="O11" s="61"/>
      <c r="P11" s="61">
        <v>4694</v>
      </c>
      <c r="Q11" s="61"/>
      <c r="R11" s="61">
        <v>4694</v>
      </c>
      <c r="S11" s="61"/>
      <c r="T11" s="61">
        <v>4694</v>
      </c>
      <c r="U11" s="61"/>
      <c r="V11" s="61">
        <v>4694</v>
      </c>
      <c r="W11" s="61"/>
      <c r="X11" s="61">
        <v>4694</v>
      </c>
      <c r="Y11" s="61"/>
      <c r="Z11" s="61">
        <v>4693</v>
      </c>
      <c r="AA11" s="61"/>
      <c r="AB11" s="62">
        <v>4693</v>
      </c>
      <c r="AC11" s="45">
        <f t="shared" si="0"/>
        <v>4694</v>
      </c>
      <c r="AD11" s="46">
        <f t="shared" si="1"/>
        <v>4693</v>
      </c>
      <c r="AE11" s="47">
        <f t="shared" si="2"/>
        <v>4693.75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2745</v>
      </c>
      <c r="G12" s="70"/>
      <c r="H12" s="70">
        <v>2746</v>
      </c>
      <c r="I12" s="70"/>
      <c r="J12" s="70">
        <v>2744</v>
      </c>
      <c r="K12" s="70"/>
      <c r="L12" s="70">
        <v>2743</v>
      </c>
      <c r="M12" s="70"/>
      <c r="N12" s="70">
        <v>2742</v>
      </c>
      <c r="O12" s="61"/>
      <c r="P12" s="61">
        <v>2744</v>
      </c>
      <c r="Q12" s="61"/>
      <c r="R12" s="61">
        <v>2745</v>
      </c>
      <c r="S12" s="61"/>
      <c r="T12" s="61">
        <v>2711</v>
      </c>
      <c r="U12" s="61"/>
      <c r="V12" s="61">
        <v>2731</v>
      </c>
      <c r="W12" s="61"/>
      <c r="X12" s="61">
        <v>2743</v>
      </c>
      <c r="Y12" s="61"/>
      <c r="Z12" s="61">
        <v>2745</v>
      </c>
      <c r="AA12" s="61"/>
      <c r="AB12" s="62">
        <v>2689</v>
      </c>
      <c r="AC12" s="45">
        <f t="shared" si="0"/>
        <v>2746</v>
      </c>
      <c r="AD12" s="46">
        <f t="shared" si="1"/>
        <v>2689</v>
      </c>
      <c r="AE12" s="47">
        <f t="shared" si="2"/>
        <v>2735.6666666666665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1125</v>
      </c>
      <c r="G13" s="70"/>
      <c r="H13" s="70">
        <v>1123</v>
      </c>
      <c r="I13" s="70"/>
      <c r="J13" s="70">
        <v>1123</v>
      </c>
      <c r="K13" s="70"/>
      <c r="L13" s="70">
        <v>1121</v>
      </c>
      <c r="M13" s="70"/>
      <c r="N13" s="70">
        <v>1113</v>
      </c>
      <c r="O13" s="61"/>
      <c r="P13" s="61">
        <v>1112</v>
      </c>
      <c r="Q13" s="61"/>
      <c r="R13" s="61">
        <v>1112</v>
      </c>
      <c r="S13" s="61"/>
      <c r="T13" s="61">
        <v>1136</v>
      </c>
      <c r="U13" s="61"/>
      <c r="V13" s="61">
        <v>1127</v>
      </c>
      <c r="W13" s="61"/>
      <c r="X13" s="61">
        <v>1119</v>
      </c>
      <c r="Y13" s="61"/>
      <c r="Z13" s="61">
        <v>1083</v>
      </c>
      <c r="AA13" s="61"/>
      <c r="AB13" s="62">
        <v>1100</v>
      </c>
      <c r="AC13" s="45">
        <f t="shared" si="0"/>
        <v>1136</v>
      </c>
      <c r="AD13" s="46">
        <f t="shared" si="1"/>
        <v>1083</v>
      </c>
      <c r="AE13" s="47">
        <f t="shared" si="2"/>
        <v>1116.1666666666667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167</v>
      </c>
      <c r="G14" s="70"/>
      <c r="H14" s="70"/>
      <c r="I14" s="70">
        <v>164</v>
      </c>
      <c r="J14" s="70"/>
      <c r="K14" s="70"/>
      <c r="L14" s="70">
        <v>166</v>
      </c>
      <c r="M14" s="70"/>
      <c r="N14" s="70"/>
      <c r="O14" s="61">
        <v>167</v>
      </c>
      <c r="P14" s="61"/>
      <c r="Q14" s="61"/>
      <c r="R14" s="61">
        <v>168</v>
      </c>
      <c r="S14" s="61"/>
      <c r="T14" s="61"/>
      <c r="U14" s="61">
        <v>161</v>
      </c>
      <c r="V14" s="61"/>
      <c r="W14" s="61"/>
      <c r="X14" s="61">
        <v>155</v>
      </c>
      <c r="Y14" s="61"/>
      <c r="Z14" s="61"/>
      <c r="AA14" s="61">
        <v>158</v>
      </c>
      <c r="AB14" s="62"/>
      <c r="AC14" s="45">
        <f t="shared" si="0"/>
        <v>168</v>
      </c>
      <c r="AD14" s="46">
        <f t="shared" si="1"/>
        <v>155</v>
      </c>
      <c r="AE14" s="47">
        <f t="shared" si="2"/>
        <v>163.25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15</v>
      </c>
      <c r="F15" s="70">
        <v>2</v>
      </c>
      <c r="G15" s="70">
        <v>-10</v>
      </c>
      <c r="H15" s="70">
        <v>-9</v>
      </c>
      <c r="I15" s="70">
        <v>-2</v>
      </c>
      <c r="J15" s="70">
        <v>8</v>
      </c>
      <c r="K15" s="70">
        <v>12</v>
      </c>
      <c r="L15" s="70">
        <v>24</v>
      </c>
      <c r="M15" s="70">
        <v>35</v>
      </c>
      <c r="N15" s="70">
        <v>40</v>
      </c>
      <c r="O15" s="61">
        <v>37</v>
      </c>
      <c r="P15" s="61">
        <v>31</v>
      </c>
      <c r="Q15" s="61">
        <v>23</v>
      </c>
      <c r="R15" s="61">
        <v>22</v>
      </c>
      <c r="S15" s="61">
        <v>20</v>
      </c>
      <c r="T15" s="61">
        <v>16</v>
      </c>
      <c r="U15" s="61">
        <v>19</v>
      </c>
      <c r="V15" s="61">
        <v>26</v>
      </c>
      <c r="W15" s="61">
        <v>35</v>
      </c>
      <c r="X15" s="61">
        <v>40</v>
      </c>
      <c r="Y15" s="61">
        <v>45</v>
      </c>
      <c r="Z15" s="61">
        <v>40</v>
      </c>
      <c r="AA15" s="61">
        <v>31</v>
      </c>
      <c r="AB15" s="62">
        <v>10</v>
      </c>
      <c r="AC15" s="45">
        <f t="shared" si="0"/>
        <v>45</v>
      </c>
      <c r="AD15" s="46">
        <f t="shared" si="1"/>
        <v>-10</v>
      </c>
      <c r="AE15" s="47">
        <f t="shared" si="2"/>
        <v>21.25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105</v>
      </c>
      <c r="F16" s="70">
        <v>98</v>
      </c>
      <c r="G16" s="70">
        <v>85</v>
      </c>
      <c r="H16" s="70">
        <v>72</v>
      </c>
      <c r="I16" s="70">
        <v>62</v>
      </c>
      <c r="J16" s="70">
        <v>56</v>
      </c>
      <c r="K16" s="70">
        <v>65</v>
      </c>
      <c r="L16" s="70">
        <v>74</v>
      </c>
      <c r="M16" s="70">
        <v>82</v>
      </c>
      <c r="N16" s="70">
        <v>95</v>
      </c>
      <c r="O16" s="61">
        <v>115</v>
      </c>
      <c r="P16" s="61">
        <v>111</v>
      </c>
      <c r="Q16" s="61">
        <v>104</v>
      </c>
      <c r="R16" s="61">
        <v>97</v>
      </c>
      <c r="S16" s="61">
        <v>88</v>
      </c>
      <c r="T16" s="61">
        <v>85</v>
      </c>
      <c r="U16" s="61">
        <v>83</v>
      </c>
      <c r="V16" s="61">
        <v>79</v>
      </c>
      <c r="W16" s="61">
        <v>84</v>
      </c>
      <c r="X16" s="61">
        <v>100</v>
      </c>
      <c r="Y16" s="61">
        <v>107</v>
      </c>
      <c r="Z16" s="61">
        <v>106</v>
      </c>
      <c r="AA16" s="61">
        <v>110</v>
      </c>
      <c r="AB16" s="62">
        <v>100</v>
      </c>
      <c r="AC16" s="45">
        <f t="shared" si="0"/>
        <v>115</v>
      </c>
      <c r="AD16" s="46">
        <f t="shared" si="1"/>
        <v>56</v>
      </c>
      <c r="AE16" s="47">
        <f t="shared" si="2"/>
        <v>90.125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140</v>
      </c>
      <c r="F17" s="70">
        <v>152</v>
      </c>
      <c r="G17" s="70">
        <v>165</v>
      </c>
      <c r="H17" s="70">
        <v>178</v>
      </c>
      <c r="I17" s="70">
        <v>186</v>
      </c>
      <c r="J17" s="70">
        <v>180</v>
      </c>
      <c r="K17" s="70">
        <v>176</v>
      </c>
      <c r="L17" s="70">
        <v>164</v>
      </c>
      <c r="M17" s="70">
        <v>159</v>
      </c>
      <c r="N17" s="70">
        <v>139</v>
      </c>
      <c r="O17" s="61">
        <v>132</v>
      </c>
      <c r="P17" s="61">
        <v>135</v>
      </c>
      <c r="Q17" s="61">
        <v>142</v>
      </c>
      <c r="R17" s="61">
        <v>150</v>
      </c>
      <c r="S17" s="61">
        <v>73</v>
      </c>
      <c r="T17" s="61">
        <v>73</v>
      </c>
      <c r="U17" s="61">
        <v>36</v>
      </c>
      <c r="V17" s="61">
        <v>62</v>
      </c>
      <c r="W17" s="61">
        <v>82</v>
      </c>
      <c r="X17" s="61">
        <v>86</v>
      </c>
      <c r="Y17" s="61">
        <v>98</v>
      </c>
      <c r="Z17" s="61">
        <v>94</v>
      </c>
      <c r="AA17" s="61">
        <v>101</v>
      </c>
      <c r="AB17" s="62">
        <v>84</v>
      </c>
      <c r="AC17" s="45">
        <f t="shared" si="0"/>
        <v>186</v>
      </c>
      <c r="AD17" s="46">
        <f t="shared" si="1"/>
        <v>36</v>
      </c>
      <c r="AE17" s="47">
        <f t="shared" si="2"/>
        <v>124.45833333333333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49</v>
      </c>
      <c r="F18" s="70">
        <v>44</v>
      </c>
      <c r="G18" s="70">
        <v>35</v>
      </c>
      <c r="H18" s="70">
        <v>27</v>
      </c>
      <c r="I18" s="70">
        <v>20</v>
      </c>
      <c r="J18" s="70">
        <v>12</v>
      </c>
      <c r="K18" s="70">
        <v>7</v>
      </c>
      <c r="L18" s="70">
        <v>6</v>
      </c>
      <c r="M18" s="70">
        <v>9</v>
      </c>
      <c r="N18" s="70">
        <v>19</v>
      </c>
      <c r="O18" s="61">
        <v>29</v>
      </c>
      <c r="P18" s="61">
        <v>38</v>
      </c>
      <c r="Q18" s="61">
        <v>37</v>
      </c>
      <c r="R18" s="61">
        <v>35</v>
      </c>
      <c r="S18" s="61">
        <v>29</v>
      </c>
      <c r="T18" s="61">
        <v>24</v>
      </c>
      <c r="U18" s="61">
        <v>20</v>
      </c>
      <c r="V18" s="61">
        <v>17</v>
      </c>
      <c r="W18" s="61">
        <v>19</v>
      </c>
      <c r="X18" s="61">
        <v>23</v>
      </c>
      <c r="Y18" s="61">
        <v>29</v>
      </c>
      <c r="Z18" s="61">
        <v>35</v>
      </c>
      <c r="AA18" s="61">
        <v>45</v>
      </c>
      <c r="AB18" s="62">
        <v>44</v>
      </c>
      <c r="AC18" s="45">
        <f t="shared" si="0"/>
        <v>49</v>
      </c>
      <c r="AD18" s="46">
        <f t="shared" si="1"/>
        <v>6</v>
      </c>
      <c r="AE18" s="47">
        <f t="shared" si="2"/>
        <v>27.166666666666668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2486</v>
      </c>
      <c r="G19" s="70"/>
      <c r="H19" s="70"/>
      <c r="I19" s="70"/>
      <c r="J19" s="70"/>
      <c r="K19" s="70"/>
      <c r="L19" s="70">
        <v>2484</v>
      </c>
      <c r="M19" s="70"/>
      <c r="N19" s="70"/>
      <c r="O19" s="61"/>
      <c r="P19" s="61"/>
      <c r="Q19" s="61"/>
      <c r="R19" s="61">
        <v>2485</v>
      </c>
      <c r="S19" s="61"/>
      <c r="T19" s="61"/>
      <c r="U19" s="61"/>
      <c r="V19" s="61"/>
      <c r="W19" s="61"/>
      <c r="X19" s="61">
        <v>2484</v>
      </c>
      <c r="Y19" s="61"/>
      <c r="Z19" s="61"/>
      <c r="AA19" s="61"/>
      <c r="AB19" s="62"/>
      <c r="AC19" s="45">
        <f t="shared" si="0"/>
        <v>2486</v>
      </c>
      <c r="AD19" s="46">
        <f t="shared" si="1"/>
        <v>2484</v>
      </c>
      <c r="AE19" s="47">
        <f t="shared" si="2"/>
        <v>2484.75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11</v>
      </c>
      <c r="F20" s="91">
        <v>-1</v>
      </c>
      <c r="G20" s="91">
        <v>-14</v>
      </c>
      <c r="H20" s="91">
        <v>-17</v>
      </c>
      <c r="I20" s="91">
        <v>-11</v>
      </c>
      <c r="J20" s="91">
        <v>-1</v>
      </c>
      <c r="K20" s="91">
        <v>2</v>
      </c>
      <c r="L20" s="91">
        <v>14</v>
      </c>
      <c r="M20" s="91">
        <v>26</v>
      </c>
      <c r="N20" s="91">
        <v>34</v>
      </c>
      <c r="O20" s="92">
        <v>30</v>
      </c>
      <c r="P20" s="92">
        <v>28</v>
      </c>
      <c r="Q20" s="92"/>
      <c r="R20" s="92">
        <v>17</v>
      </c>
      <c r="S20" s="92">
        <v>14</v>
      </c>
      <c r="T20" s="92">
        <v>12</v>
      </c>
      <c r="U20" s="92">
        <v>13</v>
      </c>
      <c r="V20" s="92">
        <v>18</v>
      </c>
      <c r="W20" s="92">
        <v>27</v>
      </c>
      <c r="X20" s="92">
        <v>33</v>
      </c>
      <c r="Y20" s="92">
        <v>40</v>
      </c>
      <c r="Z20" s="92">
        <v>39</v>
      </c>
      <c r="AA20" s="92">
        <v>34</v>
      </c>
      <c r="AB20" s="93">
        <v>22</v>
      </c>
      <c r="AC20" s="94">
        <f t="shared" si="0"/>
        <v>40</v>
      </c>
      <c r="AD20" s="95">
        <f t="shared" si="1"/>
        <v>-17</v>
      </c>
      <c r="AE20" s="96">
        <f t="shared" si="2"/>
        <v>16.086956521739129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8800</v>
      </c>
      <c r="G21" s="68"/>
      <c r="H21" s="68">
        <v>8798</v>
      </c>
      <c r="I21" s="68"/>
      <c r="J21" s="68">
        <v>8795</v>
      </c>
      <c r="K21" s="68"/>
      <c r="L21" s="68">
        <v>8782</v>
      </c>
      <c r="M21" s="68"/>
      <c r="N21" s="68">
        <v>8780</v>
      </c>
      <c r="O21" s="57"/>
      <c r="P21" s="57">
        <v>8784</v>
      </c>
      <c r="Q21" s="57"/>
      <c r="R21" s="57">
        <v>8788</v>
      </c>
      <c r="S21" s="57"/>
      <c r="T21" s="57">
        <v>8790</v>
      </c>
      <c r="U21" s="57"/>
      <c r="V21" s="57">
        <v>8791</v>
      </c>
      <c r="W21" s="57"/>
      <c r="X21" s="57">
        <v>8792</v>
      </c>
      <c r="Y21" s="57"/>
      <c r="Z21" s="57">
        <v>8797</v>
      </c>
      <c r="AA21" s="57"/>
      <c r="AB21" s="58">
        <v>8803</v>
      </c>
      <c r="AC21" s="42">
        <f t="shared" si="0"/>
        <v>8803</v>
      </c>
      <c r="AD21" s="43">
        <f t="shared" si="1"/>
        <v>8780</v>
      </c>
      <c r="AE21" s="44">
        <f t="shared" si="2"/>
        <v>8791.6666666666661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3039</v>
      </c>
      <c r="G22" s="70"/>
      <c r="H22" s="70">
        <v>3038</v>
      </c>
      <c r="I22" s="70"/>
      <c r="J22" s="70">
        <v>3035</v>
      </c>
      <c r="K22" s="70"/>
      <c r="L22" s="70">
        <v>3033</v>
      </c>
      <c r="M22" s="70"/>
      <c r="N22" s="70">
        <v>3032</v>
      </c>
      <c r="O22" s="61"/>
      <c r="P22" s="61">
        <v>3030</v>
      </c>
      <c r="Q22" s="61"/>
      <c r="R22" s="61">
        <v>3027</v>
      </c>
      <c r="S22" s="61"/>
      <c r="T22" s="61">
        <v>3025</v>
      </c>
      <c r="U22" s="61"/>
      <c r="V22" s="61">
        <v>3023</v>
      </c>
      <c r="W22" s="61"/>
      <c r="X22" s="61">
        <v>3021</v>
      </c>
      <c r="Y22" s="61"/>
      <c r="Z22" s="61">
        <v>3020</v>
      </c>
      <c r="AA22" s="61"/>
      <c r="AB22" s="62">
        <v>3017</v>
      </c>
      <c r="AC22" s="45">
        <f t="shared" si="0"/>
        <v>3039</v>
      </c>
      <c r="AD22" s="46">
        <f t="shared" si="1"/>
        <v>3017</v>
      </c>
      <c r="AE22" s="47">
        <f t="shared" si="2"/>
        <v>3028.3333333333335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13468</v>
      </c>
      <c r="F23" s="70">
        <v>13604</v>
      </c>
      <c r="G23" s="70"/>
      <c r="H23" s="70"/>
      <c r="I23" s="70">
        <v>13597</v>
      </c>
      <c r="J23" s="70"/>
      <c r="K23" s="70"/>
      <c r="L23" s="70">
        <v>13589</v>
      </c>
      <c r="M23" s="70"/>
      <c r="N23" s="70">
        <v>13586</v>
      </c>
      <c r="O23" s="61">
        <v>13640</v>
      </c>
      <c r="P23" s="61"/>
      <c r="Q23" s="61">
        <v>13612</v>
      </c>
      <c r="R23" s="61">
        <v>13520</v>
      </c>
      <c r="S23" s="61"/>
      <c r="T23" s="61">
        <v>13474</v>
      </c>
      <c r="U23" s="61">
        <v>13474</v>
      </c>
      <c r="V23" s="61">
        <v>13577</v>
      </c>
      <c r="W23" s="61">
        <v>13675</v>
      </c>
      <c r="X23" s="61">
        <v>13678</v>
      </c>
      <c r="Y23" s="61">
        <v>13533</v>
      </c>
      <c r="Z23" s="61">
        <v>13511</v>
      </c>
      <c r="AA23" s="61">
        <v>13496</v>
      </c>
      <c r="AB23" s="62">
        <v>13483</v>
      </c>
      <c r="AC23" s="45">
        <f t="shared" si="0"/>
        <v>13678</v>
      </c>
      <c r="AD23" s="46">
        <f t="shared" si="1"/>
        <v>13468</v>
      </c>
      <c r="AE23" s="47">
        <f t="shared" si="2"/>
        <v>13559.823529411764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6507</v>
      </c>
      <c r="F24" s="70">
        <v>6492</v>
      </c>
      <c r="G24" s="70"/>
      <c r="H24" s="70"/>
      <c r="I24" s="70"/>
      <c r="J24" s="70"/>
      <c r="K24" s="70"/>
      <c r="L24" s="70">
        <v>6447</v>
      </c>
      <c r="M24" s="70"/>
      <c r="N24" s="70"/>
      <c r="O24" s="61"/>
      <c r="P24" s="61"/>
      <c r="Q24" s="61"/>
      <c r="R24" s="61">
        <v>6424</v>
      </c>
      <c r="S24" s="61"/>
      <c r="T24" s="61">
        <v>6418</v>
      </c>
      <c r="U24" s="61"/>
      <c r="V24" s="61">
        <v>6424</v>
      </c>
      <c r="W24" s="61"/>
      <c r="X24" s="61">
        <v>6465</v>
      </c>
      <c r="Y24" s="61"/>
      <c r="Z24" s="61"/>
      <c r="AA24" s="61">
        <v>6490</v>
      </c>
      <c r="AB24" s="62"/>
      <c r="AC24" s="45">
        <f t="shared" si="0"/>
        <v>6507</v>
      </c>
      <c r="AD24" s="46">
        <f t="shared" si="1"/>
        <v>6418</v>
      </c>
      <c r="AE24" s="47">
        <f t="shared" si="2"/>
        <v>6458.375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2360</v>
      </c>
      <c r="G25" s="70"/>
      <c r="H25" s="70">
        <v>2364</v>
      </c>
      <c r="I25" s="70"/>
      <c r="J25" s="70">
        <v>2362</v>
      </c>
      <c r="K25" s="70"/>
      <c r="L25" s="70">
        <v>2359</v>
      </c>
      <c r="M25" s="70"/>
      <c r="N25" s="70">
        <v>2362</v>
      </c>
      <c r="O25" s="61"/>
      <c r="P25" s="61">
        <v>2366</v>
      </c>
      <c r="Q25" s="61"/>
      <c r="R25" s="61">
        <v>2357</v>
      </c>
      <c r="S25" s="61"/>
      <c r="T25" s="61">
        <v>2352</v>
      </c>
      <c r="U25" s="61"/>
      <c r="V25" s="61">
        <v>2341</v>
      </c>
      <c r="W25" s="61"/>
      <c r="X25" s="61">
        <v>2330</v>
      </c>
      <c r="Y25" s="61"/>
      <c r="Z25" s="61">
        <v>2335</v>
      </c>
      <c r="AA25" s="61"/>
      <c r="AB25" s="62">
        <v>2349</v>
      </c>
      <c r="AC25" s="45">
        <f t="shared" si="0"/>
        <v>2366</v>
      </c>
      <c r="AD25" s="46">
        <f t="shared" si="1"/>
        <v>2330</v>
      </c>
      <c r="AE25" s="47">
        <f t="shared" si="2"/>
        <v>2353.0833333333335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1408</v>
      </c>
      <c r="G26" s="70"/>
      <c r="H26" s="70">
        <v>1402</v>
      </c>
      <c r="I26" s="70"/>
      <c r="J26" s="70">
        <v>1410</v>
      </c>
      <c r="K26" s="70"/>
      <c r="L26" s="70">
        <v>1423</v>
      </c>
      <c r="M26" s="70"/>
      <c r="N26" s="70">
        <v>1425</v>
      </c>
      <c r="O26" s="61"/>
      <c r="P26" s="61">
        <v>1427</v>
      </c>
      <c r="Q26" s="61"/>
      <c r="R26" s="61">
        <v>1428</v>
      </c>
      <c r="S26" s="61"/>
      <c r="T26" s="61">
        <v>1429</v>
      </c>
      <c r="U26" s="61"/>
      <c r="V26" s="61">
        <v>1430</v>
      </c>
      <c r="W26" s="61"/>
      <c r="X26" s="61">
        <v>1432</v>
      </c>
      <c r="Y26" s="61"/>
      <c r="Z26" s="61">
        <v>1424</v>
      </c>
      <c r="AA26" s="61"/>
      <c r="AB26" s="62">
        <v>1416</v>
      </c>
      <c r="AC26" s="45">
        <f t="shared" si="0"/>
        <v>1432</v>
      </c>
      <c r="AD26" s="46">
        <f t="shared" si="1"/>
        <v>1402</v>
      </c>
      <c r="AE26" s="47">
        <f t="shared" si="2"/>
        <v>1421.1666666666667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1100</v>
      </c>
      <c r="G27" s="70"/>
      <c r="H27" s="70">
        <v>1095</v>
      </c>
      <c r="I27" s="70"/>
      <c r="J27" s="70">
        <v>1091</v>
      </c>
      <c r="K27" s="70"/>
      <c r="L27" s="70">
        <v>1086</v>
      </c>
      <c r="M27" s="70"/>
      <c r="N27" s="70">
        <v>1082</v>
      </c>
      <c r="O27" s="61"/>
      <c r="P27" s="61">
        <v>1078</v>
      </c>
      <c r="Q27" s="61"/>
      <c r="R27" s="61">
        <v>1075</v>
      </c>
      <c r="S27" s="61"/>
      <c r="T27" s="61">
        <v>1080</v>
      </c>
      <c r="U27" s="61"/>
      <c r="V27" s="61">
        <v>1085</v>
      </c>
      <c r="W27" s="61"/>
      <c r="X27" s="61">
        <v>1087</v>
      </c>
      <c r="Y27" s="61"/>
      <c r="Z27" s="61">
        <v>1089</v>
      </c>
      <c r="AA27" s="61"/>
      <c r="AB27" s="62">
        <v>1090</v>
      </c>
      <c r="AC27" s="45">
        <f t="shared" si="0"/>
        <v>1100</v>
      </c>
      <c r="AD27" s="46">
        <f t="shared" si="1"/>
        <v>1075</v>
      </c>
      <c r="AE27" s="47">
        <f t="shared" si="2"/>
        <v>1086.5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95</v>
      </c>
      <c r="G28" s="70"/>
      <c r="H28" s="70"/>
      <c r="I28" s="70">
        <v>59</v>
      </c>
      <c r="J28" s="70"/>
      <c r="K28" s="70"/>
      <c r="L28" s="70">
        <v>45</v>
      </c>
      <c r="M28" s="70"/>
      <c r="N28" s="70"/>
      <c r="O28" s="61">
        <v>64</v>
      </c>
      <c r="P28" s="61"/>
      <c r="Q28" s="61"/>
      <c r="R28" s="61">
        <v>85</v>
      </c>
      <c r="S28" s="61"/>
      <c r="T28" s="61"/>
      <c r="U28" s="61">
        <v>56</v>
      </c>
      <c r="V28" s="61"/>
      <c r="W28" s="61"/>
      <c r="X28" s="61">
        <v>57</v>
      </c>
      <c r="Y28" s="61"/>
      <c r="Z28" s="61"/>
      <c r="AA28" s="61">
        <v>86</v>
      </c>
      <c r="AB28" s="62"/>
      <c r="AC28" s="45">
        <f t="shared" si="0"/>
        <v>95</v>
      </c>
      <c r="AD28" s="46">
        <f t="shared" si="1"/>
        <v>45</v>
      </c>
      <c r="AE28" s="47">
        <f t="shared" si="2"/>
        <v>68.375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65</v>
      </c>
      <c r="G29" s="70"/>
      <c r="H29" s="70"/>
      <c r="I29" s="70">
        <v>23</v>
      </c>
      <c r="J29" s="70"/>
      <c r="K29" s="70"/>
      <c r="L29" s="70">
        <v>12</v>
      </c>
      <c r="M29" s="70"/>
      <c r="N29" s="70"/>
      <c r="O29" s="61">
        <v>40</v>
      </c>
      <c r="P29" s="61"/>
      <c r="Q29" s="61"/>
      <c r="R29" s="61">
        <v>57</v>
      </c>
      <c r="S29" s="61"/>
      <c r="T29" s="61"/>
      <c r="U29" s="61">
        <v>24</v>
      </c>
      <c r="V29" s="61"/>
      <c r="W29" s="61"/>
      <c r="X29" s="61">
        <v>26</v>
      </c>
      <c r="Y29" s="61"/>
      <c r="Z29" s="61"/>
      <c r="AA29" s="61">
        <v>62</v>
      </c>
      <c r="AB29" s="62"/>
      <c r="AC29" s="45">
        <f t="shared" si="0"/>
        <v>65</v>
      </c>
      <c r="AD29" s="46">
        <f t="shared" si="1"/>
        <v>12</v>
      </c>
      <c r="AE29" s="47">
        <f t="shared" si="2"/>
        <v>38.625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34</v>
      </c>
      <c r="F30" s="70">
        <v>15</v>
      </c>
      <c r="G30" s="70">
        <v>-2</v>
      </c>
      <c r="H30" s="70">
        <v>-17</v>
      </c>
      <c r="I30" s="70">
        <v>-22</v>
      </c>
      <c r="J30" s="70">
        <v>-22</v>
      </c>
      <c r="K30" s="70">
        <v>-12</v>
      </c>
      <c r="L30" s="70">
        <v>5</v>
      </c>
      <c r="M30" s="70">
        <v>23</v>
      </c>
      <c r="N30" s="70">
        <v>37</v>
      </c>
      <c r="O30" s="61">
        <v>45</v>
      </c>
      <c r="P30" s="61">
        <v>43</v>
      </c>
      <c r="Q30" s="61">
        <v>33</v>
      </c>
      <c r="R30" s="61">
        <v>21</v>
      </c>
      <c r="S30" s="61">
        <v>10</v>
      </c>
      <c r="T30" s="61">
        <v>0</v>
      </c>
      <c r="U30" s="61">
        <v>-2</v>
      </c>
      <c r="V30" s="61">
        <v>2</v>
      </c>
      <c r="W30" s="61">
        <v>12</v>
      </c>
      <c r="X30" s="61">
        <v>25</v>
      </c>
      <c r="Y30" s="61">
        <v>35</v>
      </c>
      <c r="Z30" s="61">
        <v>44</v>
      </c>
      <c r="AA30" s="61">
        <v>47</v>
      </c>
      <c r="AB30" s="62">
        <v>42</v>
      </c>
      <c r="AC30" s="45">
        <f t="shared" si="0"/>
        <v>47</v>
      </c>
      <c r="AD30" s="46">
        <f t="shared" si="1"/>
        <v>-22</v>
      </c>
      <c r="AE30" s="47">
        <f t="shared" si="2"/>
        <v>16.5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-2</v>
      </c>
      <c r="F31" s="72">
        <v>-15</v>
      </c>
      <c r="G31" s="72">
        <v>-21</v>
      </c>
      <c r="H31" s="72">
        <v>-28</v>
      </c>
      <c r="I31" s="72">
        <v>-24</v>
      </c>
      <c r="J31" s="72">
        <v>-18</v>
      </c>
      <c r="K31" s="72">
        <v>-4</v>
      </c>
      <c r="L31" s="72">
        <v>9</v>
      </c>
      <c r="M31" s="72">
        <v>19</v>
      </c>
      <c r="N31" s="72">
        <v>23</v>
      </c>
      <c r="O31" s="73">
        <v>24</v>
      </c>
      <c r="P31" s="73">
        <v>18</v>
      </c>
      <c r="Q31" s="73">
        <v>12</v>
      </c>
      <c r="R31" s="73">
        <v>2</v>
      </c>
      <c r="S31" s="73">
        <v>-5</v>
      </c>
      <c r="T31" s="73">
        <v>-6</v>
      </c>
      <c r="U31" s="73">
        <v>-1</v>
      </c>
      <c r="V31" s="73">
        <v>3</v>
      </c>
      <c r="W31" s="73">
        <v>11</v>
      </c>
      <c r="X31" s="73">
        <v>18</v>
      </c>
      <c r="Y31" s="73">
        <v>29</v>
      </c>
      <c r="Z31" s="73">
        <v>30</v>
      </c>
      <c r="AA31" s="73">
        <v>16</v>
      </c>
      <c r="AB31" s="74">
        <v>3</v>
      </c>
      <c r="AC31" s="48">
        <f t="shared" si="0"/>
        <v>30</v>
      </c>
      <c r="AD31" s="49">
        <f t="shared" si="1"/>
        <v>-28</v>
      </c>
      <c r="AE31" s="50">
        <f t="shared" si="2"/>
        <v>3.875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210</v>
      </c>
      <c r="G32" s="68"/>
      <c r="H32" s="68"/>
      <c r="I32" s="68">
        <v>227</v>
      </c>
      <c r="J32" s="68"/>
      <c r="K32" s="68"/>
      <c r="L32" s="68">
        <v>232</v>
      </c>
      <c r="M32" s="68"/>
      <c r="N32" s="68"/>
      <c r="O32" s="57">
        <v>234</v>
      </c>
      <c r="P32" s="57"/>
      <c r="Q32" s="57"/>
      <c r="R32" s="57">
        <v>235</v>
      </c>
      <c r="S32" s="57"/>
      <c r="T32" s="57"/>
      <c r="U32" s="57">
        <v>225</v>
      </c>
      <c r="V32" s="57"/>
      <c r="W32" s="57"/>
      <c r="X32" s="57">
        <v>219</v>
      </c>
      <c r="Y32" s="57"/>
      <c r="Z32" s="57"/>
      <c r="AA32" s="57">
        <v>213</v>
      </c>
      <c r="AB32" s="58"/>
      <c r="AC32" s="42">
        <f t="shared" si="0"/>
        <v>235</v>
      </c>
      <c r="AD32" s="43">
        <f t="shared" si="1"/>
        <v>210</v>
      </c>
      <c r="AE32" s="44">
        <f t="shared" si="2"/>
        <v>224.375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147</v>
      </c>
      <c r="G33" s="70"/>
      <c r="H33" s="70">
        <v>150</v>
      </c>
      <c r="I33" s="70"/>
      <c r="J33" s="70">
        <v>153</v>
      </c>
      <c r="K33" s="70"/>
      <c r="L33" s="70">
        <v>156</v>
      </c>
      <c r="M33" s="70"/>
      <c r="N33" s="70">
        <v>152</v>
      </c>
      <c r="O33" s="61"/>
      <c r="P33" s="61">
        <v>149</v>
      </c>
      <c r="Q33" s="61"/>
      <c r="R33" s="61">
        <v>146</v>
      </c>
      <c r="S33" s="61"/>
      <c r="T33" s="61">
        <v>142</v>
      </c>
      <c r="U33" s="61"/>
      <c r="V33" s="61">
        <v>140</v>
      </c>
      <c r="W33" s="61"/>
      <c r="X33" s="61">
        <v>145</v>
      </c>
      <c r="Y33" s="61"/>
      <c r="Z33" s="61">
        <v>153</v>
      </c>
      <c r="AA33" s="61"/>
      <c r="AB33" s="62">
        <v>153</v>
      </c>
      <c r="AC33" s="45">
        <f t="shared" si="0"/>
        <v>156</v>
      </c>
      <c r="AD33" s="46">
        <f t="shared" si="1"/>
        <v>140</v>
      </c>
      <c r="AE33" s="47">
        <f t="shared" si="2"/>
        <v>148.83333333333334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387</v>
      </c>
      <c r="G34" s="70"/>
      <c r="H34" s="70">
        <v>390</v>
      </c>
      <c r="I34" s="70"/>
      <c r="J34" s="70">
        <v>395</v>
      </c>
      <c r="K34" s="70"/>
      <c r="L34" s="70">
        <v>400</v>
      </c>
      <c r="M34" s="70"/>
      <c r="N34" s="70">
        <v>398</v>
      </c>
      <c r="O34" s="61"/>
      <c r="P34" s="61">
        <v>396</v>
      </c>
      <c r="Q34" s="61"/>
      <c r="R34" s="61">
        <v>394</v>
      </c>
      <c r="S34" s="61"/>
      <c r="T34" s="61">
        <v>394</v>
      </c>
      <c r="U34" s="61"/>
      <c r="V34" s="61">
        <v>393</v>
      </c>
      <c r="W34" s="61"/>
      <c r="X34" s="61">
        <v>393</v>
      </c>
      <c r="Y34" s="61"/>
      <c r="Z34" s="61">
        <v>392</v>
      </c>
      <c r="AA34" s="61"/>
      <c r="AB34" s="62">
        <v>392</v>
      </c>
      <c r="AC34" s="45">
        <f t="shared" si="0"/>
        <v>400</v>
      </c>
      <c r="AD34" s="46">
        <f t="shared" si="1"/>
        <v>387</v>
      </c>
      <c r="AE34" s="47">
        <f t="shared" si="2"/>
        <v>393.66666666666669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42</v>
      </c>
      <c r="F35" s="70">
        <v>23</v>
      </c>
      <c r="G35" s="70">
        <v>3</v>
      </c>
      <c r="H35" s="70">
        <v>-14</v>
      </c>
      <c r="I35" s="70">
        <v>-24</v>
      </c>
      <c r="J35" s="70">
        <v>-25</v>
      </c>
      <c r="K35" s="70">
        <v>-18</v>
      </c>
      <c r="L35" s="70">
        <v>-5</v>
      </c>
      <c r="M35" s="70">
        <v>19</v>
      </c>
      <c r="N35" s="70">
        <v>39</v>
      </c>
      <c r="O35" s="61">
        <v>49</v>
      </c>
      <c r="P35" s="61">
        <v>50</v>
      </c>
      <c r="Q35" s="61">
        <v>42</v>
      </c>
      <c r="R35" s="61">
        <v>30</v>
      </c>
      <c r="S35" s="61">
        <v>15</v>
      </c>
      <c r="T35" s="61">
        <v>1</v>
      </c>
      <c r="U35" s="61">
        <v>-6</v>
      </c>
      <c r="V35" s="61">
        <v>-3</v>
      </c>
      <c r="W35" s="61">
        <v>3</v>
      </c>
      <c r="X35" s="61">
        <v>17</v>
      </c>
      <c r="Y35" s="61">
        <v>30</v>
      </c>
      <c r="Z35" s="61">
        <v>43</v>
      </c>
      <c r="AA35" s="61">
        <v>52</v>
      </c>
      <c r="AB35" s="62">
        <v>48</v>
      </c>
      <c r="AC35" s="45">
        <f t="shared" si="0"/>
        <v>52</v>
      </c>
      <c r="AD35" s="46">
        <f t="shared" si="1"/>
        <v>-25</v>
      </c>
      <c r="AE35" s="47">
        <f t="shared" si="2"/>
        <v>17.125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-9</v>
      </c>
      <c r="G36" s="70"/>
      <c r="H36" s="70">
        <v>-23</v>
      </c>
      <c r="I36" s="70"/>
      <c r="J36" s="70">
        <v>-17</v>
      </c>
      <c r="K36" s="70"/>
      <c r="L36" s="70">
        <v>17</v>
      </c>
      <c r="M36" s="70"/>
      <c r="N36" s="70">
        <v>37</v>
      </c>
      <c r="O36" s="61"/>
      <c r="P36" s="61">
        <v>25</v>
      </c>
      <c r="Q36" s="61"/>
      <c r="R36" s="61">
        <v>5</v>
      </c>
      <c r="S36" s="61"/>
      <c r="T36" s="61">
        <v>-8</v>
      </c>
      <c r="U36" s="61"/>
      <c r="V36" s="61">
        <v>5</v>
      </c>
      <c r="W36" s="61"/>
      <c r="X36" s="61">
        <v>24</v>
      </c>
      <c r="Y36" s="61"/>
      <c r="Z36" s="61">
        <v>38</v>
      </c>
      <c r="AA36" s="61"/>
      <c r="AB36" s="62">
        <v>15</v>
      </c>
      <c r="AC36" s="45">
        <f t="shared" si="0"/>
        <v>38</v>
      </c>
      <c r="AD36" s="46">
        <f t="shared" si="1"/>
        <v>-23</v>
      </c>
      <c r="AE36" s="47">
        <f t="shared" si="2"/>
        <v>9.0833333333333339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-12</v>
      </c>
      <c r="F37" s="72">
        <v>-25</v>
      </c>
      <c r="G37" s="72">
        <v>-33</v>
      </c>
      <c r="H37" s="72">
        <v>-36</v>
      </c>
      <c r="I37" s="72">
        <v>-30</v>
      </c>
      <c r="J37" s="72">
        <v>-20</v>
      </c>
      <c r="K37" s="72">
        <v>-4</v>
      </c>
      <c r="L37" s="72">
        <v>7</v>
      </c>
      <c r="M37" s="72">
        <v>13</v>
      </c>
      <c r="N37" s="72">
        <v>11</v>
      </c>
      <c r="O37" s="73">
        <v>5</v>
      </c>
      <c r="P37" s="73">
        <v>-5</v>
      </c>
      <c r="Q37" s="73">
        <v>-13</v>
      </c>
      <c r="R37" s="73">
        <v>-17</v>
      </c>
      <c r="S37" s="73">
        <v>-19</v>
      </c>
      <c r="T37" s="73">
        <v>-17</v>
      </c>
      <c r="U37" s="73">
        <v>-12</v>
      </c>
      <c r="V37" s="73">
        <v>-5</v>
      </c>
      <c r="W37" s="73">
        <v>2</v>
      </c>
      <c r="X37" s="73">
        <v>7</v>
      </c>
      <c r="Y37" s="73">
        <v>13</v>
      </c>
      <c r="Z37" s="73">
        <v>11</v>
      </c>
      <c r="AA37" s="73">
        <v>-3</v>
      </c>
      <c r="AB37" s="74">
        <v>-18</v>
      </c>
      <c r="AC37" s="48">
        <f t="shared" si="0"/>
        <v>13</v>
      </c>
      <c r="AD37" s="49">
        <f t="shared" si="1"/>
        <v>-36</v>
      </c>
      <c r="AE37" s="50">
        <f t="shared" si="2"/>
        <v>-8.3333333333333339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E43"/>
  <sheetViews>
    <sheetView workbookViewId="0">
      <selection activeCell="Q21" sqref="Q21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16472</v>
      </c>
      <c r="G4" s="68"/>
      <c r="H4" s="68">
        <v>16473</v>
      </c>
      <c r="I4" s="68"/>
      <c r="J4" s="68">
        <v>16475</v>
      </c>
      <c r="K4" s="68"/>
      <c r="L4" s="68">
        <v>16477</v>
      </c>
      <c r="M4" s="68"/>
      <c r="N4" s="68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  <c r="AC4" s="42">
        <f>MAX(E4:AB4)</f>
        <v>16477</v>
      </c>
      <c r="AD4" s="43">
        <f>MIN(E4:AB4)</f>
        <v>16472</v>
      </c>
      <c r="AE4" s="44">
        <f>AVERAGE(E4:AB4)</f>
        <v>16474.25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5402</v>
      </c>
      <c r="G5" s="70"/>
      <c r="H5" s="70">
        <v>5400</v>
      </c>
      <c r="I5" s="70"/>
      <c r="J5" s="70">
        <v>5400</v>
      </c>
      <c r="K5" s="70"/>
      <c r="L5" s="70">
        <v>5400</v>
      </c>
      <c r="M5" s="70"/>
      <c r="N5" s="70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2"/>
      <c r="AC5" s="45">
        <f t="shared" ref="AC5:AC37" si="0">MAX(E5:AB5)</f>
        <v>5402</v>
      </c>
      <c r="AD5" s="46">
        <f t="shared" ref="AD5:AD37" si="1">MIN(E5:AB5)</f>
        <v>5400</v>
      </c>
      <c r="AE5" s="47">
        <f>AVERAGE(E5:AB5)</f>
        <v>5400.5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1273</v>
      </c>
      <c r="G6" s="70"/>
      <c r="H6" s="70">
        <v>1293</v>
      </c>
      <c r="I6" s="70"/>
      <c r="J6" s="70">
        <v>1316</v>
      </c>
      <c r="K6" s="70"/>
      <c r="L6" s="70">
        <v>1284</v>
      </c>
      <c r="M6" s="70"/>
      <c r="N6" s="70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2"/>
      <c r="AC6" s="45">
        <f t="shared" si="0"/>
        <v>1316</v>
      </c>
      <c r="AD6" s="46">
        <f t="shared" si="1"/>
        <v>1273</v>
      </c>
      <c r="AE6" s="47">
        <f t="shared" ref="AE6:AE37" si="2">AVERAGE(E6:AB6)</f>
        <v>1291.5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>
        <v>750</v>
      </c>
      <c r="F7" s="70">
        <v>748</v>
      </c>
      <c r="G7" s="70">
        <v>747</v>
      </c>
      <c r="H7" s="70">
        <v>746</v>
      </c>
      <c r="I7" s="70">
        <v>745</v>
      </c>
      <c r="J7" s="70">
        <v>744</v>
      </c>
      <c r="K7" s="70">
        <v>743</v>
      </c>
      <c r="L7" s="70">
        <v>742</v>
      </c>
      <c r="M7" s="70"/>
      <c r="N7" s="70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2"/>
      <c r="AC7" s="45">
        <f t="shared" si="0"/>
        <v>750</v>
      </c>
      <c r="AD7" s="46">
        <f t="shared" si="1"/>
        <v>742</v>
      </c>
      <c r="AE7" s="47">
        <f t="shared" si="2"/>
        <v>745.625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391</v>
      </c>
      <c r="G8" s="70"/>
      <c r="H8" s="70">
        <v>386</v>
      </c>
      <c r="I8" s="70"/>
      <c r="J8" s="70">
        <v>381</v>
      </c>
      <c r="K8" s="70"/>
      <c r="L8" s="70">
        <v>375</v>
      </c>
      <c r="M8" s="70"/>
      <c r="N8" s="70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2"/>
      <c r="AC8" s="45">
        <f t="shared" si="0"/>
        <v>391</v>
      </c>
      <c r="AD8" s="46">
        <f t="shared" si="1"/>
        <v>375</v>
      </c>
      <c r="AE8" s="47">
        <f t="shared" si="2"/>
        <v>383.25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239</v>
      </c>
      <c r="G9" s="70"/>
      <c r="H9" s="70">
        <v>250</v>
      </c>
      <c r="I9" s="70"/>
      <c r="J9" s="70">
        <v>264</v>
      </c>
      <c r="K9" s="70"/>
      <c r="L9" s="70">
        <v>280</v>
      </c>
      <c r="M9" s="70"/>
      <c r="N9" s="70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2"/>
      <c r="AC9" s="45">
        <f t="shared" si="0"/>
        <v>280</v>
      </c>
      <c r="AD9" s="46">
        <f t="shared" si="1"/>
        <v>239</v>
      </c>
      <c r="AE9" s="47">
        <f t="shared" si="2"/>
        <v>258.25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37</v>
      </c>
      <c r="F10" s="70">
        <v>20</v>
      </c>
      <c r="G10" s="70">
        <v>5</v>
      </c>
      <c r="H10" s="70">
        <v>-8</v>
      </c>
      <c r="I10" s="70">
        <v>-17</v>
      </c>
      <c r="J10" s="70">
        <v>-20</v>
      </c>
      <c r="K10" s="70">
        <v>-13</v>
      </c>
      <c r="L10" s="70">
        <v>5</v>
      </c>
      <c r="M10" s="70"/>
      <c r="N10" s="70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2"/>
      <c r="AC10" s="45">
        <f t="shared" si="0"/>
        <v>37</v>
      </c>
      <c r="AD10" s="46">
        <f t="shared" si="1"/>
        <v>-20</v>
      </c>
      <c r="AE10" s="47">
        <f t="shared" si="2"/>
        <v>1.125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4693</v>
      </c>
      <c r="G11" s="70"/>
      <c r="H11" s="70">
        <v>4693</v>
      </c>
      <c r="I11" s="70"/>
      <c r="J11" s="70">
        <v>4693</v>
      </c>
      <c r="K11" s="70"/>
      <c r="L11" s="70">
        <v>4692</v>
      </c>
      <c r="M11" s="70"/>
      <c r="N11" s="70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2"/>
      <c r="AC11" s="45">
        <f t="shared" si="0"/>
        <v>4693</v>
      </c>
      <c r="AD11" s="46">
        <f t="shared" si="1"/>
        <v>4692</v>
      </c>
      <c r="AE11" s="47">
        <f t="shared" si="2"/>
        <v>4692.75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2680</v>
      </c>
      <c r="G12" s="70"/>
      <c r="H12" s="70">
        <v>2687</v>
      </c>
      <c r="I12" s="70"/>
      <c r="J12" s="70">
        <v>2711</v>
      </c>
      <c r="K12" s="70"/>
      <c r="L12" s="70">
        <v>2728</v>
      </c>
      <c r="M12" s="70"/>
      <c r="N12" s="70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2"/>
      <c r="AC12" s="45">
        <f t="shared" si="0"/>
        <v>2728</v>
      </c>
      <c r="AD12" s="46">
        <f t="shared" si="1"/>
        <v>2680</v>
      </c>
      <c r="AE12" s="47">
        <f t="shared" si="2"/>
        <v>2701.5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1122</v>
      </c>
      <c r="G13" s="70"/>
      <c r="H13" s="70">
        <v>1041</v>
      </c>
      <c r="I13" s="70"/>
      <c r="J13" s="70">
        <v>1023</v>
      </c>
      <c r="K13" s="70"/>
      <c r="L13" s="70">
        <v>1018</v>
      </c>
      <c r="M13" s="70"/>
      <c r="N13" s="70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2"/>
      <c r="AC13" s="45">
        <f t="shared" si="0"/>
        <v>1122</v>
      </c>
      <c r="AD13" s="46">
        <f t="shared" si="1"/>
        <v>1018</v>
      </c>
      <c r="AE13" s="47">
        <f t="shared" si="2"/>
        <v>1051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156</v>
      </c>
      <c r="G14" s="70"/>
      <c r="H14" s="70"/>
      <c r="I14" s="70">
        <v>152</v>
      </c>
      <c r="J14" s="70"/>
      <c r="K14" s="70"/>
      <c r="L14" s="70">
        <v>147</v>
      </c>
      <c r="M14" s="70"/>
      <c r="N14" s="70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2"/>
      <c r="AC14" s="45">
        <f t="shared" si="0"/>
        <v>156</v>
      </c>
      <c r="AD14" s="46">
        <f t="shared" si="1"/>
        <v>147</v>
      </c>
      <c r="AE14" s="47">
        <f t="shared" si="2"/>
        <v>151.66666666666666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-10</v>
      </c>
      <c r="F15" s="70">
        <v>-28</v>
      </c>
      <c r="G15" s="70">
        <v>-40</v>
      </c>
      <c r="H15" s="70">
        <v>-50</v>
      </c>
      <c r="I15" s="70">
        <v>-47</v>
      </c>
      <c r="J15" s="70">
        <v>-35</v>
      </c>
      <c r="K15" s="70">
        <v>-15</v>
      </c>
      <c r="L15" s="70">
        <v>6</v>
      </c>
      <c r="M15" s="70"/>
      <c r="N15" s="70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2"/>
      <c r="AC15" s="45">
        <f t="shared" si="0"/>
        <v>6</v>
      </c>
      <c r="AD15" s="46">
        <f t="shared" si="1"/>
        <v>-50</v>
      </c>
      <c r="AE15" s="47">
        <f t="shared" si="2"/>
        <v>-27.375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85</v>
      </c>
      <c r="F16" s="70">
        <v>75</v>
      </c>
      <c r="G16" s="70">
        <v>67</v>
      </c>
      <c r="H16" s="70">
        <v>42</v>
      </c>
      <c r="I16" s="70">
        <v>31</v>
      </c>
      <c r="J16" s="70">
        <v>22</v>
      </c>
      <c r="K16" s="70">
        <v>19</v>
      </c>
      <c r="L16" s="70">
        <v>33</v>
      </c>
      <c r="M16" s="70"/>
      <c r="N16" s="70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2"/>
      <c r="AC16" s="45">
        <f t="shared" si="0"/>
        <v>85</v>
      </c>
      <c r="AD16" s="46">
        <f t="shared" si="1"/>
        <v>19</v>
      </c>
      <c r="AE16" s="47">
        <f t="shared" si="2"/>
        <v>46.75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72</v>
      </c>
      <c r="F17" s="70">
        <v>53</v>
      </c>
      <c r="G17" s="70">
        <v>38</v>
      </c>
      <c r="H17" s="70">
        <v>23</v>
      </c>
      <c r="I17" s="70">
        <v>13</v>
      </c>
      <c r="J17" s="70">
        <v>6</v>
      </c>
      <c r="K17" s="70">
        <v>13</v>
      </c>
      <c r="L17" s="70">
        <v>29</v>
      </c>
      <c r="M17" s="70"/>
      <c r="N17" s="70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2"/>
      <c r="AC17" s="45">
        <f t="shared" si="0"/>
        <v>72</v>
      </c>
      <c r="AD17" s="46">
        <f t="shared" si="1"/>
        <v>6</v>
      </c>
      <c r="AE17" s="47">
        <f t="shared" si="2"/>
        <v>30.875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40</v>
      </c>
      <c r="F18" s="70">
        <v>35</v>
      </c>
      <c r="G18" s="70">
        <v>25</v>
      </c>
      <c r="H18" s="70">
        <v>15</v>
      </c>
      <c r="I18" s="70">
        <v>2</v>
      </c>
      <c r="J18" s="70">
        <v>-8</v>
      </c>
      <c r="K18" s="70">
        <v>-16</v>
      </c>
      <c r="L18" s="70">
        <v>-23</v>
      </c>
      <c r="M18" s="70"/>
      <c r="N18" s="70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2"/>
      <c r="AC18" s="45">
        <f t="shared" si="0"/>
        <v>40</v>
      </c>
      <c r="AD18" s="46">
        <f t="shared" si="1"/>
        <v>-23</v>
      </c>
      <c r="AE18" s="47">
        <f t="shared" si="2"/>
        <v>8.75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>
        <v>2482</v>
      </c>
      <c r="G19" s="70"/>
      <c r="H19" s="70"/>
      <c r="I19" s="70"/>
      <c r="J19" s="70"/>
      <c r="K19" s="70"/>
      <c r="L19" s="70">
        <v>2480</v>
      </c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2482</v>
      </c>
      <c r="AD19" s="46">
        <f t="shared" si="1"/>
        <v>2480</v>
      </c>
      <c r="AE19" s="47">
        <f t="shared" si="2"/>
        <v>2481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4</v>
      </c>
      <c r="F20" s="91">
        <v>-13</v>
      </c>
      <c r="G20" s="91">
        <v>-28</v>
      </c>
      <c r="H20" s="91">
        <v>-40</v>
      </c>
      <c r="I20" s="91">
        <v>-44</v>
      </c>
      <c r="J20" s="91">
        <v>-42</v>
      </c>
      <c r="K20" s="91">
        <v>-25</v>
      </c>
      <c r="L20" s="91">
        <v>-5</v>
      </c>
      <c r="M20" s="91"/>
      <c r="N20" s="91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3"/>
      <c r="AC20" s="94">
        <f t="shared" si="0"/>
        <v>4</v>
      </c>
      <c r="AD20" s="95">
        <f t="shared" si="1"/>
        <v>-44</v>
      </c>
      <c r="AE20" s="96">
        <f t="shared" si="2"/>
        <v>-24.125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8807</v>
      </c>
      <c r="G21" s="68"/>
      <c r="H21" s="68">
        <v>8819</v>
      </c>
      <c r="I21" s="68"/>
      <c r="J21" s="68">
        <v>8830</v>
      </c>
      <c r="K21" s="68"/>
      <c r="L21" s="68">
        <v>8847</v>
      </c>
      <c r="M21" s="68"/>
      <c r="N21" s="68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8"/>
      <c r="AC21" s="42">
        <f t="shared" si="0"/>
        <v>8847</v>
      </c>
      <c r="AD21" s="43">
        <f t="shared" si="1"/>
        <v>8807</v>
      </c>
      <c r="AE21" s="44">
        <f t="shared" si="2"/>
        <v>8825.75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3014</v>
      </c>
      <c r="G22" s="70"/>
      <c r="H22" s="70">
        <v>3013</v>
      </c>
      <c r="I22" s="70"/>
      <c r="J22" s="70">
        <v>3013</v>
      </c>
      <c r="K22" s="70"/>
      <c r="L22" s="70">
        <v>3012</v>
      </c>
      <c r="M22" s="70"/>
      <c r="N22" s="70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2"/>
      <c r="AC22" s="45">
        <f t="shared" si="0"/>
        <v>3014</v>
      </c>
      <c r="AD22" s="46">
        <f t="shared" si="1"/>
        <v>3012</v>
      </c>
      <c r="AE22" s="47">
        <f t="shared" si="2"/>
        <v>3013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13477</v>
      </c>
      <c r="F23" s="70">
        <v>13465</v>
      </c>
      <c r="G23" s="70"/>
      <c r="H23" s="70"/>
      <c r="I23" s="70">
        <v>13462</v>
      </c>
      <c r="J23" s="70">
        <v>13678</v>
      </c>
      <c r="K23" s="70"/>
      <c r="L23" s="70">
        <v>13578</v>
      </c>
      <c r="M23" s="70"/>
      <c r="N23" s="70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2"/>
      <c r="AC23" s="45">
        <f t="shared" si="0"/>
        <v>13678</v>
      </c>
      <c r="AD23" s="46">
        <f t="shared" si="1"/>
        <v>13462</v>
      </c>
      <c r="AE23" s="47">
        <f t="shared" si="2"/>
        <v>13532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6513</v>
      </c>
      <c r="F24" s="70">
        <v>6512</v>
      </c>
      <c r="G24" s="70"/>
      <c r="H24" s="70">
        <v>6494</v>
      </c>
      <c r="I24" s="70"/>
      <c r="J24" s="70"/>
      <c r="K24" s="70">
        <v>6481</v>
      </c>
      <c r="L24" s="70">
        <v>6484</v>
      </c>
      <c r="M24" s="70"/>
      <c r="N24" s="70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2"/>
      <c r="AC24" s="45">
        <f t="shared" si="0"/>
        <v>6513</v>
      </c>
      <c r="AD24" s="46">
        <f t="shared" si="1"/>
        <v>6481</v>
      </c>
      <c r="AE24" s="47">
        <f t="shared" si="2"/>
        <v>6496.8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2351</v>
      </c>
      <c r="G25" s="70"/>
      <c r="H25" s="70">
        <v>2365</v>
      </c>
      <c r="I25" s="70"/>
      <c r="J25" s="70">
        <v>2353</v>
      </c>
      <c r="K25" s="70"/>
      <c r="L25" s="70">
        <v>2342</v>
      </c>
      <c r="M25" s="70"/>
      <c r="N25" s="70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2"/>
      <c r="AC25" s="45">
        <f t="shared" si="0"/>
        <v>2365</v>
      </c>
      <c r="AD25" s="46">
        <f t="shared" si="1"/>
        <v>2342</v>
      </c>
      <c r="AE25" s="47">
        <f t="shared" si="2"/>
        <v>2352.75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1408</v>
      </c>
      <c r="G26" s="70"/>
      <c r="H26" s="70">
        <v>1406</v>
      </c>
      <c r="I26" s="70"/>
      <c r="J26" s="70">
        <v>1404</v>
      </c>
      <c r="K26" s="70"/>
      <c r="L26" s="70">
        <v>1402</v>
      </c>
      <c r="M26" s="70"/>
      <c r="N26" s="70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2"/>
      <c r="AC26" s="45">
        <f t="shared" si="0"/>
        <v>1408</v>
      </c>
      <c r="AD26" s="46">
        <f t="shared" si="1"/>
        <v>1402</v>
      </c>
      <c r="AE26" s="47">
        <f t="shared" si="2"/>
        <v>1405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1092</v>
      </c>
      <c r="G27" s="70"/>
      <c r="H27" s="70">
        <v>1088</v>
      </c>
      <c r="I27" s="70"/>
      <c r="J27" s="70">
        <v>1084</v>
      </c>
      <c r="K27" s="70"/>
      <c r="L27" s="70">
        <v>1080</v>
      </c>
      <c r="M27" s="70"/>
      <c r="N27" s="70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2"/>
      <c r="AC27" s="45">
        <f t="shared" si="0"/>
        <v>1092</v>
      </c>
      <c r="AD27" s="46">
        <f t="shared" si="1"/>
        <v>1080</v>
      </c>
      <c r="AE27" s="47">
        <f t="shared" si="2"/>
        <v>1086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78</v>
      </c>
      <c r="G28" s="70"/>
      <c r="H28" s="70"/>
      <c r="I28" s="70">
        <v>49</v>
      </c>
      <c r="J28" s="70"/>
      <c r="K28" s="70"/>
      <c r="L28" s="70">
        <v>24</v>
      </c>
      <c r="M28" s="70"/>
      <c r="N28" s="70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2"/>
      <c r="AC28" s="45">
        <f t="shared" si="0"/>
        <v>78</v>
      </c>
      <c r="AD28" s="46">
        <f t="shared" si="1"/>
        <v>24</v>
      </c>
      <c r="AE28" s="47">
        <f t="shared" si="2"/>
        <v>50.333333333333336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52</v>
      </c>
      <c r="G29" s="70"/>
      <c r="H29" s="70"/>
      <c r="I29" s="70">
        <v>18</v>
      </c>
      <c r="J29" s="70"/>
      <c r="K29" s="70"/>
      <c r="L29" s="70">
        <v>-18</v>
      </c>
      <c r="M29" s="70"/>
      <c r="N29" s="70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2"/>
      <c r="AC29" s="45">
        <f t="shared" si="0"/>
        <v>52</v>
      </c>
      <c r="AD29" s="46">
        <f t="shared" si="1"/>
        <v>-18</v>
      </c>
      <c r="AE29" s="47">
        <f t="shared" si="2"/>
        <v>17.333333333333332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30</v>
      </c>
      <c r="F30" s="70">
        <v>13</v>
      </c>
      <c r="G30" s="70">
        <v>-11</v>
      </c>
      <c r="H30" s="70">
        <v>-34</v>
      </c>
      <c r="I30" s="70">
        <v>-49</v>
      </c>
      <c r="J30" s="70">
        <v>-50</v>
      </c>
      <c r="K30" s="70">
        <v>-46</v>
      </c>
      <c r="L30" s="70">
        <v>-34</v>
      </c>
      <c r="M30" s="70"/>
      <c r="N30" s="70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2"/>
      <c r="AC30" s="45">
        <f t="shared" si="0"/>
        <v>30</v>
      </c>
      <c r="AD30" s="46">
        <f t="shared" si="1"/>
        <v>-50</v>
      </c>
      <c r="AE30" s="47">
        <f t="shared" si="2"/>
        <v>-22.625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-15</v>
      </c>
      <c r="F31" s="72">
        <v>-38</v>
      </c>
      <c r="G31" s="72">
        <v>-55</v>
      </c>
      <c r="H31" s="72">
        <v>-67</v>
      </c>
      <c r="I31" s="72">
        <v>-65</v>
      </c>
      <c r="J31" s="72">
        <v>-60</v>
      </c>
      <c r="K31" s="72">
        <v>-43</v>
      </c>
      <c r="L31" s="72">
        <v>-14</v>
      </c>
      <c r="M31" s="72"/>
      <c r="N31" s="72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4"/>
      <c r="AC31" s="48">
        <f t="shared" si="0"/>
        <v>-14</v>
      </c>
      <c r="AD31" s="49">
        <f t="shared" si="1"/>
        <v>-67</v>
      </c>
      <c r="AE31" s="50">
        <f t="shared" si="2"/>
        <v>-44.625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209</v>
      </c>
      <c r="G32" s="68"/>
      <c r="H32" s="68"/>
      <c r="I32" s="68">
        <v>228</v>
      </c>
      <c r="J32" s="68"/>
      <c r="K32" s="68"/>
      <c r="L32" s="68">
        <v>231</v>
      </c>
      <c r="M32" s="68"/>
      <c r="N32" s="68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8"/>
      <c r="AC32" s="42">
        <f t="shared" si="0"/>
        <v>231</v>
      </c>
      <c r="AD32" s="43">
        <f t="shared" si="1"/>
        <v>209</v>
      </c>
      <c r="AE32" s="44">
        <f t="shared" si="2"/>
        <v>222.66666666666666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150</v>
      </c>
      <c r="G33" s="70"/>
      <c r="H33" s="70">
        <v>153</v>
      </c>
      <c r="I33" s="70"/>
      <c r="J33" s="70">
        <v>158</v>
      </c>
      <c r="K33" s="70"/>
      <c r="L33" s="70">
        <v>156</v>
      </c>
      <c r="M33" s="70"/>
      <c r="N33" s="70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2"/>
      <c r="AC33" s="45">
        <f t="shared" si="0"/>
        <v>158</v>
      </c>
      <c r="AD33" s="46">
        <f t="shared" si="1"/>
        <v>150</v>
      </c>
      <c r="AE33" s="47">
        <f t="shared" si="2"/>
        <v>154.25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392</v>
      </c>
      <c r="G34" s="70"/>
      <c r="H34" s="70"/>
      <c r="I34" s="70">
        <v>394</v>
      </c>
      <c r="J34" s="70"/>
      <c r="K34" s="70"/>
      <c r="L34" s="70">
        <v>396</v>
      </c>
      <c r="M34" s="70"/>
      <c r="N34" s="70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2"/>
      <c r="AC34" s="45">
        <f t="shared" si="0"/>
        <v>396</v>
      </c>
      <c r="AD34" s="46">
        <f t="shared" si="1"/>
        <v>392</v>
      </c>
      <c r="AE34" s="47">
        <f t="shared" si="2"/>
        <v>394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29</v>
      </c>
      <c r="F35" s="70">
        <v>11</v>
      </c>
      <c r="G35" s="70">
        <v>-11</v>
      </c>
      <c r="H35" s="70">
        <v>-32</v>
      </c>
      <c r="I35" s="70">
        <v>-49</v>
      </c>
      <c r="J35" s="70">
        <v>-61</v>
      </c>
      <c r="K35" s="70">
        <v>-62</v>
      </c>
      <c r="L35" s="70">
        <v>-51</v>
      </c>
      <c r="M35" s="70"/>
      <c r="N35" s="70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2"/>
      <c r="AC35" s="45">
        <f t="shared" si="0"/>
        <v>29</v>
      </c>
      <c r="AD35" s="46">
        <f t="shared" si="1"/>
        <v>-62</v>
      </c>
      <c r="AE35" s="47">
        <f t="shared" si="2"/>
        <v>-28.25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-24</v>
      </c>
      <c r="G36" s="70"/>
      <c r="H36" s="70">
        <v>-58</v>
      </c>
      <c r="I36" s="70"/>
      <c r="J36" s="70">
        <v>-63</v>
      </c>
      <c r="K36" s="70"/>
      <c r="L36" s="70">
        <v>-14</v>
      </c>
      <c r="M36" s="70"/>
      <c r="N36" s="70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2"/>
      <c r="AC36" s="45">
        <f t="shared" si="0"/>
        <v>-14</v>
      </c>
      <c r="AD36" s="46">
        <f t="shared" si="1"/>
        <v>-63</v>
      </c>
      <c r="AE36" s="47">
        <f t="shared" si="2"/>
        <v>-39.75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-32</v>
      </c>
      <c r="F37" s="72">
        <v>-44</v>
      </c>
      <c r="G37" s="72">
        <v>-54</v>
      </c>
      <c r="H37" s="72">
        <v>-62</v>
      </c>
      <c r="I37" s="72">
        <v>-62</v>
      </c>
      <c r="J37" s="72">
        <v>-55</v>
      </c>
      <c r="K37" s="72">
        <v>-39</v>
      </c>
      <c r="L37" s="72">
        <v>-17</v>
      </c>
      <c r="M37" s="72"/>
      <c r="N37" s="72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4"/>
      <c r="AC37" s="48">
        <f t="shared" si="0"/>
        <v>-17</v>
      </c>
      <c r="AD37" s="49">
        <f t="shared" si="1"/>
        <v>-62</v>
      </c>
      <c r="AE37" s="50">
        <f t="shared" si="2"/>
        <v>-45.625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E43"/>
  <sheetViews>
    <sheetView topLeftCell="A10" workbookViewId="0">
      <selection activeCell="D21" sqref="D21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/>
      <c r="G4" s="68"/>
      <c r="H4" s="68"/>
      <c r="I4" s="68"/>
      <c r="J4" s="68"/>
      <c r="K4" s="68"/>
      <c r="L4" s="68"/>
      <c r="M4" s="68"/>
      <c r="N4" s="68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  <c r="AC4" s="42">
        <f>MAX(E4:AB4)</f>
        <v>0</v>
      </c>
      <c r="AD4" s="43">
        <f>MIN(E4:AB4)</f>
        <v>0</v>
      </c>
      <c r="AE4" s="44" t="e">
        <f>AVERAGE(E4:AB4)</f>
        <v>#DIV/0!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/>
      <c r="G5" s="70"/>
      <c r="H5" s="70"/>
      <c r="I5" s="70"/>
      <c r="J5" s="70"/>
      <c r="K5" s="70"/>
      <c r="L5" s="70"/>
      <c r="M5" s="70"/>
      <c r="N5" s="70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2"/>
      <c r="AC5" s="45">
        <f t="shared" ref="AC5:AC37" si="0">MAX(E5:AB5)</f>
        <v>0</v>
      </c>
      <c r="AD5" s="46">
        <f t="shared" ref="AD5:AD37" si="1">MIN(E5:AB5)</f>
        <v>0</v>
      </c>
      <c r="AE5" s="47" t="e">
        <f>AVERAGE(E5:AB5)</f>
        <v>#DIV/0!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/>
      <c r="G6" s="70"/>
      <c r="H6" s="70"/>
      <c r="I6" s="70"/>
      <c r="J6" s="70"/>
      <c r="K6" s="70"/>
      <c r="L6" s="70"/>
      <c r="M6" s="70"/>
      <c r="N6" s="70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2"/>
      <c r="AC6" s="45">
        <f t="shared" si="0"/>
        <v>0</v>
      </c>
      <c r="AD6" s="46">
        <f t="shared" si="1"/>
        <v>0</v>
      </c>
      <c r="AE6" s="47" t="e">
        <f t="shared" ref="AE6:AE37" si="2">AVERAGE(E6:AB6)</f>
        <v>#DIV/0!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/>
      <c r="G7" s="70"/>
      <c r="H7" s="70"/>
      <c r="I7" s="70"/>
      <c r="J7" s="70"/>
      <c r="K7" s="70"/>
      <c r="L7" s="70"/>
      <c r="M7" s="70"/>
      <c r="N7" s="70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2"/>
      <c r="AC7" s="45">
        <f t="shared" si="0"/>
        <v>0</v>
      </c>
      <c r="AD7" s="46">
        <f t="shared" si="1"/>
        <v>0</v>
      </c>
      <c r="AE7" s="47" t="e">
        <f t="shared" si="2"/>
        <v>#DIV/0!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/>
      <c r="G8" s="70"/>
      <c r="H8" s="70"/>
      <c r="I8" s="70"/>
      <c r="J8" s="70"/>
      <c r="K8" s="70"/>
      <c r="L8" s="70"/>
      <c r="M8" s="70"/>
      <c r="N8" s="70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2"/>
      <c r="AC8" s="45">
        <f t="shared" si="0"/>
        <v>0</v>
      </c>
      <c r="AD8" s="46">
        <f t="shared" si="1"/>
        <v>0</v>
      </c>
      <c r="AE8" s="47" t="e">
        <f t="shared" si="2"/>
        <v>#DIV/0!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/>
      <c r="G9" s="70"/>
      <c r="H9" s="70"/>
      <c r="I9" s="70"/>
      <c r="J9" s="70"/>
      <c r="K9" s="70"/>
      <c r="L9" s="70"/>
      <c r="M9" s="70"/>
      <c r="N9" s="70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2"/>
      <c r="AC9" s="45">
        <f t="shared" si="0"/>
        <v>0</v>
      </c>
      <c r="AD9" s="46">
        <f t="shared" si="1"/>
        <v>0</v>
      </c>
      <c r="AE9" s="47" t="e">
        <f t="shared" si="2"/>
        <v>#DIV/0!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/>
      <c r="F10" s="70"/>
      <c r="G10" s="70"/>
      <c r="H10" s="70"/>
      <c r="I10" s="70"/>
      <c r="J10" s="70"/>
      <c r="K10" s="70"/>
      <c r="L10" s="70"/>
      <c r="M10" s="70"/>
      <c r="N10" s="70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2"/>
      <c r="AC10" s="45">
        <f t="shared" si="0"/>
        <v>0</v>
      </c>
      <c r="AD10" s="46">
        <f t="shared" si="1"/>
        <v>0</v>
      </c>
      <c r="AE10" s="47" t="e">
        <f t="shared" si="2"/>
        <v>#DIV/0!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2"/>
      <c r="AC11" s="45">
        <f t="shared" si="0"/>
        <v>0</v>
      </c>
      <c r="AD11" s="46">
        <f t="shared" si="1"/>
        <v>0</v>
      </c>
      <c r="AE11" s="47" t="e">
        <f t="shared" si="2"/>
        <v>#DIV/0!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/>
      <c r="G12" s="70"/>
      <c r="H12" s="70"/>
      <c r="I12" s="70"/>
      <c r="J12" s="70"/>
      <c r="K12" s="70"/>
      <c r="L12" s="70"/>
      <c r="M12" s="70"/>
      <c r="N12" s="70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2"/>
      <c r="AC12" s="45">
        <f t="shared" si="0"/>
        <v>0</v>
      </c>
      <c r="AD12" s="46">
        <f t="shared" si="1"/>
        <v>0</v>
      </c>
      <c r="AE12" s="47" t="e">
        <f t="shared" si="2"/>
        <v>#DIV/0!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/>
      <c r="G13" s="70"/>
      <c r="H13" s="70"/>
      <c r="I13" s="70"/>
      <c r="J13" s="70"/>
      <c r="K13" s="70"/>
      <c r="L13" s="70"/>
      <c r="M13" s="70"/>
      <c r="N13" s="70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2"/>
      <c r="AC13" s="45">
        <f t="shared" si="0"/>
        <v>0</v>
      </c>
      <c r="AD13" s="46">
        <f t="shared" si="1"/>
        <v>0</v>
      </c>
      <c r="AE13" s="47" t="e">
        <f t="shared" si="2"/>
        <v>#DIV/0!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2"/>
      <c r="AC14" s="45">
        <f t="shared" si="0"/>
        <v>0</v>
      </c>
      <c r="AD14" s="46">
        <f t="shared" si="1"/>
        <v>0</v>
      </c>
      <c r="AE14" s="47" t="e">
        <f t="shared" si="2"/>
        <v>#DIV/0!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2"/>
      <c r="AC15" s="45">
        <f t="shared" si="0"/>
        <v>0</v>
      </c>
      <c r="AD15" s="46">
        <f t="shared" si="1"/>
        <v>0</v>
      </c>
      <c r="AE15" s="47" t="e">
        <f t="shared" si="2"/>
        <v>#DIV/0!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2"/>
      <c r="AC16" s="45">
        <f t="shared" si="0"/>
        <v>0</v>
      </c>
      <c r="AD16" s="46">
        <f t="shared" si="1"/>
        <v>0</v>
      </c>
      <c r="AE16" s="47" t="e">
        <f t="shared" si="2"/>
        <v>#DIV/0!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2"/>
      <c r="AC17" s="45">
        <f t="shared" si="0"/>
        <v>0</v>
      </c>
      <c r="AD17" s="46">
        <f t="shared" si="1"/>
        <v>0</v>
      </c>
      <c r="AE17" s="47" t="e">
        <f t="shared" si="2"/>
        <v>#DIV/0!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2"/>
      <c r="AC18" s="45">
        <f t="shared" si="0"/>
        <v>0</v>
      </c>
      <c r="AD18" s="46">
        <f t="shared" si="1"/>
        <v>0</v>
      </c>
      <c r="AE18" s="47" t="e">
        <f t="shared" si="2"/>
        <v>#DIV/0!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3"/>
      <c r="AC20" s="94">
        <f t="shared" si="0"/>
        <v>0</v>
      </c>
      <c r="AD20" s="95">
        <f t="shared" si="1"/>
        <v>0</v>
      </c>
      <c r="AE20" s="96" t="e">
        <f t="shared" si="2"/>
        <v>#DIV/0!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/>
      <c r="G21" s="68"/>
      <c r="H21" s="68"/>
      <c r="I21" s="68"/>
      <c r="J21" s="68"/>
      <c r="K21" s="68"/>
      <c r="L21" s="68"/>
      <c r="M21" s="68"/>
      <c r="N21" s="68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8"/>
      <c r="AC21" s="42">
        <f t="shared" si="0"/>
        <v>0</v>
      </c>
      <c r="AD21" s="43">
        <f t="shared" si="1"/>
        <v>0</v>
      </c>
      <c r="AE21" s="44" t="e">
        <f t="shared" si="2"/>
        <v>#DIV/0!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2"/>
      <c r="AC22" s="45">
        <f t="shared" si="0"/>
        <v>0</v>
      </c>
      <c r="AD22" s="46">
        <f t="shared" si="1"/>
        <v>0</v>
      </c>
      <c r="AE22" s="47" t="e">
        <f t="shared" si="2"/>
        <v>#DIV/0!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2"/>
      <c r="AC23" s="45">
        <f t="shared" si="0"/>
        <v>0</v>
      </c>
      <c r="AD23" s="46">
        <f t="shared" si="1"/>
        <v>0</v>
      </c>
      <c r="AE23" s="47" t="e">
        <f t="shared" si="2"/>
        <v>#DIV/0!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2"/>
      <c r="AC24" s="45">
        <f t="shared" si="0"/>
        <v>0</v>
      </c>
      <c r="AD24" s="46">
        <f t="shared" si="1"/>
        <v>0</v>
      </c>
      <c r="AE24" s="47" t="e">
        <f t="shared" si="2"/>
        <v>#DIV/0!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2"/>
      <c r="AC25" s="45">
        <f t="shared" si="0"/>
        <v>0</v>
      </c>
      <c r="AD25" s="46">
        <f t="shared" si="1"/>
        <v>0</v>
      </c>
      <c r="AE25" s="47" t="e">
        <f t="shared" si="2"/>
        <v>#DIV/0!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2"/>
      <c r="AC26" s="45">
        <f t="shared" si="0"/>
        <v>0</v>
      </c>
      <c r="AD26" s="46">
        <f t="shared" si="1"/>
        <v>0</v>
      </c>
      <c r="AE26" s="47" t="e">
        <f t="shared" si="2"/>
        <v>#DIV/0!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2"/>
      <c r="AC27" s="45">
        <f t="shared" si="0"/>
        <v>0</v>
      </c>
      <c r="AD27" s="46">
        <f t="shared" si="1"/>
        <v>0</v>
      </c>
      <c r="AE27" s="47" t="e">
        <f t="shared" si="2"/>
        <v>#DIV/0!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2"/>
      <c r="AC28" s="45">
        <f t="shared" si="0"/>
        <v>0</v>
      </c>
      <c r="AD28" s="46">
        <f t="shared" si="1"/>
        <v>0</v>
      </c>
      <c r="AE28" s="47" t="e">
        <f t="shared" si="2"/>
        <v>#DIV/0!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2"/>
      <c r="AC29" s="45">
        <f t="shared" si="0"/>
        <v>0</v>
      </c>
      <c r="AD29" s="46">
        <f t="shared" si="1"/>
        <v>0</v>
      </c>
      <c r="AE29" s="47" t="e">
        <f t="shared" si="2"/>
        <v>#DIV/0!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2"/>
      <c r="AC30" s="45">
        <f t="shared" si="0"/>
        <v>0</v>
      </c>
      <c r="AD30" s="46">
        <f t="shared" si="1"/>
        <v>0</v>
      </c>
      <c r="AE30" s="47" t="e">
        <f t="shared" si="2"/>
        <v>#DIV/0!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/>
      <c r="F31" s="72"/>
      <c r="G31" s="72"/>
      <c r="H31" s="72"/>
      <c r="I31" s="72"/>
      <c r="J31" s="72"/>
      <c r="K31" s="72"/>
      <c r="L31" s="72"/>
      <c r="M31" s="72"/>
      <c r="N31" s="72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4"/>
      <c r="AC31" s="48">
        <f t="shared" si="0"/>
        <v>0</v>
      </c>
      <c r="AD31" s="49">
        <f t="shared" si="1"/>
        <v>0</v>
      </c>
      <c r="AE31" s="50" t="e">
        <f t="shared" si="2"/>
        <v>#DIV/0!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/>
      <c r="G32" s="68"/>
      <c r="H32" s="68"/>
      <c r="I32" s="68"/>
      <c r="J32" s="68"/>
      <c r="K32" s="68"/>
      <c r="L32" s="68"/>
      <c r="M32" s="68"/>
      <c r="N32" s="68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8"/>
      <c r="AC32" s="42">
        <f t="shared" si="0"/>
        <v>0</v>
      </c>
      <c r="AD32" s="43">
        <f t="shared" si="1"/>
        <v>0</v>
      </c>
      <c r="AE32" s="44" t="e">
        <f t="shared" si="2"/>
        <v>#DIV/0!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2"/>
      <c r="AC33" s="45">
        <f t="shared" si="0"/>
        <v>0</v>
      </c>
      <c r="AD33" s="46">
        <f t="shared" si="1"/>
        <v>0</v>
      </c>
      <c r="AE33" s="47" t="e">
        <f t="shared" si="2"/>
        <v>#DIV/0!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2"/>
      <c r="AC34" s="45">
        <f t="shared" si="0"/>
        <v>0</v>
      </c>
      <c r="AD34" s="46">
        <f t="shared" si="1"/>
        <v>0</v>
      </c>
      <c r="AE34" s="47" t="e">
        <f t="shared" si="2"/>
        <v>#DIV/0!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2"/>
      <c r="AC35" s="45">
        <f t="shared" si="0"/>
        <v>0</v>
      </c>
      <c r="AD35" s="46">
        <f t="shared" si="1"/>
        <v>0</v>
      </c>
      <c r="AE35" s="47" t="e">
        <f t="shared" si="2"/>
        <v>#DIV/0!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2"/>
      <c r="AC36" s="45">
        <f t="shared" si="0"/>
        <v>0</v>
      </c>
      <c r="AD36" s="46">
        <f t="shared" si="1"/>
        <v>0</v>
      </c>
      <c r="AE36" s="47" t="e">
        <f t="shared" si="2"/>
        <v>#DIV/0!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/>
      <c r="F37" s="72"/>
      <c r="G37" s="72"/>
      <c r="H37" s="72"/>
      <c r="I37" s="72"/>
      <c r="J37" s="72"/>
      <c r="K37" s="72"/>
      <c r="L37" s="72"/>
      <c r="M37" s="72"/>
      <c r="N37" s="72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4"/>
      <c r="AC37" s="48">
        <f t="shared" si="0"/>
        <v>0</v>
      </c>
      <c r="AD37" s="49">
        <f t="shared" si="1"/>
        <v>0</v>
      </c>
      <c r="AE37" s="50" t="e">
        <f t="shared" si="2"/>
        <v>#DIV/0!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  <row r="43" spans="1:31" ht="11.25" customHeight="1" x14ac:dyDescent="0.25"/>
  </sheetData>
  <mergeCells count="4">
    <mergeCell ref="C1:AB1"/>
    <mergeCell ref="A4:A20"/>
    <mergeCell ref="A21:A31"/>
    <mergeCell ref="A32:A3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47"/>
  <sheetViews>
    <sheetView workbookViewId="0">
      <selection activeCell="I14" sqref="I14"/>
    </sheetView>
  </sheetViews>
  <sheetFormatPr defaultRowHeight="12.75" x14ac:dyDescent="0.2"/>
  <cols>
    <col min="2" max="2" width="13.140625" customWidth="1"/>
  </cols>
  <sheetData>
    <row r="1" spans="1:6" ht="16.5" thickBot="1" x14ac:dyDescent="0.25">
      <c r="A1" s="228" t="s">
        <v>59</v>
      </c>
      <c r="B1" s="228"/>
      <c r="C1" s="228"/>
      <c r="D1" s="228"/>
      <c r="E1" s="228"/>
      <c r="F1" s="228"/>
    </row>
    <row r="2" spans="1:6" ht="15.75" x14ac:dyDescent="0.2">
      <c r="A2" s="217" t="s">
        <v>60</v>
      </c>
      <c r="B2" s="219" t="s">
        <v>61</v>
      </c>
      <c r="C2" s="221">
        <f ca="1">TODAY()-1</f>
        <v>45107</v>
      </c>
      <c r="D2" s="221"/>
      <c r="E2" s="221">
        <f ca="1">+TODAY()</f>
        <v>45108</v>
      </c>
      <c r="F2" s="222"/>
    </row>
    <row r="3" spans="1:6" ht="15.75" x14ac:dyDescent="0.2">
      <c r="A3" s="218"/>
      <c r="B3" s="223"/>
      <c r="C3" s="130" t="s">
        <v>62</v>
      </c>
      <c r="D3" s="130" t="s">
        <v>63</v>
      </c>
      <c r="E3" s="130" t="s">
        <v>64</v>
      </c>
      <c r="F3" s="131" t="s">
        <v>65</v>
      </c>
    </row>
    <row r="4" spans="1:6" ht="15.75" x14ac:dyDescent="0.2">
      <c r="A4" s="132">
        <v>1</v>
      </c>
      <c r="B4" s="133" t="s">
        <v>66</v>
      </c>
      <c r="C4" s="134">
        <v>8788</v>
      </c>
      <c r="D4" s="135">
        <v>8792</v>
      </c>
      <c r="E4" s="135">
        <v>8807</v>
      </c>
      <c r="F4" s="135">
        <v>8847</v>
      </c>
    </row>
    <row r="5" spans="1:6" ht="15.75" x14ac:dyDescent="0.2">
      <c r="A5" s="132">
        <v>2</v>
      </c>
      <c r="B5" s="133" t="s">
        <v>67</v>
      </c>
      <c r="C5" s="134">
        <v>3027</v>
      </c>
      <c r="D5" s="135">
        <v>3021</v>
      </c>
      <c r="E5" s="135">
        <v>3014</v>
      </c>
      <c r="F5" s="135">
        <v>3012</v>
      </c>
    </row>
    <row r="6" spans="1:6" ht="15.75" x14ac:dyDescent="0.2">
      <c r="A6" s="132">
        <v>3</v>
      </c>
      <c r="B6" s="133" t="s">
        <v>68</v>
      </c>
      <c r="C6" s="134">
        <v>13520</v>
      </c>
      <c r="D6" s="135">
        <v>13678</v>
      </c>
      <c r="E6" s="135">
        <v>13465</v>
      </c>
      <c r="F6" s="135">
        <v>13578</v>
      </c>
    </row>
    <row r="7" spans="1:6" ht="15.75" x14ac:dyDescent="0.2">
      <c r="A7" s="132">
        <v>4</v>
      </c>
      <c r="B7" s="133" t="s">
        <v>69</v>
      </c>
      <c r="C7" s="134">
        <v>6424</v>
      </c>
      <c r="D7" s="135">
        <v>6465</v>
      </c>
      <c r="E7" s="135">
        <v>6512</v>
      </c>
      <c r="F7" s="135">
        <v>6484</v>
      </c>
    </row>
    <row r="8" spans="1:6" ht="25.5" customHeight="1" x14ac:dyDescent="0.2">
      <c r="A8" s="132">
        <v>5</v>
      </c>
      <c r="B8" s="133" t="s">
        <v>70</v>
      </c>
      <c r="C8" s="134">
        <v>2357</v>
      </c>
      <c r="D8" s="135">
        <v>2330</v>
      </c>
      <c r="E8" s="135">
        <v>2351</v>
      </c>
      <c r="F8" s="135">
        <v>2342</v>
      </c>
    </row>
    <row r="9" spans="1:6" ht="28.5" customHeight="1" x14ac:dyDescent="0.2">
      <c r="A9" s="132">
        <v>6</v>
      </c>
      <c r="B9" s="133" t="s">
        <v>71</v>
      </c>
      <c r="C9" s="134">
        <v>1428</v>
      </c>
      <c r="D9" s="135">
        <v>1432</v>
      </c>
      <c r="E9" s="135">
        <v>1408</v>
      </c>
      <c r="F9" s="135">
        <v>1402</v>
      </c>
    </row>
    <row r="10" spans="1:6" ht="15.75" x14ac:dyDescent="0.2">
      <c r="A10" s="132">
        <v>7</v>
      </c>
      <c r="B10" s="133" t="s">
        <v>72</v>
      </c>
      <c r="C10" s="134">
        <v>1075</v>
      </c>
      <c r="D10" s="135">
        <v>1087</v>
      </c>
      <c r="E10" s="135">
        <v>1092</v>
      </c>
      <c r="F10" s="135">
        <v>1080</v>
      </c>
    </row>
    <row r="11" spans="1:6" ht="15.75" x14ac:dyDescent="0.2">
      <c r="A11" s="132">
        <v>8</v>
      </c>
      <c r="B11" s="133" t="s">
        <v>73</v>
      </c>
      <c r="C11" s="134">
        <v>85</v>
      </c>
      <c r="D11" s="135">
        <v>57</v>
      </c>
      <c r="E11" s="135">
        <v>78</v>
      </c>
      <c r="F11" s="135">
        <v>24</v>
      </c>
    </row>
    <row r="12" spans="1:6" ht="15.75" x14ac:dyDescent="0.2">
      <c r="A12" s="132">
        <v>9</v>
      </c>
      <c r="B12" s="133" t="s">
        <v>74</v>
      </c>
      <c r="C12" s="134">
        <v>57</v>
      </c>
      <c r="D12" s="135">
        <v>26</v>
      </c>
      <c r="E12" s="135">
        <v>52</v>
      </c>
      <c r="F12" s="135">
        <v>-18</v>
      </c>
    </row>
    <row r="13" spans="1:6" ht="15.75" x14ac:dyDescent="0.2">
      <c r="A13" s="132">
        <v>10</v>
      </c>
      <c r="B13" s="133" t="s">
        <v>75</v>
      </c>
      <c r="C13" s="134">
        <v>21</v>
      </c>
      <c r="D13" s="135">
        <v>25</v>
      </c>
      <c r="E13" s="135">
        <v>13</v>
      </c>
      <c r="F13" s="135">
        <v>-34</v>
      </c>
    </row>
    <row r="14" spans="1:6" ht="16.5" thickBot="1" x14ac:dyDescent="0.25">
      <c r="A14" s="136">
        <v>11</v>
      </c>
      <c r="B14" s="137" t="s">
        <v>76</v>
      </c>
      <c r="C14" s="134">
        <v>2</v>
      </c>
      <c r="D14" s="135">
        <v>18</v>
      </c>
      <c r="E14" s="135">
        <v>-38</v>
      </c>
      <c r="F14" s="135">
        <v>-14</v>
      </c>
    </row>
    <row r="15" spans="1:6" ht="15.75" x14ac:dyDescent="0.2">
      <c r="A15" s="138"/>
      <c r="B15" s="138"/>
      <c r="C15" s="138"/>
      <c r="D15" s="138"/>
      <c r="E15" s="138"/>
      <c r="F15" s="138"/>
    </row>
    <row r="16" spans="1:6" ht="16.5" thickBot="1" x14ac:dyDescent="0.25">
      <c r="A16" s="229" t="s">
        <v>77</v>
      </c>
      <c r="B16" s="229"/>
      <c r="C16" s="229"/>
      <c r="D16" s="229"/>
      <c r="E16" s="229"/>
      <c r="F16" s="229"/>
    </row>
    <row r="17" spans="1:6" ht="15.75" x14ac:dyDescent="0.2">
      <c r="A17" s="217" t="s">
        <v>60</v>
      </c>
      <c r="B17" s="219" t="s">
        <v>61</v>
      </c>
      <c r="C17" s="221">
        <f ca="1">TODAY()-1</f>
        <v>45107</v>
      </c>
      <c r="D17" s="221"/>
      <c r="E17" s="221">
        <f ca="1">+TODAY()</f>
        <v>45108</v>
      </c>
      <c r="F17" s="222"/>
    </row>
    <row r="18" spans="1:6" ht="15.75" x14ac:dyDescent="0.2">
      <c r="A18" s="218"/>
      <c r="B18" s="220"/>
      <c r="C18" s="130" t="s">
        <v>62</v>
      </c>
      <c r="D18" s="130" t="s">
        <v>63</v>
      </c>
      <c r="E18" s="130" t="s">
        <v>64</v>
      </c>
      <c r="F18" s="131" t="s">
        <v>65</v>
      </c>
    </row>
    <row r="19" spans="1:6" ht="15.75" x14ac:dyDescent="0.2">
      <c r="A19" s="132">
        <v>1</v>
      </c>
      <c r="B19" s="139" t="s">
        <v>78</v>
      </c>
      <c r="C19" s="134">
        <v>278</v>
      </c>
      <c r="D19" s="135">
        <v>249</v>
      </c>
      <c r="E19" s="135">
        <v>239</v>
      </c>
      <c r="F19" s="135">
        <v>280</v>
      </c>
    </row>
    <row r="20" spans="1:6" ht="15.75" x14ac:dyDescent="0.2">
      <c r="A20" s="132">
        <v>2</v>
      </c>
      <c r="B20" s="139" t="s">
        <v>74</v>
      </c>
      <c r="C20" s="134">
        <v>57</v>
      </c>
      <c r="D20" s="135">
        <v>26</v>
      </c>
      <c r="E20" s="135">
        <v>52</v>
      </c>
      <c r="F20" s="135">
        <v>-18</v>
      </c>
    </row>
    <row r="21" spans="1:6" ht="16.5" thickBot="1" x14ac:dyDescent="0.25">
      <c r="A21" s="136">
        <v>3</v>
      </c>
      <c r="B21" s="141" t="s">
        <v>79</v>
      </c>
      <c r="C21" s="134">
        <v>235</v>
      </c>
      <c r="D21" s="135">
        <v>219</v>
      </c>
      <c r="E21" s="135">
        <v>209</v>
      </c>
      <c r="F21" s="135">
        <v>231</v>
      </c>
    </row>
    <row r="22" spans="1:6" ht="15.75" x14ac:dyDescent="0.2">
      <c r="A22" s="138"/>
      <c r="B22" s="138"/>
      <c r="C22" s="138">
        <v>146</v>
      </c>
      <c r="D22" s="138">
        <v>145</v>
      </c>
      <c r="E22" s="138">
        <v>150</v>
      </c>
      <c r="F22" s="138">
        <v>156</v>
      </c>
    </row>
    <row r="23" spans="1:6" ht="15.75" x14ac:dyDescent="0.2">
      <c r="A23" s="230" t="s">
        <v>80</v>
      </c>
      <c r="B23" s="230"/>
      <c r="C23" s="230"/>
      <c r="D23" s="230"/>
      <c r="E23" s="230"/>
      <c r="F23" s="230"/>
    </row>
    <row r="24" spans="1:6" ht="15.75" x14ac:dyDescent="0.2">
      <c r="A24" s="227" t="s">
        <v>81</v>
      </c>
      <c r="B24" s="227"/>
      <c r="C24" s="227"/>
      <c r="D24" s="227"/>
      <c r="E24" s="227"/>
      <c r="F24" s="227"/>
    </row>
    <row r="25" spans="1:6" ht="15.75" x14ac:dyDescent="0.2">
      <c r="A25" s="217" t="s">
        <v>60</v>
      </c>
      <c r="B25" s="219" t="s">
        <v>61</v>
      </c>
      <c r="C25" s="221">
        <f ca="1">+TODAY()-1</f>
        <v>45107</v>
      </c>
      <c r="D25" s="221"/>
      <c r="E25" s="221">
        <f ca="1">+TODAY()</f>
        <v>45108</v>
      </c>
      <c r="F25" s="222"/>
    </row>
    <row r="26" spans="1:6" ht="15.75" x14ac:dyDescent="0.2">
      <c r="A26" s="218"/>
      <c r="B26" s="220"/>
      <c r="C26" s="135" t="s">
        <v>62</v>
      </c>
      <c r="D26" s="135" t="s">
        <v>63</v>
      </c>
      <c r="E26" s="135" t="s">
        <v>64</v>
      </c>
      <c r="F26" s="140" t="s">
        <v>65</v>
      </c>
    </row>
    <row r="27" spans="1:6" ht="15.75" x14ac:dyDescent="0.2">
      <c r="A27" s="132">
        <v>1</v>
      </c>
      <c r="B27" s="142" t="s">
        <v>66</v>
      </c>
      <c r="C27" s="143"/>
      <c r="D27" s="143"/>
      <c r="E27" s="143"/>
      <c r="F27" s="143"/>
    </row>
    <row r="28" spans="1:6" ht="15.75" x14ac:dyDescent="0.2">
      <c r="A28" s="132">
        <v>2</v>
      </c>
      <c r="B28" s="142" t="s">
        <v>67</v>
      </c>
      <c r="C28" s="143"/>
      <c r="D28" s="143"/>
      <c r="E28" s="143"/>
      <c r="F28" s="143"/>
    </row>
    <row r="29" spans="1:6" ht="15.75" x14ac:dyDescent="0.2">
      <c r="A29" s="132">
        <v>3</v>
      </c>
      <c r="B29" s="142" t="s">
        <v>69</v>
      </c>
      <c r="C29" s="143" t="s">
        <v>93</v>
      </c>
      <c r="D29" s="143" t="s">
        <v>93</v>
      </c>
      <c r="E29" s="143" t="s">
        <v>93</v>
      </c>
      <c r="F29" s="143" t="s">
        <v>93</v>
      </c>
    </row>
    <row r="30" spans="1:6" ht="15.75" x14ac:dyDescent="0.2">
      <c r="A30" s="132">
        <v>4</v>
      </c>
      <c r="B30" s="142" t="s">
        <v>70</v>
      </c>
      <c r="C30" s="143" t="s">
        <v>93</v>
      </c>
      <c r="D30" s="143" t="s">
        <v>93</v>
      </c>
      <c r="E30" s="143" t="s">
        <v>93</v>
      </c>
      <c r="F30" s="143" t="s">
        <v>93</v>
      </c>
    </row>
    <row r="31" spans="1:6" ht="15.75" x14ac:dyDescent="0.2">
      <c r="A31" s="132">
        <v>5</v>
      </c>
      <c r="B31" s="142" t="s">
        <v>71</v>
      </c>
      <c r="C31" s="143" t="s">
        <v>93</v>
      </c>
      <c r="D31" s="143" t="s">
        <v>93</v>
      </c>
      <c r="E31" s="143" t="s">
        <v>93</v>
      </c>
      <c r="F31" s="143" t="s">
        <v>93</v>
      </c>
    </row>
    <row r="32" spans="1:6" ht="15.75" x14ac:dyDescent="0.2">
      <c r="A32" s="132">
        <v>6</v>
      </c>
      <c r="B32" s="142" t="s">
        <v>72</v>
      </c>
      <c r="C32" s="143" t="s">
        <v>93</v>
      </c>
      <c r="D32" s="143" t="s">
        <v>93</v>
      </c>
      <c r="E32" s="143" t="s">
        <v>93</v>
      </c>
      <c r="F32" s="143" t="s">
        <v>93</v>
      </c>
    </row>
    <row r="33" spans="1:6" ht="15.75" x14ac:dyDescent="0.2">
      <c r="A33" s="132">
        <v>7</v>
      </c>
      <c r="B33" s="142" t="s">
        <v>73</v>
      </c>
      <c r="C33" s="143" t="s">
        <v>93</v>
      </c>
      <c r="D33" s="143" t="s">
        <v>93</v>
      </c>
      <c r="E33" s="143" t="s">
        <v>93</v>
      </c>
      <c r="F33" s="143" t="s">
        <v>93</v>
      </c>
    </row>
    <row r="34" spans="1:6" ht="15.75" x14ac:dyDescent="0.2">
      <c r="A34" s="144">
        <v>8</v>
      </c>
      <c r="B34" s="145" t="s">
        <v>75</v>
      </c>
      <c r="C34" s="143" t="s">
        <v>93</v>
      </c>
      <c r="D34" s="143" t="s">
        <v>93</v>
      </c>
      <c r="E34" s="143" t="s">
        <v>93</v>
      </c>
      <c r="F34" s="143" t="s">
        <v>93</v>
      </c>
    </row>
    <row r="35" spans="1:6" ht="15.75" x14ac:dyDescent="0.2">
      <c r="A35" s="217" t="s">
        <v>60</v>
      </c>
      <c r="B35" s="219" t="s">
        <v>61</v>
      </c>
      <c r="C35" s="219" t="s">
        <v>93</v>
      </c>
      <c r="D35" s="219"/>
      <c r="E35" s="219"/>
      <c r="F35" s="224"/>
    </row>
    <row r="36" spans="1:6" ht="15.75" x14ac:dyDescent="0.2">
      <c r="A36" s="218"/>
      <c r="B36" s="223"/>
      <c r="C36" s="225" t="s">
        <v>93</v>
      </c>
      <c r="D36" s="225"/>
      <c r="E36" s="225" t="s">
        <v>93</v>
      </c>
      <c r="F36" s="226"/>
    </row>
    <row r="37" spans="1:6" ht="15.75" x14ac:dyDescent="0.2">
      <c r="A37" s="218"/>
      <c r="B37" s="223"/>
      <c r="C37" s="146" t="s">
        <v>93</v>
      </c>
      <c r="D37" s="146" t="s">
        <v>93</v>
      </c>
      <c r="E37" s="146" t="s">
        <v>93</v>
      </c>
      <c r="F37" s="147" t="s">
        <v>93</v>
      </c>
    </row>
    <row r="38" spans="1:6" ht="15.75" x14ac:dyDescent="0.2">
      <c r="A38" s="132">
        <v>1</v>
      </c>
      <c r="B38" s="142" t="s">
        <v>67</v>
      </c>
      <c r="C38" s="134" t="s">
        <v>93</v>
      </c>
      <c r="D38" s="135" t="s">
        <v>93</v>
      </c>
      <c r="E38" s="135" t="s">
        <v>93</v>
      </c>
      <c r="F38" s="135" t="s">
        <v>93</v>
      </c>
    </row>
    <row r="39" spans="1:6" ht="15.75" x14ac:dyDescent="0.2">
      <c r="A39" s="132">
        <v>2</v>
      </c>
      <c r="B39" s="142" t="s">
        <v>69</v>
      </c>
      <c r="C39" s="134" t="s">
        <v>93</v>
      </c>
      <c r="D39" s="135" t="s">
        <v>93</v>
      </c>
      <c r="E39" s="135" t="s">
        <v>93</v>
      </c>
      <c r="F39" s="135" t="s">
        <v>93</v>
      </c>
    </row>
    <row r="40" spans="1:6" ht="15.75" x14ac:dyDescent="0.2">
      <c r="A40" s="132">
        <v>3</v>
      </c>
      <c r="B40" s="142" t="s">
        <v>70</v>
      </c>
      <c r="C40" s="134" t="str">
        <f ca="1">IF(INDIRECT("'"&amp;DAY(TODAY()-1)&amp;"'"&amp;"!R25")&lt;&gt;0,INDIRECT("'"&amp;DAY(TODAY()-1)&amp;"'"&amp;"!R25"),"")</f>
        <v/>
      </c>
      <c r="D40" s="135" t="str">
        <f ca="1">IF(INDIRECT("'"&amp;DAY(TODAY()-1)&amp;"'"&amp;"!X25")&lt;&gt;0,INDIRECT("'"&amp;DAY(TODAY()-1)&amp;"'"&amp;"!X25"),"")</f>
        <v/>
      </c>
      <c r="E40" s="135">
        <f ca="1">IF(INDIRECT("'"&amp;DAY(TODAY())&amp;"'"&amp;"!F25")&lt;&gt;0,INDIRECT("'"&amp;DAY(TODAY())&amp;"'"&amp;"!F25"),"")</f>
        <v>2410</v>
      </c>
      <c r="F40" s="135">
        <f ca="1">IF(INDIRECT("'"&amp;DAY(TODAY())&amp;"'"&amp;"!L25")&lt;&gt;0,INDIRECT("'"&amp;DAY(TODAY())&amp;"'"&amp;"!L25"),"")</f>
        <v>2327</v>
      </c>
    </row>
    <row r="41" spans="1:6" ht="16.5" thickBot="1" x14ac:dyDescent="0.25">
      <c r="A41" s="136">
        <v>4</v>
      </c>
      <c r="B41" s="148" t="s">
        <v>75</v>
      </c>
      <c r="C41" s="134" t="str">
        <f ca="1">IF(INDIRECT("'"&amp;DAY(TODAY()-1)&amp;"'"&amp;"!R30")&lt;&gt;0,INDIRECT("'"&amp;DAY(TODAY()-1)&amp;"'"&amp;"!R30"),"")</f>
        <v/>
      </c>
      <c r="D41" s="135" t="str">
        <f ca="1">IF(INDIRECT("'"&amp;DAY(TODAY()-1)&amp;"'"&amp;"!X30")&lt;&gt;0,INDIRECT("'"&amp;DAY(TODAY()-1)&amp;"'"&amp;"!X30"),"")</f>
        <v/>
      </c>
      <c r="E41" s="135">
        <f ca="1">IF(INDIRECT("'"&amp;DAY(TODAY())&amp;"'"&amp;"!F30")&lt;&gt;0,INDIRECT("'"&amp;DAY(TODAY())&amp;"'"&amp;"!F30"),"")</f>
        <v>48</v>
      </c>
      <c r="F41" s="135">
        <f ca="1">IF(INDIRECT("'"&amp;DAY(TODAY())&amp;"'"&amp;"!L30")&lt;&gt;0,INDIRECT("'"&amp;DAY(TODAY())&amp;"'"&amp;"!L30"),"")</f>
        <v>-26</v>
      </c>
    </row>
    <row r="44" spans="1:6" x14ac:dyDescent="0.2">
      <c r="C44">
        <v>3021</v>
      </c>
      <c r="D44">
        <v>3014</v>
      </c>
      <c r="E44">
        <v>3012</v>
      </c>
    </row>
    <row r="45" spans="1:6" x14ac:dyDescent="0.2">
      <c r="C45">
        <v>6465</v>
      </c>
      <c r="D45">
        <v>6512</v>
      </c>
      <c r="E45">
        <v>6484</v>
      </c>
    </row>
    <row r="46" spans="1:6" x14ac:dyDescent="0.2">
      <c r="C46">
        <v>2330</v>
      </c>
      <c r="D46">
        <v>2351</v>
      </c>
      <c r="E46">
        <v>2342</v>
      </c>
    </row>
    <row r="47" spans="1:6" x14ac:dyDescent="0.2">
      <c r="C47">
        <v>25</v>
      </c>
      <c r="D47">
        <v>13</v>
      </c>
      <c r="E47">
        <v>-34</v>
      </c>
    </row>
  </sheetData>
  <mergeCells count="21">
    <mergeCell ref="A24:F24"/>
    <mergeCell ref="A1:F1"/>
    <mergeCell ref="A2:A3"/>
    <mergeCell ref="B2:B3"/>
    <mergeCell ref="C2:D2"/>
    <mergeCell ref="E2:F2"/>
    <mergeCell ref="A16:F16"/>
    <mergeCell ref="A17:A18"/>
    <mergeCell ref="B17:B18"/>
    <mergeCell ref="C17:D17"/>
    <mergeCell ref="E17:F17"/>
    <mergeCell ref="A23:F23"/>
    <mergeCell ref="A25:A26"/>
    <mergeCell ref="B25:B26"/>
    <mergeCell ref="C25:D25"/>
    <mergeCell ref="E25:F25"/>
    <mergeCell ref="A35:A37"/>
    <mergeCell ref="B35:B37"/>
    <mergeCell ref="C35:F35"/>
    <mergeCell ref="C36:D36"/>
    <mergeCell ref="E36:F36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Y400"/>
  <sheetViews>
    <sheetView topLeftCell="V16" workbookViewId="0">
      <selection activeCell="AL39" sqref="AL39"/>
    </sheetView>
  </sheetViews>
  <sheetFormatPr defaultRowHeight="15.75" x14ac:dyDescent="0.25"/>
  <cols>
    <col min="1" max="1" width="12.85546875" style="2" customWidth="1"/>
    <col min="2" max="129" width="7.140625" style="150" customWidth="1"/>
    <col min="130" max="16384" width="9.140625" style="2"/>
  </cols>
  <sheetData>
    <row r="1" spans="1:129" ht="16.5" thickBot="1" x14ac:dyDescent="0.3">
      <c r="A1" s="3" t="s">
        <v>82</v>
      </c>
      <c r="B1" s="149"/>
      <c r="C1" s="149"/>
      <c r="D1" s="149"/>
    </row>
    <row r="2" spans="1:129" ht="16.5" thickBot="1" x14ac:dyDescent="0.3">
      <c r="A2" s="151" t="s">
        <v>83</v>
      </c>
      <c r="B2" s="232">
        <f ca="1">TODAY()-4</f>
        <v>45104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2">
        <f ca="1">TODAY()-3</f>
        <v>45105</v>
      </c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  <c r="AU2" s="233"/>
      <c r="AV2" s="233"/>
      <c r="AW2" s="233"/>
      <c r="AX2" s="232">
        <f ca="1">TODAY()-2</f>
        <v>45106</v>
      </c>
      <c r="AY2" s="233"/>
      <c r="AZ2" s="233"/>
      <c r="BA2" s="233"/>
      <c r="BB2" s="233"/>
      <c r="BC2" s="233"/>
      <c r="BD2" s="233"/>
      <c r="BE2" s="233"/>
      <c r="BF2" s="233"/>
      <c r="BG2" s="233"/>
      <c r="BH2" s="233"/>
      <c r="BI2" s="233"/>
      <c r="BJ2" s="233"/>
      <c r="BK2" s="233"/>
      <c r="BL2" s="233"/>
      <c r="BM2" s="233"/>
      <c r="BN2" s="233"/>
      <c r="BO2" s="233"/>
      <c r="BP2" s="233"/>
      <c r="BQ2" s="233"/>
      <c r="BR2" s="233"/>
      <c r="BS2" s="233"/>
      <c r="BT2" s="233"/>
      <c r="BU2" s="233"/>
      <c r="BV2" s="232">
        <f ca="1">TODAY()-1</f>
        <v>45107</v>
      </c>
      <c r="BW2" s="233"/>
      <c r="BX2" s="233"/>
      <c r="BY2" s="233"/>
      <c r="BZ2" s="233"/>
      <c r="CA2" s="233"/>
      <c r="CB2" s="233"/>
      <c r="CC2" s="233"/>
      <c r="CD2" s="233"/>
      <c r="CE2" s="233"/>
      <c r="CF2" s="233"/>
      <c r="CG2" s="233"/>
      <c r="CH2" s="233"/>
      <c r="CI2" s="233"/>
      <c r="CJ2" s="233"/>
      <c r="CK2" s="233"/>
      <c r="CL2" s="233"/>
      <c r="CM2" s="233"/>
      <c r="CN2" s="233"/>
      <c r="CO2" s="233"/>
      <c r="CP2" s="233"/>
      <c r="CQ2" s="233"/>
      <c r="CR2" s="233"/>
      <c r="CS2" s="233"/>
      <c r="CT2" s="243">
        <f ca="1">TODAY()</f>
        <v>45108</v>
      </c>
      <c r="CU2" s="244"/>
      <c r="CV2" s="244"/>
      <c r="CW2" s="244"/>
      <c r="CX2" s="244"/>
      <c r="CY2" s="244"/>
      <c r="CZ2" s="244"/>
      <c r="DA2" s="245"/>
      <c r="DB2" s="246" t="s">
        <v>84</v>
      </c>
      <c r="DC2" s="247"/>
      <c r="DD2" s="247"/>
      <c r="DE2" s="247"/>
      <c r="DF2" s="247"/>
      <c r="DG2" s="238">
        <f ca="1">TODAY()</f>
        <v>45108</v>
      </c>
      <c r="DH2" s="239"/>
      <c r="DI2" s="239"/>
      <c r="DJ2" s="239"/>
      <c r="DK2" s="239"/>
      <c r="DL2" s="239"/>
      <c r="DM2" s="239"/>
      <c r="DN2" s="239"/>
      <c r="DO2" s="239"/>
      <c r="DP2" s="239"/>
      <c r="DQ2" s="239"/>
      <c r="DR2" s="232">
        <f ca="1">TODAY()+1</f>
        <v>45109</v>
      </c>
      <c r="DS2" s="233"/>
      <c r="DT2" s="233"/>
      <c r="DU2" s="233"/>
      <c r="DV2" s="233"/>
      <c r="DW2" s="233"/>
      <c r="DX2" s="233"/>
      <c r="DY2" s="240"/>
    </row>
    <row r="3" spans="1:129" ht="16.5" thickBot="1" x14ac:dyDescent="0.3">
      <c r="A3" s="152" t="s">
        <v>85</v>
      </c>
      <c r="B3" s="153">
        <v>0</v>
      </c>
      <c r="C3" s="153">
        <v>1</v>
      </c>
      <c r="D3" s="153">
        <v>2</v>
      </c>
      <c r="E3" s="153">
        <v>3</v>
      </c>
      <c r="F3" s="153">
        <v>4</v>
      </c>
      <c r="G3" s="153">
        <v>5</v>
      </c>
      <c r="H3" s="153">
        <v>6</v>
      </c>
      <c r="I3" s="153">
        <v>7</v>
      </c>
      <c r="J3" s="153">
        <v>8</v>
      </c>
      <c r="K3" s="153">
        <v>9</v>
      </c>
      <c r="L3" s="153">
        <v>10</v>
      </c>
      <c r="M3" s="153">
        <v>11</v>
      </c>
      <c r="N3" s="153">
        <v>12</v>
      </c>
      <c r="O3" s="153">
        <v>13</v>
      </c>
      <c r="P3" s="153">
        <v>14</v>
      </c>
      <c r="Q3" s="153">
        <v>15</v>
      </c>
      <c r="R3" s="153">
        <v>16</v>
      </c>
      <c r="S3" s="153">
        <v>17</v>
      </c>
      <c r="T3" s="153">
        <v>18</v>
      </c>
      <c r="U3" s="153">
        <v>19</v>
      </c>
      <c r="V3" s="153">
        <v>20</v>
      </c>
      <c r="W3" s="153">
        <v>21</v>
      </c>
      <c r="X3" s="153">
        <v>22</v>
      </c>
      <c r="Y3" s="153">
        <v>23</v>
      </c>
      <c r="Z3" s="153">
        <v>0</v>
      </c>
      <c r="AA3" s="153">
        <v>1</v>
      </c>
      <c r="AB3" s="153">
        <v>2</v>
      </c>
      <c r="AC3" s="153">
        <v>3</v>
      </c>
      <c r="AD3" s="153">
        <v>4</v>
      </c>
      <c r="AE3" s="153">
        <v>5</v>
      </c>
      <c r="AF3" s="153">
        <v>6</v>
      </c>
      <c r="AG3" s="153">
        <v>7</v>
      </c>
      <c r="AH3" s="153">
        <v>8</v>
      </c>
      <c r="AI3" s="153">
        <v>9</v>
      </c>
      <c r="AJ3" s="153">
        <v>10</v>
      </c>
      <c r="AK3" s="153">
        <v>11</v>
      </c>
      <c r="AL3" s="153">
        <v>12</v>
      </c>
      <c r="AM3" s="153">
        <v>13</v>
      </c>
      <c r="AN3" s="153">
        <v>14</v>
      </c>
      <c r="AO3" s="153">
        <v>15</v>
      </c>
      <c r="AP3" s="153">
        <v>16</v>
      </c>
      <c r="AQ3" s="153">
        <v>17</v>
      </c>
      <c r="AR3" s="153">
        <v>18</v>
      </c>
      <c r="AS3" s="153">
        <v>19</v>
      </c>
      <c r="AT3" s="153">
        <v>20</v>
      </c>
      <c r="AU3" s="153">
        <v>21</v>
      </c>
      <c r="AV3" s="153">
        <v>22</v>
      </c>
      <c r="AW3" s="153">
        <v>23</v>
      </c>
      <c r="AX3" s="153">
        <v>0</v>
      </c>
      <c r="AY3" s="153">
        <v>1</v>
      </c>
      <c r="AZ3" s="153">
        <v>2</v>
      </c>
      <c r="BA3" s="153">
        <v>3</v>
      </c>
      <c r="BB3" s="153">
        <v>4</v>
      </c>
      <c r="BC3" s="153">
        <v>5</v>
      </c>
      <c r="BD3" s="153">
        <v>6</v>
      </c>
      <c r="BE3" s="153">
        <v>7</v>
      </c>
      <c r="BF3" s="153">
        <v>8</v>
      </c>
      <c r="BG3" s="153">
        <v>9</v>
      </c>
      <c r="BH3" s="153">
        <v>10</v>
      </c>
      <c r="BI3" s="153">
        <v>11</v>
      </c>
      <c r="BJ3" s="153">
        <v>12</v>
      </c>
      <c r="BK3" s="153">
        <v>13</v>
      </c>
      <c r="BL3" s="153">
        <v>14</v>
      </c>
      <c r="BM3" s="153">
        <v>15</v>
      </c>
      <c r="BN3" s="153">
        <v>16</v>
      </c>
      <c r="BO3" s="153">
        <v>17</v>
      </c>
      <c r="BP3" s="153">
        <v>18</v>
      </c>
      <c r="BQ3" s="153">
        <v>19</v>
      </c>
      <c r="BR3" s="153">
        <v>20</v>
      </c>
      <c r="BS3" s="153">
        <v>21</v>
      </c>
      <c r="BT3" s="153">
        <v>22</v>
      </c>
      <c r="BU3" s="153">
        <v>23</v>
      </c>
      <c r="BV3" s="153">
        <v>0</v>
      </c>
      <c r="BW3" s="153">
        <v>1</v>
      </c>
      <c r="BX3" s="153">
        <v>2</v>
      </c>
      <c r="BY3" s="153">
        <v>3</v>
      </c>
      <c r="BZ3" s="153">
        <v>4</v>
      </c>
      <c r="CA3" s="153">
        <v>5</v>
      </c>
      <c r="CB3" s="153">
        <v>6</v>
      </c>
      <c r="CC3" s="153">
        <v>7</v>
      </c>
      <c r="CD3" s="153">
        <v>8</v>
      </c>
      <c r="CE3" s="153">
        <v>9</v>
      </c>
      <c r="CF3" s="153">
        <v>10</v>
      </c>
      <c r="CG3" s="153">
        <v>11</v>
      </c>
      <c r="CH3" s="153">
        <v>12</v>
      </c>
      <c r="CI3" s="153">
        <v>13</v>
      </c>
      <c r="CJ3" s="153">
        <v>14</v>
      </c>
      <c r="CK3" s="153">
        <v>15</v>
      </c>
      <c r="CL3" s="153">
        <v>16</v>
      </c>
      <c r="CM3" s="153">
        <v>17</v>
      </c>
      <c r="CN3" s="153">
        <v>18</v>
      </c>
      <c r="CO3" s="153">
        <v>19</v>
      </c>
      <c r="CP3" s="153">
        <v>20</v>
      </c>
      <c r="CQ3" s="153">
        <v>21</v>
      </c>
      <c r="CR3" s="153">
        <v>22</v>
      </c>
      <c r="CS3" s="153">
        <v>23</v>
      </c>
      <c r="CT3" s="153">
        <v>0</v>
      </c>
      <c r="CU3" s="153">
        <v>1</v>
      </c>
      <c r="CV3" s="153">
        <v>2</v>
      </c>
      <c r="CW3" s="153">
        <v>3</v>
      </c>
      <c r="CX3" s="153">
        <v>4</v>
      </c>
      <c r="CY3" s="153">
        <v>5</v>
      </c>
      <c r="CZ3" s="153">
        <v>6</v>
      </c>
      <c r="DA3" s="153">
        <v>7</v>
      </c>
      <c r="DB3" s="153">
        <v>8</v>
      </c>
      <c r="DC3" s="153">
        <v>9</v>
      </c>
      <c r="DD3" s="153">
        <v>10</v>
      </c>
      <c r="DE3" s="153">
        <v>11</v>
      </c>
      <c r="DF3" s="153">
        <v>12</v>
      </c>
      <c r="DG3" s="153">
        <v>13</v>
      </c>
      <c r="DH3" s="153">
        <v>14</v>
      </c>
      <c r="DI3" s="153">
        <v>15</v>
      </c>
      <c r="DJ3" s="153">
        <v>16</v>
      </c>
      <c r="DK3" s="153">
        <v>17</v>
      </c>
      <c r="DL3" s="153">
        <v>18</v>
      </c>
      <c r="DM3" s="153">
        <v>19</v>
      </c>
      <c r="DN3" s="153">
        <v>20</v>
      </c>
      <c r="DO3" s="153">
        <v>21</v>
      </c>
      <c r="DP3" s="154">
        <v>22</v>
      </c>
      <c r="DQ3" s="155">
        <v>23</v>
      </c>
      <c r="DR3" s="176">
        <v>0</v>
      </c>
      <c r="DS3" s="176">
        <v>1</v>
      </c>
      <c r="DT3" s="176">
        <v>2</v>
      </c>
      <c r="DU3" s="176">
        <v>3</v>
      </c>
      <c r="DV3" s="176">
        <v>4</v>
      </c>
      <c r="DW3" s="176">
        <v>5</v>
      </c>
      <c r="DX3" s="176">
        <v>6</v>
      </c>
      <c r="DY3" s="177">
        <v>7</v>
      </c>
    </row>
    <row r="4" spans="1:129" x14ac:dyDescent="0.25">
      <c r="A4" s="156" t="s">
        <v>66</v>
      </c>
      <c r="B4" s="83">
        <v>9032</v>
      </c>
      <c r="C4" s="83">
        <v>9061</v>
      </c>
      <c r="D4" s="83">
        <v>9075</v>
      </c>
      <c r="E4" s="83">
        <v>9066</v>
      </c>
      <c r="F4" s="83">
        <v>9036</v>
      </c>
      <c r="G4" s="83">
        <v>9007</v>
      </c>
      <c r="H4" s="83">
        <v>8980</v>
      </c>
      <c r="I4" s="83">
        <v>8944</v>
      </c>
      <c r="J4" s="83">
        <v>8930</v>
      </c>
      <c r="K4" s="83">
        <v>8922</v>
      </c>
      <c r="L4" s="83">
        <v>8918</v>
      </c>
      <c r="M4" s="83">
        <v>8915</v>
      </c>
      <c r="N4" s="83">
        <v>8912</v>
      </c>
      <c r="O4" s="83">
        <v>8910</v>
      </c>
      <c r="P4" s="83">
        <v>8904</v>
      </c>
      <c r="Q4" s="83">
        <v>8896</v>
      </c>
      <c r="R4" s="83">
        <v>8887</v>
      </c>
      <c r="S4" s="83">
        <v>8876</v>
      </c>
      <c r="T4" s="83">
        <v>8867</v>
      </c>
      <c r="U4" s="83">
        <v>8859</v>
      </c>
      <c r="V4" s="83">
        <v>8854</v>
      </c>
      <c r="W4" s="83">
        <v>8851</v>
      </c>
      <c r="X4" s="83">
        <v>8856</v>
      </c>
      <c r="Y4" s="83">
        <v>8861</v>
      </c>
      <c r="Z4" s="83" t="e">
        <f>NA()</f>
        <v>#N/A</v>
      </c>
      <c r="AA4" s="83">
        <v>8872</v>
      </c>
      <c r="AB4" s="83" t="e">
        <f>NA()</f>
        <v>#N/A</v>
      </c>
      <c r="AC4" s="83">
        <v>325</v>
      </c>
      <c r="AD4" s="83" t="e">
        <f>NA()</f>
        <v>#N/A</v>
      </c>
      <c r="AE4" s="83">
        <v>339</v>
      </c>
      <c r="AF4" s="83" t="e">
        <f>NA()</f>
        <v>#N/A</v>
      </c>
      <c r="AG4" s="83">
        <v>351</v>
      </c>
      <c r="AH4" s="83" t="e">
        <f>NA()</f>
        <v>#N/A</v>
      </c>
      <c r="AI4" s="83">
        <v>8956</v>
      </c>
      <c r="AJ4" s="83" t="e">
        <f>NA()</f>
        <v>#N/A</v>
      </c>
      <c r="AK4" s="83">
        <v>8936</v>
      </c>
      <c r="AL4" s="83" t="e">
        <f>NA()</f>
        <v>#N/A</v>
      </c>
      <c r="AM4" s="83">
        <v>8917</v>
      </c>
      <c r="AN4" s="83" t="e">
        <f>NA()</f>
        <v>#N/A</v>
      </c>
      <c r="AO4" s="83">
        <v>8906</v>
      </c>
      <c r="AP4" s="83" t="e">
        <f>NA()</f>
        <v>#N/A</v>
      </c>
      <c r="AQ4" s="83">
        <v>8887</v>
      </c>
      <c r="AR4" s="83" t="e">
        <f>NA()</f>
        <v>#N/A</v>
      </c>
      <c r="AS4" s="83">
        <v>8865</v>
      </c>
      <c r="AT4" s="83" t="e">
        <f>NA()</f>
        <v>#N/A</v>
      </c>
      <c r="AU4" s="83">
        <v>8860</v>
      </c>
      <c r="AV4" s="83" t="e">
        <f>NA()</f>
        <v>#N/A</v>
      </c>
      <c r="AW4" s="83">
        <v>8856</v>
      </c>
      <c r="AX4" s="83" t="e">
        <f>NA()</f>
        <v>#N/A</v>
      </c>
      <c r="AY4" s="83">
        <v>8851</v>
      </c>
      <c r="AZ4" s="83" t="e">
        <f>NA()</f>
        <v>#N/A</v>
      </c>
      <c r="BA4" s="83">
        <v>8844</v>
      </c>
      <c r="BB4" s="83" t="e">
        <f>NA()</f>
        <v>#N/A</v>
      </c>
      <c r="BC4" s="83">
        <v>8830</v>
      </c>
      <c r="BD4" s="83" t="e">
        <f>NA()</f>
        <v>#N/A</v>
      </c>
      <c r="BE4" s="83">
        <v>8818</v>
      </c>
      <c r="BF4" s="83" t="e">
        <f>NA()</f>
        <v>#N/A</v>
      </c>
      <c r="BG4" s="83">
        <v>8815</v>
      </c>
      <c r="BH4" s="83" t="e">
        <f>NA()</f>
        <v>#N/A</v>
      </c>
      <c r="BI4" s="83">
        <v>8827</v>
      </c>
      <c r="BJ4" s="83" t="e">
        <f>NA()</f>
        <v>#N/A</v>
      </c>
      <c r="BK4" s="83">
        <v>8842</v>
      </c>
      <c r="BL4" s="83" t="e">
        <f>NA()</f>
        <v>#N/A</v>
      </c>
      <c r="BM4" s="83">
        <v>8844</v>
      </c>
      <c r="BN4" s="83" t="e">
        <f>NA()</f>
        <v>#N/A</v>
      </c>
      <c r="BO4" s="83">
        <v>8840</v>
      </c>
      <c r="BP4" s="83" t="e">
        <f>NA()</f>
        <v>#N/A</v>
      </c>
      <c r="BQ4" s="83">
        <v>8827</v>
      </c>
      <c r="BR4" s="83" t="e">
        <f>NA()</f>
        <v>#N/A</v>
      </c>
      <c r="BS4" s="83">
        <v>8809</v>
      </c>
      <c r="BT4" s="83" t="e">
        <f>NA()</f>
        <v>#N/A</v>
      </c>
      <c r="BU4" s="83">
        <v>8804</v>
      </c>
      <c r="BV4" s="83" t="e">
        <f>NA()</f>
        <v>#N/A</v>
      </c>
      <c r="BW4" s="83">
        <v>8800</v>
      </c>
      <c r="BX4" s="83" t="e">
        <f>NA()</f>
        <v>#N/A</v>
      </c>
      <c r="BY4" s="83">
        <v>8798</v>
      </c>
      <c r="BZ4" s="83" t="e">
        <f>NA()</f>
        <v>#N/A</v>
      </c>
      <c r="CA4" s="83">
        <v>8795</v>
      </c>
      <c r="CB4" s="83" t="e">
        <f>NA()</f>
        <v>#N/A</v>
      </c>
      <c r="CC4" s="83">
        <v>8782</v>
      </c>
      <c r="CD4" s="83" t="e">
        <f>NA()</f>
        <v>#N/A</v>
      </c>
      <c r="CE4" s="83">
        <v>8780</v>
      </c>
      <c r="CF4" s="83" t="e">
        <f>NA()</f>
        <v>#N/A</v>
      </c>
      <c r="CG4" s="83">
        <v>8784</v>
      </c>
      <c r="CH4" s="83" t="e">
        <f>NA()</f>
        <v>#N/A</v>
      </c>
      <c r="CI4" s="83">
        <v>8788</v>
      </c>
      <c r="CJ4" s="83" t="e">
        <f>NA()</f>
        <v>#N/A</v>
      </c>
      <c r="CK4" s="83">
        <v>8790</v>
      </c>
      <c r="CL4" s="83" t="e">
        <f>NA()</f>
        <v>#N/A</v>
      </c>
      <c r="CM4" s="83">
        <v>8791</v>
      </c>
      <c r="CN4" s="83" t="e">
        <f>NA()</f>
        <v>#N/A</v>
      </c>
      <c r="CO4" s="83">
        <v>8792</v>
      </c>
      <c r="CP4" s="83" t="e">
        <f>NA()</f>
        <v>#N/A</v>
      </c>
      <c r="CQ4" s="83">
        <v>8797</v>
      </c>
      <c r="CR4" s="83" t="e">
        <f>NA()</f>
        <v>#N/A</v>
      </c>
      <c r="CS4" s="83">
        <v>8803</v>
      </c>
      <c r="CT4" s="83" t="e">
        <f>NA()</f>
        <v>#N/A</v>
      </c>
      <c r="CU4" s="83">
        <v>8807</v>
      </c>
      <c r="CV4" s="83" t="e">
        <f>NA()</f>
        <v>#N/A</v>
      </c>
      <c r="CW4" s="83">
        <v>8819</v>
      </c>
      <c r="CX4" s="83" t="e">
        <f>NA()</f>
        <v>#N/A</v>
      </c>
      <c r="CY4" s="83">
        <v>8830</v>
      </c>
      <c r="CZ4" s="83" t="e">
        <f>NA()</f>
        <v>#N/A</v>
      </c>
      <c r="DA4" s="83">
        <v>8847</v>
      </c>
      <c r="DB4" s="157" t="e">
        <f>NA()</f>
        <v>#N/A</v>
      </c>
      <c r="DC4" s="157" t="e">
        <f>NA()</f>
        <v>#N/A</v>
      </c>
      <c r="DD4" s="157" t="e">
        <f>NA()</f>
        <v>#N/A</v>
      </c>
      <c r="DE4" s="157" t="e">
        <f>NA()</f>
        <v>#N/A</v>
      </c>
      <c r="DF4" s="157" t="e">
        <f>NA()</f>
        <v>#N/A</v>
      </c>
      <c r="DG4" s="83">
        <f>B24</f>
        <v>8864.25</v>
      </c>
      <c r="DH4" s="157" t="e">
        <f>NA()</f>
        <v>#N/A</v>
      </c>
      <c r="DI4" s="157" t="e">
        <f>NA()</f>
        <v>#N/A</v>
      </c>
      <c r="DJ4" s="157" t="e">
        <f>NA()</f>
        <v>#N/A</v>
      </c>
      <c r="DK4" s="157" t="e">
        <f>NA()</f>
        <v>#N/A</v>
      </c>
      <c r="DL4" s="157" t="e">
        <f>NA()</f>
        <v>#N/A</v>
      </c>
      <c r="DM4" s="83">
        <f>C24</f>
        <v>8835.75</v>
      </c>
      <c r="DN4" s="157" t="e">
        <f>NA()</f>
        <v>#N/A</v>
      </c>
      <c r="DO4" s="157" t="e">
        <f>NA()</f>
        <v>#N/A</v>
      </c>
      <c r="DP4" s="157" t="e">
        <f>NA()</f>
        <v>#N/A</v>
      </c>
      <c r="DQ4" s="157" t="e">
        <f>NA()</f>
        <v>#N/A</v>
      </c>
      <c r="DR4" s="157" t="e">
        <f>NA()</f>
        <v>#N/A</v>
      </c>
      <c r="DS4" s="83">
        <f>D24</f>
        <v>8878.2000000000007</v>
      </c>
      <c r="DT4" s="157" t="e">
        <f>NA()</f>
        <v>#N/A</v>
      </c>
      <c r="DU4" s="157" t="e">
        <f>NA()</f>
        <v>#N/A</v>
      </c>
      <c r="DV4" s="157" t="e">
        <f>NA()</f>
        <v>#N/A</v>
      </c>
      <c r="DW4" s="157" t="e">
        <f>NA()</f>
        <v>#N/A</v>
      </c>
      <c r="DX4" s="157" t="e">
        <f>NA()</f>
        <v>#N/A</v>
      </c>
      <c r="DY4" s="84">
        <f>E24</f>
        <v>7148.4</v>
      </c>
    </row>
    <row r="5" spans="1:129" x14ac:dyDescent="0.25">
      <c r="A5" s="158" t="s">
        <v>67</v>
      </c>
      <c r="B5" s="83" t="e">
        <f>NA()</f>
        <v>#N/A</v>
      </c>
      <c r="C5" s="83">
        <v>3011</v>
      </c>
      <c r="D5" s="83" t="e">
        <f>NA()</f>
        <v>#N/A</v>
      </c>
      <c r="E5" s="83">
        <v>3014</v>
      </c>
      <c r="F5" s="83" t="e">
        <f>NA()</f>
        <v>#N/A</v>
      </c>
      <c r="G5" s="83">
        <v>3018</v>
      </c>
      <c r="H5" s="83" t="e">
        <f>NA()</f>
        <v>#N/A</v>
      </c>
      <c r="I5" s="83">
        <v>3022</v>
      </c>
      <c r="J5" s="83" t="e">
        <f>NA()</f>
        <v>#N/A</v>
      </c>
      <c r="K5" s="83">
        <v>3025</v>
      </c>
      <c r="L5" s="83" t="e">
        <f>NA()</f>
        <v>#N/A</v>
      </c>
      <c r="M5" s="83">
        <v>3028</v>
      </c>
      <c r="N5" s="83" t="e">
        <f>NA()</f>
        <v>#N/A</v>
      </c>
      <c r="O5" s="83" t="e">
        <f>NA()</f>
        <v>#N/A</v>
      </c>
      <c r="P5" s="83" t="e">
        <f>NA()</f>
        <v>#N/A</v>
      </c>
      <c r="Q5" s="83">
        <v>3037</v>
      </c>
      <c r="R5" s="83" t="e">
        <f>NA()</f>
        <v>#N/A</v>
      </c>
      <c r="S5" s="83">
        <v>3045</v>
      </c>
      <c r="T5" s="83" t="e">
        <f>NA()</f>
        <v>#N/A</v>
      </c>
      <c r="U5" s="83">
        <v>3054</v>
      </c>
      <c r="V5" s="83" t="e">
        <f>NA()</f>
        <v>#N/A</v>
      </c>
      <c r="W5" s="83">
        <v>3060</v>
      </c>
      <c r="X5" s="83" t="e">
        <f>NA()</f>
        <v>#N/A</v>
      </c>
      <c r="Y5" s="83">
        <v>3066</v>
      </c>
      <c r="Z5" s="83" t="e">
        <f>NA()</f>
        <v>#N/A</v>
      </c>
      <c r="AA5" s="83">
        <v>3071</v>
      </c>
      <c r="AB5" s="83" t="e">
        <f>NA()</f>
        <v>#N/A</v>
      </c>
      <c r="AC5" s="83">
        <v>3078</v>
      </c>
      <c r="AD5" s="83" t="e">
        <f>NA()</f>
        <v>#N/A</v>
      </c>
      <c r="AE5" s="83">
        <v>3086</v>
      </c>
      <c r="AF5" s="83" t="e">
        <f>NA()</f>
        <v>#N/A</v>
      </c>
      <c r="AG5" s="83">
        <v>3092</v>
      </c>
      <c r="AH5" s="83" t="e">
        <f>NA()</f>
        <v>#N/A</v>
      </c>
      <c r="AI5" s="83">
        <v>3096</v>
      </c>
      <c r="AJ5" s="83" t="e">
        <f>NA()</f>
        <v>#N/A</v>
      </c>
      <c r="AK5" s="83">
        <v>3099</v>
      </c>
      <c r="AL5" s="83" t="e">
        <f>NA()</f>
        <v>#N/A</v>
      </c>
      <c r="AM5" s="83">
        <v>3101</v>
      </c>
      <c r="AN5" s="83" t="e">
        <f>NA()</f>
        <v>#N/A</v>
      </c>
      <c r="AO5" s="83">
        <v>3103</v>
      </c>
      <c r="AP5" s="83" t="e">
        <f>NA()</f>
        <v>#N/A</v>
      </c>
      <c r="AQ5" s="83">
        <v>3105</v>
      </c>
      <c r="AR5" s="83" t="e">
        <f>NA()</f>
        <v>#N/A</v>
      </c>
      <c r="AS5" s="83">
        <v>3106</v>
      </c>
      <c r="AT5" s="83" t="e">
        <f>NA()</f>
        <v>#N/A</v>
      </c>
      <c r="AU5" s="83">
        <v>3100</v>
      </c>
      <c r="AV5" s="83" t="e">
        <f>NA()</f>
        <v>#N/A</v>
      </c>
      <c r="AW5" s="83">
        <v>3091</v>
      </c>
      <c r="AX5" s="83" t="e">
        <f>NA()</f>
        <v>#N/A</v>
      </c>
      <c r="AY5" s="83">
        <v>3082</v>
      </c>
      <c r="AZ5" s="83" t="e">
        <f>NA()</f>
        <v>#N/A</v>
      </c>
      <c r="BA5" s="83">
        <v>3073</v>
      </c>
      <c r="BB5" s="83" t="e">
        <f>NA()</f>
        <v>#N/A</v>
      </c>
      <c r="BC5" s="83">
        <v>3064</v>
      </c>
      <c r="BD5" s="83" t="e">
        <f>NA()</f>
        <v>#N/A</v>
      </c>
      <c r="BE5" s="83">
        <v>3055</v>
      </c>
      <c r="BF5" s="83" t="e">
        <f>NA()</f>
        <v>#N/A</v>
      </c>
      <c r="BG5" s="83">
        <v>3050</v>
      </c>
      <c r="BH5" s="83" t="e">
        <f>NA()</f>
        <v>#N/A</v>
      </c>
      <c r="BI5" s="83">
        <v>3048</v>
      </c>
      <c r="BJ5" s="83" t="e">
        <f>NA()</f>
        <v>#N/A</v>
      </c>
      <c r="BK5" s="83">
        <v>3045</v>
      </c>
      <c r="BL5" s="83" t="e">
        <f>NA()</f>
        <v>#N/A</v>
      </c>
      <c r="BM5" s="83">
        <v>3044</v>
      </c>
      <c r="BN5" s="83" t="e">
        <f>NA()</f>
        <v>#N/A</v>
      </c>
      <c r="BO5" s="83">
        <v>3043</v>
      </c>
      <c r="BP5" s="83" t="e">
        <f>NA()</f>
        <v>#N/A</v>
      </c>
      <c r="BQ5" s="83">
        <v>3042</v>
      </c>
      <c r="BR5" s="83" t="e">
        <f>NA()</f>
        <v>#N/A</v>
      </c>
      <c r="BS5" s="83">
        <v>3041</v>
      </c>
      <c r="BT5" s="83" t="e">
        <f>NA()</f>
        <v>#N/A</v>
      </c>
      <c r="BU5" s="83">
        <v>3040</v>
      </c>
      <c r="BV5" s="83" t="e">
        <f>NA()</f>
        <v>#N/A</v>
      </c>
      <c r="BW5" s="83">
        <v>3039</v>
      </c>
      <c r="BX5" s="83" t="e">
        <f>NA()</f>
        <v>#N/A</v>
      </c>
      <c r="BY5" s="83">
        <v>3038</v>
      </c>
      <c r="BZ5" s="83" t="e">
        <f>NA()</f>
        <v>#N/A</v>
      </c>
      <c r="CA5" s="83">
        <v>3035</v>
      </c>
      <c r="CB5" s="83" t="e">
        <f>NA()</f>
        <v>#N/A</v>
      </c>
      <c r="CC5" s="83">
        <v>3033</v>
      </c>
      <c r="CD5" s="83" t="e">
        <f>NA()</f>
        <v>#N/A</v>
      </c>
      <c r="CE5" s="83">
        <v>3032</v>
      </c>
      <c r="CF5" s="83" t="e">
        <f>NA()</f>
        <v>#N/A</v>
      </c>
      <c r="CG5" s="83">
        <v>3030</v>
      </c>
      <c r="CH5" s="83" t="e">
        <f>NA()</f>
        <v>#N/A</v>
      </c>
      <c r="CI5" s="83">
        <v>3027</v>
      </c>
      <c r="CJ5" s="83" t="e">
        <f>NA()</f>
        <v>#N/A</v>
      </c>
      <c r="CK5" s="83">
        <v>3025</v>
      </c>
      <c r="CL5" s="83" t="e">
        <f>NA()</f>
        <v>#N/A</v>
      </c>
      <c r="CM5" s="83">
        <v>3023</v>
      </c>
      <c r="CN5" s="83" t="e">
        <f>NA()</f>
        <v>#N/A</v>
      </c>
      <c r="CO5" s="83">
        <v>3021</v>
      </c>
      <c r="CP5" s="83" t="e">
        <f>NA()</f>
        <v>#N/A</v>
      </c>
      <c r="CQ5" s="83">
        <v>3020</v>
      </c>
      <c r="CR5" s="83" t="e">
        <f>NA()</f>
        <v>#N/A</v>
      </c>
      <c r="CS5" s="83">
        <v>3017</v>
      </c>
      <c r="CT5" s="83" t="e">
        <f>NA()</f>
        <v>#N/A</v>
      </c>
      <c r="CU5" s="83">
        <v>3014</v>
      </c>
      <c r="CV5" s="83" t="e">
        <f>NA()</f>
        <v>#N/A</v>
      </c>
      <c r="CW5" s="83">
        <v>3013</v>
      </c>
      <c r="CX5" s="83" t="e">
        <f>NA()</f>
        <v>#N/A</v>
      </c>
      <c r="CY5" s="83">
        <v>3013</v>
      </c>
      <c r="CZ5" s="83" t="e">
        <f>NA()</f>
        <v>#N/A</v>
      </c>
      <c r="DA5" s="83">
        <v>3012</v>
      </c>
      <c r="DB5" s="157" t="e">
        <f>NA()</f>
        <v>#N/A</v>
      </c>
      <c r="DC5" s="157" t="e">
        <f>NA()</f>
        <v>#N/A</v>
      </c>
      <c r="DD5" s="157" t="e">
        <f>NA()</f>
        <v>#N/A</v>
      </c>
      <c r="DE5" s="157" t="e">
        <f>NA()</f>
        <v>#N/A</v>
      </c>
      <c r="DF5" s="157" t="e">
        <f>NA()</f>
        <v>#N/A</v>
      </c>
      <c r="DG5" s="83" t="e">
        <f>B49</f>
        <v>#N/A</v>
      </c>
      <c r="DH5" s="157" t="e">
        <f>NA()</f>
        <v>#N/A</v>
      </c>
      <c r="DI5" s="157" t="e">
        <f>NA()</f>
        <v>#N/A</v>
      </c>
      <c r="DJ5" s="157" t="e">
        <f>NA()</f>
        <v>#N/A</v>
      </c>
      <c r="DK5" s="157" t="e">
        <f>NA()</f>
        <v>#N/A</v>
      </c>
      <c r="DL5" s="157" t="e">
        <f>NA()</f>
        <v>#N/A</v>
      </c>
      <c r="DM5" s="83">
        <f>C49</f>
        <v>3055.75</v>
      </c>
      <c r="DN5" s="157" t="e">
        <f>NA()</f>
        <v>#N/A</v>
      </c>
      <c r="DO5" s="157" t="e">
        <f>NA()</f>
        <v>#N/A</v>
      </c>
      <c r="DP5" s="157" t="e">
        <f>NA()</f>
        <v>#N/A</v>
      </c>
      <c r="DQ5" s="157" t="e">
        <f>NA()</f>
        <v>#N/A</v>
      </c>
      <c r="DR5" s="157" t="e">
        <f>NA()</f>
        <v>#N/A</v>
      </c>
      <c r="DS5" s="83">
        <f>D49</f>
        <v>3043.4</v>
      </c>
      <c r="DT5" s="157" t="e">
        <f>NA()</f>
        <v>#N/A</v>
      </c>
      <c r="DU5" s="157" t="e">
        <f>NA()</f>
        <v>#N/A</v>
      </c>
      <c r="DV5" s="157" t="e">
        <f>NA()</f>
        <v>#N/A</v>
      </c>
      <c r="DW5" s="157" t="e">
        <f>NA()</f>
        <v>#N/A</v>
      </c>
      <c r="DX5" s="157" t="e">
        <f>NA()</f>
        <v>#N/A</v>
      </c>
      <c r="DY5" s="84">
        <f>E49</f>
        <v>3042.8</v>
      </c>
    </row>
    <row r="6" spans="1:129" x14ac:dyDescent="0.25">
      <c r="A6" s="158" t="s">
        <v>68</v>
      </c>
      <c r="B6" s="83">
        <v>13511</v>
      </c>
      <c r="C6" s="83">
        <v>13484</v>
      </c>
      <c r="D6" s="83" t="e">
        <f>NA()</f>
        <v>#N/A</v>
      </c>
      <c r="E6" s="83" t="e">
        <f>NA()</f>
        <v>#N/A</v>
      </c>
      <c r="F6" s="83">
        <v>13473</v>
      </c>
      <c r="G6" s="83">
        <v>13602</v>
      </c>
      <c r="H6" s="83" t="e">
        <f>NA()</f>
        <v>#N/A</v>
      </c>
      <c r="I6" s="83">
        <v>13607</v>
      </c>
      <c r="J6" s="83">
        <v>13540</v>
      </c>
      <c r="K6" s="83">
        <v>13497</v>
      </c>
      <c r="L6" s="83">
        <v>13614</v>
      </c>
      <c r="M6" s="83">
        <v>13677</v>
      </c>
      <c r="N6" s="83">
        <v>13612</v>
      </c>
      <c r="O6" s="83">
        <v>13515</v>
      </c>
      <c r="P6" s="83" t="e">
        <f>NA()</f>
        <v>#N/A</v>
      </c>
      <c r="Q6" s="83">
        <v>13474</v>
      </c>
      <c r="R6" s="83">
        <v>13468</v>
      </c>
      <c r="S6" s="83">
        <v>13550</v>
      </c>
      <c r="T6" s="83">
        <v>13686</v>
      </c>
      <c r="U6" s="83">
        <v>13686</v>
      </c>
      <c r="V6" s="83">
        <v>13660</v>
      </c>
      <c r="W6" s="83">
        <v>13536</v>
      </c>
      <c r="X6" s="83">
        <v>13523</v>
      </c>
      <c r="Y6" s="83">
        <v>13495</v>
      </c>
      <c r="Z6" s="83">
        <v>13485</v>
      </c>
      <c r="AA6" s="83">
        <v>13475</v>
      </c>
      <c r="AB6" s="83" t="e">
        <f>NA()</f>
        <v>#N/A</v>
      </c>
      <c r="AC6" s="83" t="e">
        <f>NA()</f>
        <v>#N/A</v>
      </c>
      <c r="AD6" s="83">
        <v>13471</v>
      </c>
      <c r="AE6" s="83">
        <v>13601</v>
      </c>
      <c r="AF6" s="83" t="e">
        <f>NA()</f>
        <v>#N/A</v>
      </c>
      <c r="AG6" s="83">
        <v>13602</v>
      </c>
      <c r="AH6" s="83" t="e">
        <f>NA()</f>
        <v>#N/A</v>
      </c>
      <c r="AI6" s="83">
        <v>13551</v>
      </c>
      <c r="AJ6" s="83">
        <v>13688</v>
      </c>
      <c r="AK6" s="83">
        <v>13692</v>
      </c>
      <c r="AL6" s="83">
        <v>13677</v>
      </c>
      <c r="AM6" s="83">
        <v>13611</v>
      </c>
      <c r="AN6" s="83" t="e">
        <f>NA()</f>
        <v>#N/A</v>
      </c>
      <c r="AO6" s="83">
        <v>13607</v>
      </c>
      <c r="AP6" s="83" t="e">
        <f>NA()</f>
        <v>#N/A</v>
      </c>
      <c r="AQ6" s="83">
        <v>13607</v>
      </c>
      <c r="AR6" s="83">
        <v>13681</v>
      </c>
      <c r="AS6" s="83">
        <v>13681</v>
      </c>
      <c r="AT6" s="83">
        <v>13677</v>
      </c>
      <c r="AU6" s="83">
        <v>13545</v>
      </c>
      <c r="AV6" s="83">
        <v>13511</v>
      </c>
      <c r="AW6" s="83">
        <v>13613</v>
      </c>
      <c r="AX6" s="83">
        <v>13613</v>
      </c>
      <c r="AY6" s="83">
        <v>13613</v>
      </c>
      <c r="AZ6" s="83" t="e">
        <f>NA()</f>
        <v>#N/A</v>
      </c>
      <c r="BA6" s="83" t="e">
        <f>NA()</f>
        <v>#N/A</v>
      </c>
      <c r="BB6" s="83">
        <v>13613</v>
      </c>
      <c r="BC6" s="83" t="e">
        <f>NA()</f>
        <v>#N/A</v>
      </c>
      <c r="BD6" s="83" t="e">
        <f>NA()</f>
        <v>#N/A</v>
      </c>
      <c r="BE6" s="83">
        <v>13618</v>
      </c>
      <c r="BF6" s="83" t="e">
        <f>NA()</f>
        <v>#N/A</v>
      </c>
      <c r="BG6" s="83" t="e">
        <f>NA()</f>
        <v>#N/A</v>
      </c>
      <c r="BH6" s="83">
        <v>13618</v>
      </c>
      <c r="BI6" s="83">
        <v>13681</v>
      </c>
      <c r="BJ6" s="83">
        <v>13630</v>
      </c>
      <c r="BK6" s="83">
        <v>13527</v>
      </c>
      <c r="BL6" s="83" t="e">
        <f>NA()</f>
        <v>#N/A</v>
      </c>
      <c r="BM6" s="83">
        <v>13527</v>
      </c>
      <c r="BN6" s="83">
        <v>13620</v>
      </c>
      <c r="BO6" s="83">
        <v>13570</v>
      </c>
      <c r="BP6" s="83">
        <v>13680</v>
      </c>
      <c r="BQ6" s="83">
        <v>13683</v>
      </c>
      <c r="BR6" s="83">
        <v>13675</v>
      </c>
      <c r="BS6" s="83">
        <v>13540</v>
      </c>
      <c r="BT6" s="83">
        <v>13502</v>
      </c>
      <c r="BU6" s="83">
        <v>13475</v>
      </c>
      <c r="BV6" s="83">
        <v>13468</v>
      </c>
      <c r="BW6" s="83">
        <v>13604</v>
      </c>
      <c r="BX6" s="83" t="e">
        <f>NA()</f>
        <v>#N/A</v>
      </c>
      <c r="BY6" s="83" t="e">
        <f>NA()</f>
        <v>#N/A</v>
      </c>
      <c r="BZ6" s="83">
        <v>13597</v>
      </c>
      <c r="CA6" s="83" t="e">
        <f>NA()</f>
        <v>#N/A</v>
      </c>
      <c r="CB6" s="83" t="e">
        <f>NA()</f>
        <v>#N/A</v>
      </c>
      <c r="CC6" s="83">
        <v>13589</v>
      </c>
      <c r="CD6" s="83" t="e">
        <f>NA()</f>
        <v>#N/A</v>
      </c>
      <c r="CE6" s="83">
        <v>13586</v>
      </c>
      <c r="CF6" s="83">
        <v>13640</v>
      </c>
      <c r="CG6" s="83" t="e">
        <f>NA()</f>
        <v>#N/A</v>
      </c>
      <c r="CH6" s="83">
        <v>13612</v>
      </c>
      <c r="CI6" s="83">
        <v>13520</v>
      </c>
      <c r="CJ6" s="83" t="e">
        <f>NA()</f>
        <v>#N/A</v>
      </c>
      <c r="CK6" s="83">
        <v>13474</v>
      </c>
      <c r="CL6" s="83">
        <v>13474</v>
      </c>
      <c r="CM6" s="83">
        <v>13577</v>
      </c>
      <c r="CN6" s="83">
        <v>13675</v>
      </c>
      <c r="CO6" s="83">
        <v>13678</v>
      </c>
      <c r="CP6" s="83">
        <v>13533</v>
      </c>
      <c r="CQ6" s="83">
        <v>13511</v>
      </c>
      <c r="CR6" s="83">
        <v>13496</v>
      </c>
      <c r="CS6" s="83">
        <v>13483</v>
      </c>
      <c r="CT6" s="83">
        <v>13477</v>
      </c>
      <c r="CU6" s="83">
        <v>13465</v>
      </c>
      <c r="CV6" s="83" t="e">
        <f>NA()</f>
        <v>#N/A</v>
      </c>
      <c r="CW6" s="83" t="e">
        <f>NA()</f>
        <v>#N/A</v>
      </c>
      <c r="CX6" s="83">
        <v>13462</v>
      </c>
      <c r="CY6" s="83">
        <v>13678</v>
      </c>
      <c r="CZ6" s="83" t="e">
        <f>NA()</f>
        <v>#N/A</v>
      </c>
      <c r="DA6" s="83">
        <v>13578</v>
      </c>
      <c r="DB6" s="157" t="e">
        <f>NA()</f>
        <v>#N/A</v>
      </c>
      <c r="DC6" s="157" t="e">
        <f>NA()</f>
        <v>#N/A</v>
      </c>
      <c r="DD6" s="157" t="e">
        <f>NA()</f>
        <v>#N/A</v>
      </c>
      <c r="DE6" s="157" t="e">
        <f>NA()</f>
        <v>#N/A</v>
      </c>
      <c r="DF6" s="157" t="e">
        <f>NA()</f>
        <v>#N/A</v>
      </c>
      <c r="DG6" s="83">
        <f>B75</f>
        <v>13543.25</v>
      </c>
      <c r="DH6" s="157" t="e">
        <f>NA()</f>
        <v>#N/A</v>
      </c>
      <c r="DI6" s="157" t="e">
        <f>NA()</f>
        <v>#N/A</v>
      </c>
      <c r="DJ6" s="157" t="e">
        <f>NA()</f>
        <v>#N/A</v>
      </c>
      <c r="DK6" s="157" t="e">
        <f>NA()</f>
        <v>#N/A</v>
      </c>
      <c r="DL6" s="157" t="e">
        <f>NA()</f>
        <v>#N/A</v>
      </c>
      <c r="DM6" s="83">
        <f>C75</f>
        <v>13682</v>
      </c>
      <c r="DN6" s="157" t="e">
        <f>NA()</f>
        <v>#N/A</v>
      </c>
      <c r="DO6" s="157" t="e">
        <f>NA()</f>
        <v>#N/A</v>
      </c>
      <c r="DP6" s="157" t="e">
        <f>NA()</f>
        <v>#N/A</v>
      </c>
      <c r="DQ6" s="157" t="e">
        <f>NA()</f>
        <v>#N/A</v>
      </c>
      <c r="DR6" s="157" t="e">
        <f>NA()</f>
        <v>#N/A</v>
      </c>
      <c r="DS6" s="83">
        <f>D75</f>
        <v>13528.2</v>
      </c>
      <c r="DT6" s="157" t="e">
        <f>NA()</f>
        <v>#N/A</v>
      </c>
      <c r="DU6" s="157" t="e">
        <f>NA()</f>
        <v>#N/A</v>
      </c>
      <c r="DV6" s="157" t="e">
        <f>NA()</f>
        <v>#N/A</v>
      </c>
      <c r="DW6" s="157" t="e">
        <f>NA()</f>
        <v>#N/A</v>
      </c>
      <c r="DX6" s="157" t="e">
        <f>NA()</f>
        <v>#N/A</v>
      </c>
      <c r="DY6" s="84">
        <f>E75</f>
        <v>13598.8</v>
      </c>
    </row>
    <row r="7" spans="1:129" x14ac:dyDescent="0.25">
      <c r="A7" s="158" t="s">
        <v>69</v>
      </c>
      <c r="B7" s="83">
        <v>6429</v>
      </c>
      <c r="C7" s="83">
        <v>6420</v>
      </c>
      <c r="D7" s="83">
        <v>6415</v>
      </c>
      <c r="E7" s="83">
        <v>6420</v>
      </c>
      <c r="F7" s="83" t="e">
        <f>NA()</f>
        <v>#N/A</v>
      </c>
      <c r="G7" s="83" t="e">
        <f>NA()</f>
        <v>#N/A</v>
      </c>
      <c r="H7" s="83" t="e">
        <f>NA()</f>
        <v>#N/A</v>
      </c>
      <c r="I7" s="83">
        <v>6409</v>
      </c>
      <c r="J7" s="83" t="e">
        <f>NA()</f>
        <v>#N/A</v>
      </c>
      <c r="K7" s="83" t="e">
        <f>NA()</f>
        <v>#N/A</v>
      </c>
      <c r="L7" s="83" t="e">
        <f>NA()</f>
        <v>#N/A</v>
      </c>
      <c r="M7" s="83" t="e">
        <f>NA()</f>
        <v>#N/A</v>
      </c>
      <c r="N7" s="83" t="e">
        <f>NA()</f>
        <v>#N/A</v>
      </c>
      <c r="O7" s="83">
        <v>6390</v>
      </c>
      <c r="P7" s="83">
        <v>6401</v>
      </c>
      <c r="Q7" s="83" t="e">
        <f>NA()</f>
        <v>#N/A</v>
      </c>
      <c r="R7" s="83">
        <v>6391</v>
      </c>
      <c r="S7" s="83" t="e">
        <f>NA()</f>
        <v>#N/A</v>
      </c>
      <c r="T7" s="83" t="e">
        <f>NA()</f>
        <v>#N/A</v>
      </c>
      <c r="U7" s="83">
        <v>6385</v>
      </c>
      <c r="V7" s="83" t="e">
        <f>NA()</f>
        <v>#N/A</v>
      </c>
      <c r="W7" s="83" t="e">
        <f>NA()</f>
        <v>#N/A</v>
      </c>
      <c r="X7" s="83">
        <v>6422</v>
      </c>
      <c r="Y7" s="83" t="e">
        <f>NA()</f>
        <v>#N/A</v>
      </c>
      <c r="Z7" s="83">
        <v>6451</v>
      </c>
      <c r="AA7" s="83">
        <v>6453</v>
      </c>
      <c r="AB7" s="83" t="e">
        <f>NA()</f>
        <v>#N/A</v>
      </c>
      <c r="AC7" s="83" t="e">
        <f>NA()</f>
        <v>#N/A</v>
      </c>
      <c r="AD7" s="83" t="e">
        <f>NA()</f>
        <v>#N/A</v>
      </c>
      <c r="AE7" s="83" t="e">
        <f>NA()</f>
        <v>#N/A</v>
      </c>
      <c r="AF7" s="83" t="e">
        <f>NA()</f>
        <v>#N/A</v>
      </c>
      <c r="AG7" s="83">
        <v>6476</v>
      </c>
      <c r="AH7" s="83" t="e">
        <f>NA()</f>
        <v>#N/A</v>
      </c>
      <c r="AI7" s="83" t="e">
        <f>NA()</f>
        <v>#N/A</v>
      </c>
      <c r="AJ7" s="83" t="e">
        <f>NA()</f>
        <v>#N/A</v>
      </c>
      <c r="AK7" s="83" t="e">
        <f>NA()</f>
        <v>#N/A</v>
      </c>
      <c r="AL7" s="83" t="e">
        <f>NA()</f>
        <v>#N/A</v>
      </c>
      <c r="AM7" s="83">
        <v>6457</v>
      </c>
      <c r="AN7" s="83" t="e">
        <f>NA()</f>
        <v>#N/A</v>
      </c>
      <c r="AO7" s="83" t="e">
        <f>NA()</f>
        <v>#N/A</v>
      </c>
      <c r="AP7" s="83" t="e">
        <f>NA()</f>
        <v>#N/A</v>
      </c>
      <c r="AQ7" s="83" t="e">
        <f>NA()</f>
        <v>#N/A</v>
      </c>
      <c r="AR7" s="83" t="e">
        <f>NA()</f>
        <v>#N/A</v>
      </c>
      <c r="AS7" s="83">
        <v>6433</v>
      </c>
      <c r="AT7" s="83" t="e">
        <f>NA()</f>
        <v>#N/A</v>
      </c>
      <c r="AU7" s="83" t="e">
        <f>NA()</f>
        <v>#N/A</v>
      </c>
      <c r="AV7" s="83">
        <v>6453</v>
      </c>
      <c r="AW7" s="83" t="e">
        <f>NA()</f>
        <v>#N/A</v>
      </c>
      <c r="AX7" s="83">
        <v>6478</v>
      </c>
      <c r="AY7" s="83">
        <v>6479</v>
      </c>
      <c r="AZ7" s="83" t="e">
        <f>NA()</f>
        <v>#N/A</v>
      </c>
      <c r="BA7" s="83" t="e">
        <f>NA()</f>
        <v>#N/A</v>
      </c>
      <c r="BB7" s="83">
        <v>6494</v>
      </c>
      <c r="BC7" s="83" t="e">
        <f>NA()</f>
        <v>#N/A</v>
      </c>
      <c r="BD7" s="83" t="e">
        <f>NA()</f>
        <v>#N/A</v>
      </c>
      <c r="BE7" s="83">
        <v>6480</v>
      </c>
      <c r="BF7" s="83" t="e">
        <f>NA()</f>
        <v>#N/A</v>
      </c>
      <c r="BG7" s="83" t="e">
        <f>NA()</f>
        <v>#N/A</v>
      </c>
      <c r="BH7" s="83">
        <v>6460</v>
      </c>
      <c r="BI7" s="83" t="e">
        <f>NA()</f>
        <v>#N/A</v>
      </c>
      <c r="BJ7" s="83" t="e">
        <f>NA()</f>
        <v>#N/A</v>
      </c>
      <c r="BK7" s="83">
        <v>6444</v>
      </c>
      <c r="BL7" s="83" t="e">
        <f>NA()</f>
        <v>#N/A</v>
      </c>
      <c r="BM7" s="83" t="e">
        <f>NA()</f>
        <v>#N/A</v>
      </c>
      <c r="BN7" s="83" t="e">
        <f>NA()</f>
        <v>#N/A</v>
      </c>
      <c r="BO7" s="83">
        <v>6439</v>
      </c>
      <c r="BP7" s="83" t="e">
        <f>NA()</f>
        <v>#N/A</v>
      </c>
      <c r="BQ7" s="83">
        <v>6474</v>
      </c>
      <c r="BR7" s="83" t="e">
        <f>NA()</f>
        <v>#N/A</v>
      </c>
      <c r="BS7" s="83" t="e">
        <f>NA()</f>
        <v>#N/A</v>
      </c>
      <c r="BT7" s="83">
        <v>6482</v>
      </c>
      <c r="BU7" s="83" t="e">
        <f>NA()</f>
        <v>#N/A</v>
      </c>
      <c r="BV7" s="83">
        <v>6507</v>
      </c>
      <c r="BW7" s="83">
        <v>6492</v>
      </c>
      <c r="BX7" s="83" t="e">
        <f>NA()</f>
        <v>#N/A</v>
      </c>
      <c r="BY7" s="83" t="e">
        <f>NA()</f>
        <v>#N/A</v>
      </c>
      <c r="BZ7" s="83" t="e">
        <f>NA()</f>
        <v>#N/A</v>
      </c>
      <c r="CA7" s="83" t="e">
        <f>NA()</f>
        <v>#N/A</v>
      </c>
      <c r="CB7" s="83" t="e">
        <f>NA()</f>
        <v>#N/A</v>
      </c>
      <c r="CC7" s="83">
        <v>6447</v>
      </c>
      <c r="CD7" s="83" t="e">
        <f>NA()</f>
        <v>#N/A</v>
      </c>
      <c r="CE7" s="83" t="e">
        <f>NA()</f>
        <v>#N/A</v>
      </c>
      <c r="CF7" s="83" t="e">
        <f>NA()</f>
        <v>#N/A</v>
      </c>
      <c r="CG7" s="83" t="e">
        <f>NA()</f>
        <v>#N/A</v>
      </c>
      <c r="CH7" s="83" t="e">
        <f>NA()</f>
        <v>#N/A</v>
      </c>
      <c r="CI7" s="83">
        <v>6424</v>
      </c>
      <c r="CJ7" s="83" t="e">
        <f>NA()</f>
        <v>#N/A</v>
      </c>
      <c r="CK7" s="83">
        <v>6418</v>
      </c>
      <c r="CL7" s="83" t="e">
        <f>NA()</f>
        <v>#N/A</v>
      </c>
      <c r="CM7" s="83">
        <v>6424</v>
      </c>
      <c r="CN7" s="83" t="e">
        <f>NA()</f>
        <v>#N/A</v>
      </c>
      <c r="CO7" s="83">
        <v>6465</v>
      </c>
      <c r="CP7" s="83" t="e">
        <f>NA()</f>
        <v>#N/A</v>
      </c>
      <c r="CQ7" s="83" t="e">
        <f>NA()</f>
        <v>#N/A</v>
      </c>
      <c r="CR7" s="83">
        <v>6490</v>
      </c>
      <c r="CS7" s="83" t="e">
        <f>NA()</f>
        <v>#N/A</v>
      </c>
      <c r="CT7" s="83">
        <v>6513</v>
      </c>
      <c r="CU7" s="83">
        <v>6512</v>
      </c>
      <c r="CV7" s="83" t="e">
        <f>NA()</f>
        <v>#N/A</v>
      </c>
      <c r="CW7" s="83">
        <v>6494</v>
      </c>
      <c r="CX7" s="83" t="e">
        <f>NA()</f>
        <v>#N/A</v>
      </c>
      <c r="CY7" s="83" t="e">
        <f>NA()</f>
        <v>#N/A</v>
      </c>
      <c r="CZ7" s="83">
        <v>6481</v>
      </c>
      <c r="DA7" s="83">
        <v>6484</v>
      </c>
      <c r="DB7" s="157" t="e">
        <f>NA()</f>
        <v>#N/A</v>
      </c>
      <c r="DC7" s="157" t="e">
        <f>NA()</f>
        <v>#N/A</v>
      </c>
      <c r="DD7" s="157" t="e">
        <f>NA()</f>
        <v>#N/A</v>
      </c>
      <c r="DE7" s="157" t="e">
        <f>NA()</f>
        <v>#N/A</v>
      </c>
      <c r="DF7" s="157" t="e">
        <f>NA()</f>
        <v>#N/A</v>
      </c>
      <c r="DG7" s="83">
        <f>B100</f>
        <v>6428.75</v>
      </c>
      <c r="DH7" s="157" t="e">
        <f>NA()</f>
        <v>#N/A</v>
      </c>
      <c r="DI7" s="157" t="e">
        <f>NA()</f>
        <v>#N/A</v>
      </c>
      <c r="DJ7" s="157" t="e">
        <f>NA()</f>
        <v>#N/A</v>
      </c>
      <c r="DK7" s="157" t="e">
        <f>NA()</f>
        <v>#N/A</v>
      </c>
      <c r="DL7" s="157" t="e">
        <f>NA()</f>
        <v>#N/A</v>
      </c>
      <c r="DM7" s="83">
        <f>C100</f>
        <v>6439.25</v>
      </c>
      <c r="DN7" s="157" t="e">
        <f>NA()</f>
        <v>#N/A</v>
      </c>
      <c r="DO7" s="157" t="e">
        <f>NA()</f>
        <v>#N/A</v>
      </c>
      <c r="DP7" s="157" t="e">
        <f>NA()</f>
        <v>#N/A</v>
      </c>
      <c r="DQ7" s="157" t="e">
        <f>NA()</f>
        <v>#N/A</v>
      </c>
      <c r="DR7" s="157" t="e">
        <f>NA()</f>
        <v>#N/A</v>
      </c>
      <c r="DS7" s="83">
        <f>D100</f>
        <v>6471.2</v>
      </c>
      <c r="DT7" s="157" t="e">
        <f>NA()</f>
        <v>#N/A</v>
      </c>
      <c r="DU7" s="157" t="e">
        <f>NA()</f>
        <v>#N/A</v>
      </c>
      <c r="DV7" s="157" t="e">
        <f>NA()</f>
        <v>#N/A</v>
      </c>
      <c r="DW7" s="157" t="e">
        <f>NA()</f>
        <v>#N/A</v>
      </c>
      <c r="DX7" s="157" t="e">
        <f>NA()</f>
        <v>#N/A</v>
      </c>
      <c r="DY7" s="84">
        <f>E100</f>
        <v>6459.2</v>
      </c>
    </row>
    <row r="8" spans="1:129" x14ac:dyDescent="0.25">
      <c r="A8" s="158" t="s">
        <v>70</v>
      </c>
      <c r="B8" s="83" t="e">
        <f>NA()</f>
        <v>#N/A</v>
      </c>
      <c r="C8" s="83">
        <v>2372</v>
      </c>
      <c r="D8" s="83">
        <v>2366</v>
      </c>
      <c r="E8" s="83">
        <v>2361</v>
      </c>
      <c r="F8" s="83">
        <v>2355</v>
      </c>
      <c r="G8" s="83">
        <v>2334</v>
      </c>
      <c r="H8" s="83">
        <v>2329</v>
      </c>
      <c r="I8" s="83">
        <v>2326</v>
      </c>
      <c r="J8" s="83" t="e">
        <f>NA()</f>
        <v>#N/A</v>
      </c>
      <c r="K8" s="83">
        <v>2330</v>
      </c>
      <c r="L8" s="83" t="e">
        <f>NA()</f>
        <v>#N/A</v>
      </c>
      <c r="M8" s="83">
        <v>2330</v>
      </c>
      <c r="N8" s="83" t="e">
        <f>NA()</f>
        <v>#N/A</v>
      </c>
      <c r="O8" s="83">
        <v>2335</v>
      </c>
      <c r="P8" s="83" t="e">
        <f>NA()</f>
        <v>#N/A</v>
      </c>
      <c r="Q8" s="83">
        <v>2335</v>
      </c>
      <c r="R8" s="83" t="e">
        <f>NA()</f>
        <v>#N/A</v>
      </c>
      <c r="S8" s="83">
        <v>2332</v>
      </c>
      <c r="T8" s="83" t="e">
        <f>NA()</f>
        <v>#N/A</v>
      </c>
      <c r="U8" s="83">
        <v>2330</v>
      </c>
      <c r="V8" s="83" t="e">
        <f>NA()</f>
        <v>#N/A</v>
      </c>
      <c r="W8" s="83">
        <v>2332</v>
      </c>
      <c r="X8" s="83" t="e">
        <f>NA()</f>
        <v>#N/A</v>
      </c>
      <c r="Y8" s="83">
        <v>2326</v>
      </c>
      <c r="Z8" s="83" t="e">
        <f>NA()</f>
        <v>#N/A</v>
      </c>
      <c r="AA8" s="83">
        <v>2326</v>
      </c>
      <c r="AB8" s="83" t="e">
        <f>NA()</f>
        <v>#N/A</v>
      </c>
      <c r="AC8" s="83">
        <v>2324</v>
      </c>
      <c r="AD8" s="83" t="e">
        <f>NA()</f>
        <v>#N/A</v>
      </c>
      <c r="AE8" s="83">
        <v>2322</v>
      </c>
      <c r="AF8" s="83" t="e">
        <f>NA()</f>
        <v>#N/A</v>
      </c>
      <c r="AG8" s="83">
        <v>2320</v>
      </c>
      <c r="AH8" s="83" t="e">
        <f>NA()</f>
        <v>#N/A</v>
      </c>
      <c r="AI8" s="83">
        <v>2324</v>
      </c>
      <c r="AJ8" s="83" t="e">
        <f>NA()</f>
        <v>#N/A</v>
      </c>
      <c r="AK8" s="83">
        <v>2324</v>
      </c>
      <c r="AL8" s="83" t="e">
        <f>NA()</f>
        <v>#N/A</v>
      </c>
      <c r="AM8" s="83">
        <v>2327</v>
      </c>
      <c r="AN8" s="83" t="e">
        <f>NA()</f>
        <v>#N/A</v>
      </c>
      <c r="AO8" s="83">
        <v>2335</v>
      </c>
      <c r="AP8" s="83" t="e">
        <f>NA()</f>
        <v>#N/A</v>
      </c>
      <c r="AQ8" s="83">
        <v>2346</v>
      </c>
      <c r="AR8" s="83" t="e">
        <f>NA()</f>
        <v>#N/A</v>
      </c>
      <c r="AS8" s="83">
        <v>2363</v>
      </c>
      <c r="AT8" s="83" t="e">
        <f>NA()</f>
        <v>#N/A</v>
      </c>
      <c r="AU8" s="83">
        <v>2360</v>
      </c>
      <c r="AV8" s="83" t="e">
        <f>NA()</f>
        <v>#N/A</v>
      </c>
      <c r="AW8" s="83">
        <v>2357</v>
      </c>
      <c r="AX8" s="83" t="e">
        <f>NA()</f>
        <v>#N/A</v>
      </c>
      <c r="AY8" s="83">
        <v>2352</v>
      </c>
      <c r="AZ8" s="83" t="e">
        <f>NA()</f>
        <v>#N/A</v>
      </c>
      <c r="BA8" s="83">
        <v>2357</v>
      </c>
      <c r="BB8" s="83" t="e">
        <f>NA()</f>
        <v>#N/A</v>
      </c>
      <c r="BC8" s="83">
        <v>2357</v>
      </c>
      <c r="BD8" s="83" t="e">
        <f>NA()</f>
        <v>#N/A</v>
      </c>
      <c r="BE8" s="83">
        <v>2362</v>
      </c>
      <c r="BF8" s="83" t="e">
        <f>NA()</f>
        <v>#N/A</v>
      </c>
      <c r="BG8" s="83">
        <v>2365</v>
      </c>
      <c r="BH8" s="83" t="e">
        <f>NA()</f>
        <v>#N/A</v>
      </c>
      <c r="BI8" s="83">
        <v>2365</v>
      </c>
      <c r="BJ8" s="83" t="e">
        <f>NA()</f>
        <v>#N/A</v>
      </c>
      <c r="BK8" s="83">
        <v>2365</v>
      </c>
      <c r="BL8" s="83" t="e">
        <f>NA()</f>
        <v>#N/A</v>
      </c>
      <c r="BM8" s="83">
        <v>2362</v>
      </c>
      <c r="BN8" s="83" t="e">
        <f>NA()</f>
        <v>#N/A</v>
      </c>
      <c r="BO8" s="83">
        <v>2355</v>
      </c>
      <c r="BP8" s="83" t="e">
        <f>NA()</f>
        <v>#N/A</v>
      </c>
      <c r="BQ8" s="83">
        <v>2345</v>
      </c>
      <c r="BR8" s="83" t="e">
        <f>NA()</f>
        <v>#N/A</v>
      </c>
      <c r="BS8" s="83">
        <v>2345</v>
      </c>
      <c r="BT8" s="83">
        <v>2305</v>
      </c>
      <c r="BU8" s="83">
        <v>2350</v>
      </c>
      <c r="BV8" s="83" t="e">
        <f>NA()</f>
        <v>#N/A</v>
      </c>
      <c r="BW8" s="83">
        <v>2360</v>
      </c>
      <c r="BX8" s="83" t="e">
        <f>NA()</f>
        <v>#N/A</v>
      </c>
      <c r="BY8" s="83">
        <v>2364</v>
      </c>
      <c r="BZ8" s="83" t="e">
        <f>NA()</f>
        <v>#N/A</v>
      </c>
      <c r="CA8" s="83">
        <v>2362</v>
      </c>
      <c r="CB8" s="83" t="e">
        <f>NA()</f>
        <v>#N/A</v>
      </c>
      <c r="CC8" s="83">
        <v>2359</v>
      </c>
      <c r="CD8" s="83" t="e">
        <f>NA()</f>
        <v>#N/A</v>
      </c>
      <c r="CE8" s="83">
        <v>2362</v>
      </c>
      <c r="CF8" s="83" t="e">
        <f>NA()</f>
        <v>#N/A</v>
      </c>
      <c r="CG8" s="83">
        <v>2366</v>
      </c>
      <c r="CH8" s="83" t="e">
        <f>NA()</f>
        <v>#N/A</v>
      </c>
      <c r="CI8" s="83">
        <v>2357</v>
      </c>
      <c r="CJ8" s="83" t="e">
        <f>NA()</f>
        <v>#N/A</v>
      </c>
      <c r="CK8" s="83">
        <v>2352</v>
      </c>
      <c r="CL8" s="83" t="e">
        <f>NA()</f>
        <v>#N/A</v>
      </c>
      <c r="CM8" s="83">
        <v>2341</v>
      </c>
      <c r="CN8" s="83" t="e">
        <f>NA()</f>
        <v>#N/A</v>
      </c>
      <c r="CO8" s="83">
        <v>2330</v>
      </c>
      <c r="CP8" s="83" t="e">
        <f>NA()</f>
        <v>#N/A</v>
      </c>
      <c r="CQ8" s="83">
        <v>2335</v>
      </c>
      <c r="CR8" s="83" t="e">
        <f>NA()</f>
        <v>#N/A</v>
      </c>
      <c r="CS8" s="83">
        <v>2349</v>
      </c>
      <c r="CT8" s="83" t="e">
        <f>NA()</f>
        <v>#N/A</v>
      </c>
      <c r="CU8" s="83">
        <v>2351</v>
      </c>
      <c r="CV8" s="83" t="e">
        <f>NA()</f>
        <v>#N/A</v>
      </c>
      <c r="CW8" s="83">
        <v>2365</v>
      </c>
      <c r="CX8" s="83" t="e">
        <f>NA()</f>
        <v>#N/A</v>
      </c>
      <c r="CY8" s="83">
        <v>2353</v>
      </c>
      <c r="CZ8" s="83" t="e">
        <f>NA()</f>
        <v>#N/A</v>
      </c>
      <c r="DA8" s="83">
        <v>2342</v>
      </c>
      <c r="DB8" s="157" t="e">
        <f>NA()</f>
        <v>#N/A</v>
      </c>
      <c r="DC8" s="157" t="e">
        <f>NA()</f>
        <v>#N/A</v>
      </c>
      <c r="DD8" s="157" t="e">
        <f>NA()</f>
        <v>#N/A</v>
      </c>
      <c r="DE8" s="157" t="e">
        <f>NA()</f>
        <v>#N/A</v>
      </c>
      <c r="DF8" s="157" t="e">
        <f>NA()</f>
        <v>#N/A</v>
      </c>
      <c r="DG8" s="83">
        <f>B125</f>
        <v>2346</v>
      </c>
      <c r="DH8" s="157" t="e">
        <f>NA()</f>
        <v>#N/A</v>
      </c>
      <c r="DI8" s="157" t="e">
        <f>NA()</f>
        <v>#N/A</v>
      </c>
      <c r="DJ8" s="157" t="e">
        <f>NA()</f>
        <v>#N/A</v>
      </c>
      <c r="DK8" s="157" t="e">
        <f>NA()</f>
        <v>#N/A</v>
      </c>
      <c r="DL8" s="157" t="e">
        <f>NA()</f>
        <v>#N/A</v>
      </c>
      <c r="DM8" s="83">
        <f>C125</f>
        <v>2342</v>
      </c>
      <c r="DN8" s="157" t="e">
        <f>NA()</f>
        <v>#N/A</v>
      </c>
      <c r="DO8" s="157" t="e">
        <f>NA()</f>
        <v>#N/A</v>
      </c>
      <c r="DP8" s="157" t="e">
        <f>NA()</f>
        <v>#N/A</v>
      </c>
      <c r="DQ8" s="157" t="e">
        <f>NA()</f>
        <v>#N/A</v>
      </c>
      <c r="DR8" s="157" t="e">
        <f>NA()</f>
        <v>#N/A</v>
      </c>
      <c r="DS8" s="83">
        <f>D125</f>
        <v>2352.1999999999998</v>
      </c>
      <c r="DT8" s="157" t="e">
        <f>NA()</f>
        <v>#N/A</v>
      </c>
      <c r="DU8" s="157" t="e">
        <f>NA()</f>
        <v>#N/A</v>
      </c>
      <c r="DV8" s="157" t="e">
        <f>NA()</f>
        <v>#N/A</v>
      </c>
      <c r="DW8" s="157" t="e">
        <f>NA()</f>
        <v>#N/A</v>
      </c>
      <c r="DX8" s="157" t="e">
        <f>NA()</f>
        <v>#N/A</v>
      </c>
      <c r="DY8" s="84">
        <f>E125</f>
        <v>2341.8000000000002</v>
      </c>
    </row>
    <row r="9" spans="1:129" x14ac:dyDescent="0.25">
      <c r="A9" s="158" t="s">
        <v>71</v>
      </c>
      <c r="B9" s="83" t="e">
        <f>NA()</f>
        <v>#N/A</v>
      </c>
      <c r="C9" s="83">
        <v>1378</v>
      </c>
      <c r="D9" s="83" t="e">
        <f>NA()</f>
        <v>#N/A</v>
      </c>
      <c r="E9" s="83">
        <v>1384</v>
      </c>
      <c r="F9" s="83" t="e">
        <f>NA()</f>
        <v>#N/A</v>
      </c>
      <c r="G9" s="83">
        <v>1392</v>
      </c>
      <c r="H9" s="83" t="e">
        <f>NA()</f>
        <v>#N/A</v>
      </c>
      <c r="I9" s="83">
        <v>1398</v>
      </c>
      <c r="J9" s="83" t="e">
        <f>NA()</f>
        <v>#N/A</v>
      </c>
      <c r="K9" s="83">
        <v>1388</v>
      </c>
      <c r="L9" s="83" t="e">
        <f>NA()</f>
        <v>#N/A</v>
      </c>
      <c r="M9" s="83">
        <v>1378</v>
      </c>
      <c r="N9" s="83" t="e">
        <f>NA()</f>
        <v>#N/A</v>
      </c>
      <c r="O9" s="83">
        <v>1368</v>
      </c>
      <c r="P9" s="83" t="e">
        <f>NA()</f>
        <v>#N/A</v>
      </c>
      <c r="Q9" s="83">
        <v>1367</v>
      </c>
      <c r="R9" s="83" t="e">
        <f>NA()</f>
        <v>#N/A</v>
      </c>
      <c r="S9" s="83">
        <v>1370</v>
      </c>
      <c r="T9" s="83" t="e">
        <f>NA()</f>
        <v>#N/A</v>
      </c>
      <c r="U9" s="83">
        <v>1372</v>
      </c>
      <c r="V9" s="83" t="e">
        <f>NA()</f>
        <v>#N/A</v>
      </c>
      <c r="W9" s="83">
        <v>1374</v>
      </c>
      <c r="X9" s="83" t="e">
        <f>NA()</f>
        <v>#N/A</v>
      </c>
      <c r="Y9" s="83">
        <v>1376</v>
      </c>
      <c r="Z9" s="83" t="e">
        <f>NA()</f>
        <v>#N/A</v>
      </c>
      <c r="AA9" s="83">
        <v>1378</v>
      </c>
      <c r="AB9" s="83" t="e">
        <f>NA()</f>
        <v>#N/A</v>
      </c>
      <c r="AC9" s="83">
        <v>1378</v>
      </c>
      <c r="AD9" s="83" t="e">
        <f>NA()</f>
        <v>#N/A</v>
      </c>
      <c r="AE9" s="83">
        <v>1378</v>
      </c>
      <c r="AF9" s="83" t="e">
        <f>NA()</f>
        <v>#N/A</v>
      </c>
      <c r="AG9" s="83">
        <v>1378</v>
      </c>
      <c r="AH9" s="83" t="e">
        <f>NA()</f>
        <v>#N/A</v>
      </c>
      <c r="AI9" s="83">
        <v>1380</v>
      </c>
      <c r="AJ9" s="83" t="e">
        <f>NA()</f>
        <v>#N/A</v>
      </c>
      <c r="AK9" s="83">
        <v>1383</v>
      </c>
      <c r="AL9" s="83" t="e">
        <f>NA()</f>
        <v>#N/A</v>
      </c>
      <c r="AM9" s="83">
        <v>1388</v>
      </c>
      <c r="AN9" s="83" t="e">
        <f>NA()</f>
        <v>#N/A</v>
      </c>
      <c r="AO9" s="83">
        <v>1396</v>
      </c>
      <c r="AP9" s="83" t="e">
        <f>NA()</f>
        <v>#N/A</v>
      </c>
      <c r="AQ9" s="83">
        <v>1407</v>
      </c>
      <c r="AR9" s="83" t="e">
        <f>NA()</f>
        <v>#N/A</v>
      </c>
      <c r="AS9" s="83">
        <v>1418</v>
      </c>
      <c r="AT9" s="83" t="e">
        <f>NA()</f>
        <v>#N/A</v>
      </c>
      <c r="AU9" s="83">
        <v>1437</v>
      </c>
      <c r="AV9" s="83" t="e">
        <f>NA()</f>
        <v>#N/A</v>
      </c>
      <c r="AW9" s="83">
        <v>1444</v>
      </c>
      <c r="AX9" s="83" t="e">
        <f>NA()</f>
        <v>#N/A</v>
      </c>
      <c r="AY9" s="83">
        <v>1451</v>
      </c>
      <c r="AZ9" s="83" t="e">
        <f>NA()</f>
        <v>#N/A</v>
      </c>
      <c r="BA9" s="83">
        <v>1450</v>
      </c>
      <c r="BB9" s="83" t="e">
        <f>NA()</f>
        <v>#N/A</v>
      </c>
      <c r="BC9" s="83">
        <v>1449</v>
      </c>
      <c r="BD9" s="83" t="e">
        <f>NA()</f>
        <v>#N/A</v>
      </c>
      <c r="BE9" s="83">
        <v>1447</v>
      </c>
      <c r="BF9" s="83" t="e">
        <f>NA()</f>
        <v>#N/A</v>
      </c>
      <c r="BG9" s="83">
        <v>1445</v>
      </c>
      <c r="BH9" s="83" t="e">
        <f>NA()</f>
        <v>#N/A</v>
      </c>
      <c r="BI9" s="83">
        <v>1443</v>
      </c>
      <c r="BJ9" s="83" t="e">
        <f>NA()</f>
        <v>#N/A</v>
      </c>
      <c r="BK9" s="83">
        <v>1441</v>
      </c>
      <c r="BL9" s="83" t="e">
        <f>NA()</f>
        <v>#N/A</v>
      </c>
      <c r="BM9" s="83">
        <v>1438</v>
      </c>
      <c r="BN9" s="83" t="e">
        <f>NA()</f>
        <v>#N/A</v>
      </c>
      <c r="BO9" s="83">
        <v>1436</v>
      </c>
      <c r="BP9" s="83" t="e">
        <f>NA()</f>
        <v>#N/A</v>
      </c>
      <c r="BQ9" s="83">
        <v>1433</v>
      </c>
      <c r="BR9" s="83" t="e">
        <f>NA()</f>
        <v>#N/A</v>
      </c>
      <c r="BS9" s="83">
        <v>1423</v>
      </c>
      <c r="BT9" s="83" t="e">
        <f>NA()</f>
        <v>#N/A</v>
      </c>
      <c r="BU9" s="83">
        <v>1416</v>
      </c>
      <c r="BV9" s="83" t="e">
        <f>NA()</f>
        <v>#N/A</v>
      </c>
      <c r="BW9" s="83">
        <v>1408</v>
      </c>
      <c r="BX9" s="83" t="e">
        <f>NA()</f>
        <v>#N/A</v>
      </c>
      <c r="BY9" s="83">
        <v>1402</v>
      </c>
      <c r="BZ9" s="83" t="e">
        <f>NA()</f>
        <v>#N/A</v>
      </c>
      <c r="CA9" s="83">
        <v>1410</v>
      </c>
      <c r="CB9" s="83" t="e">
        <f>NA()</f>
        <v>#N/A</v>
      </c>
      <c r="CC9" s="83">
        <v>1423</v>
      </c>
      <c r="CD9" s="83" t="e">
        <f>NA()</f>
        <v>#N/A</v>
      </c>
      <c r="CE9" s="83">
        <v>1425</v>
      </c>
      <c r="CF9" s="83" t="e">
        <f>NA()</f>
        <v>#N/A</v>
      </c>
      <c r="CG9" s="83">
        <v>1427</v>
      </c>
      <c r="CH9" s="83" t="e">
        <f>NA()</f>
        <v>#N/A</v>
      </c>
      <c r="CI9" s="83">
        <v>1428</v>
      </c>
      <c r="CJ9" s="83" t="e">
        <f>NA()</f>
        <v>#N/A</v>
      </c>
      <c r="CK9" s="83">
        <v>1429</v>
      </c>
      <c r="CL9" s="83" t="e">
        <f>NA()</f>
        <v>#N/A</v>
      </c>
      <c r="CM9" s="83">
        <v>1430</v>
      </c>
      <c r="CN9" s="83" t="e">
        <f>NA()</f>
        <v>#N/A</v>
      </c>
      <c r="CO9" s="83">
        <v>1432</v>
      </c>
      <c r="CP9" s="83" t="e">
        <f>NA()</f>
        <v>#N/A</v>
      </c>
      <c r="CQ9" s="83">
        <v>1424</v>
      </c>
      <c r="CR9" s="83" t="e">
        <f>NA()</f>
        <v>#N/A</v>
      </c>
      <c r="CS9" s="83">
        <v>1416</v>
      </c>
      <c r="CT9" s="83" t="e">
        <f>NA()</f>
        <v>#N/A</v>
      </c>
      <c r="CU9" s="83">
        <v>1408</v>
      </c>
      <c r="CV9" s="83" t="e">
        <f>NA()</f>
        <v>#N/A</v>
      </c>
      <c r="CW9" s="83">
        <v>1406</v>
      </c>
      <c r="CX9" s="83" t="e">
        <f>NA()</f>
        <v>#N/A</v>
      </c>
      <c r="CY9" s="83">
        <v>1404</v>
      </c>
      <c r="CZ9" s="83" t="e">
        <f>NA()</f>
        <v>#N/A</v>
      </c>
      <c r="DA9" s="83">
        <v>1402</v>
      </c>
      <c r="DB9" s="157" t="e">
        <f>NA()</f>
        <v>#N/A</v>
      </c>
      <c r="DC9" s="157" t="e">
        <f>NA()</f>
        <v>#N/A</v>
      </c>
      <c r="DD9" s="157" t="e">
        <f>NA()</f>
        <v>#N/A</v>
      </c>
      <c r="DE9" s="157" t="e">
        <f>NA()</f>
        <v>#N/A</v>
      </c>
      <c r="DF9" s="157" t="e">
        <f>NA()</f>
        <v>#N/A</v>
      </c>
      <c r="DG9" s="83">
        <f>B150</f>
        <v>1406.25</v>
      </c>
      <c r="DH9" s="157" t="e">
        <f>NA()</f>
        <v>#N/A</v>
      </c>
      <c r="DI9" s="157" t="e">
        <f>NA()</f>
        <v>#N/A</v>
      </c>
      <c r="DJ9" s="157" t="e">
        <f>NA()</f>
        <v>#N/A</v>
      </c>
      <c r="DK9" s="157" t="e">
        <f>NA()</f>
        <v>#N/A</v>
      </c>
      <c r="DL9" s="157" t="e">
        <f>NA()</f>
        <v>#N/A</v>
      </c>
      <c r="DM9" s="83">
        <f>C150</f>
        <v>1413.75</v>
      </c>
      <c r="DN9" s="157" t="e">
        <f>NA()</f>
        <v>#N/A</v>
      </c>
      <c r="DO9" s="157" t="e">
        <f>NA()</f>
        <v>#N/A</v>
      </c>
      <c r="DP9" s="157" t="e">
        <f>NA()</f>
        <v>#N/A</v>
      </c>
      <c r="DQ9" s="157" t="e">
        <f>NA()</f>
        <v>#N/A</v>
      </c>
      <c r="DR9" s="157" t="e">
        <f>NA()</f>
        <v>#N/A</v>
      </c>
      <c r="DS9" s="83">
        <f>D150</f>
        <v>1404.6</v>
      </c>
      <c r="DT9" s="157" t="e">
        <f>NA()</f>
        <v>#N/A</v>
      </c>
      <c r="DU9" s="157" t="e">
        <f>NA()</f>
        <v>#N/A</v>
      </c>
      <c r="DV9" s="157" t="e">
        <f>NA()</f>
        <v>#N/A</v>
      </c>
      <c r="DW9" s="157" t="e">
        <f>NA()</f>
        <v>#N/A</v>
      </c>
      <c r="DX9" s="157" t="e">
        <f>NA()</f>
        <v>#N/A</v>
      </c>
      <c r="DY9" s="84">
        <f>E150</f>
        <v>1409.6</v>
      </c>
    </row>
    <row r="10" spans="1:129" x14ac:dyDescent="0.25">
      <c r="A10" s="158" t="s">
        <v>72</v>
      </c>
      <c r="B10" s="83" t="e">
        <f>NA()</f>
        <v>#N/A</v>
      </c>
      <c r="C10" s="83">
        <v>999</v>
      </c>
      <c r="D10" s="83" t="e">
        <f>NA()</f>
        <v>#N/A</v>
      </c>
      <c r="E10" s="83">
        <v>1001</v>
      </c>
      <c r="F10" s="83" t="e">
        <f>NA()</f>
        <v>#N/A</v>
      </c>
      <c r="G10" s="83">
        <v>1002</v>
      </c>
      <c r="H10" s="83" t="e">
        <f>NA()</f>
        <v>#N/A</v>
      </c>
      <c r="I10" s="83">
        <v>1003</v>
      </c>
      <c r="J10" s="83" t="e">
        <f>NA()</f>
        <v>#N/A</v>
      </c>
      <c r="K10" s="83">
        <v>1005</v>
      </c>
      <c r="L10" s="83" t="e">
        <f>NA()</f>
        <v>#N/A</v>
      </c>
      <c r="M10" s="83">
        <v>1007</v>
      </c>
      <c r="N10" s="83" t="e">
        <f>NA()</f>
        <v>#N/A</v>
      </c>
      <c r="O10" s="83">
        <v>1010</v>
      </c>
      <c r="P10" s="83" t="e">
        <f>NA()</f>
        <v>#N/A</v>
      </c>
      <c r="Q10" s="83">
        <v>1009</v>
      </c>
      <c r="R10" s="83" t="e">
        <f>NA()</f>
        <v>#N/A</v>
      </c>
      <c r="S10" s="83">
        <v>1008</v>
      </c>
      <c r="T10" s="83" t="e">
        <f>NA()</f>
        <v>#N/A</v>
      </c>
      <c r="U10" s="83">
        <v>1007</v>
      </c>
      <c r="V10" s="83" t="e">
        <f>NA()</f>
        <v>#N/A</v>
      </c>
      <c r="W10" s="83">
        <v>1005</v>
      </c>
      <c r="X10" s="83" t="e">
        <f>NA()</f>
        <v>#N/A</v>
      </c>
      <c r="Y10" s="83">
        <v>1003</v>
      </c>
      <c r="Z10" s="83" t="e">
        <f>NA()</f>
        <v>#N/A</v>
      </c>
      <c r="AA10" s="83">
        <v>1001</v>
      </c>
      <c r="AB10" s="83" t="e">
        <f>NA()</f>
        <v>#N/A</v>
      </c>
      <c r="AC10" s="83">
        <v>1007</v>
      </c>
      <c r="AD10" s="83" t="e">
        <f>NA()</f>
        <v>#N/A</v>
      </c>
      <c r="AE10" s="83">
        <v>1012</v>
      </c>
      <c r="AF10" s="83" t="e">
        <f>NA()</f>
        <v>#N/A</v>
      </c>
      <c r="AG10" s="83">
        <v>1019</v>
      </c>
      <c r="AH10" s="83" t="e">
        <f>NA()</f>
        <v>#N/A</v>
      </c>
      <c r="AI10" s="83">
        <v>1025</v>
      </c>
      <c r="AJ10" s="83" t="e">
        <f>NA()</f>
        <v>#N/A</v>
      </c>
      <c r="AK10" s="83">
        <v>1030</v>
      </c>
      <c r="AL10" s="83" t="e">
        <f>NA()</f>
        <v>#N/A</v>
      </c>
      <c r="AM10" s="83">
        <v>1036</v>
      </c>
      <c r="AN10" s="83" t="e">
        <f>NA()</f>
        <v>#N/A</v>
      </c>
      <c r="AO10" s="83">
        <v>1038</v>
      </c>
      <c r="AP10" s="83" t="e">
        <f>NA()</f>
        <v>#N/A</v>
      </c>
      <c r="AQ10" s="83">
        <v>1040</v>
      </c>
      <c r="AR10" s="83" t="e">
        <f>NA()</f>
        <v>#N/A</v>
      </c>
      <c r="AS10" s="83">
        <v>1042</v>
      </c>
      <c r="AT10" s="83" t="e">
        <f>NA()</f>
        <v>#N/A</v>
      </c>
      <c r="AU10" s="83">
        <v>1045</v>
      </c>
      <c r="AV10" s="83" t="e">
        <f>NA()</f>
        <v>#N/A</v>
      </c>
      <c r="AW10" s="83">
        <v>1047</v>
      </c>
      <c r="AX10" s="83" t="e">
        <f>NA()</f>
        <v>#N/A</v>
      </c>
      <c r="AY10" s="83">
        <v>1052</v>
      </c>
      <c r="AZ10" s="83" t="e">
        <f>NA()</f>
        <v>#N/A</v>
      </c>
      <c r="BA10" s="83">
        <v>1059</v>
      </c>
      <c r="BB10" s="83" t="e">
        <f>NA()</f>
        <v>#N/A</v>
      </c>
      <c r="BC10" s="83">
        <v>1068</v>
      </c>
      <c r="BD10" s="83" t="e">
        <f>NA()</f>
        <v>#N/A</v>
      </c>
      <c r="BE10" s="83">
        <v>1075</v>
      </c>
      <c r="BF10" s="83" t="e">
        <f>NA()</f>
        <v>#N/A</v>
      </c>
      <c r="BG10" s="83">
        <v>1079</v>
      </c>
      <c r="BH10" s="83" t="e">
        <f>NA()</f>
        <v>#N/A</v>
      </c>
      <c r="BI10" s="83">
        <v>1084</v>
      </c>
      <c r="BJ10" s="83" t="e">
        <f>NA()</f>
        <v>#N/A</v>
      </c>
      <c r="BK10" s="83">
        <v>1090</v>
      </c>
      <c r="BL10" s="83" t="e">
        <f>NA()</f>
        <v>#N/A</v>
      </c>
      <c r="BM10" s="83">
        <v>1092</v>
      </c>
      <c r="BN10" s="83" t="e">
        <f>NA()</f>
        <v>#N/A</v>
      </c>
      <c r="BO10" s="83">
        <v>1094</v>
      </c>
      <c r="BP10" s="83" t="e">
        <f>NA()</f>
        <v>#N/A</v>
      </c>
      <c r="BQ10" s="83">
        <v>1096</v>
      </c>
      <c r="BR10" s="83" t="e">
        <f>NA()</f>
        <v>#N/A</v>
      </c>
      <c r="BS10" s="83">
        <v>1098</v>
      </c>
      <c r="BT10" s="83" t="e">
        <f>NA()</f>
        <v>#N/A</v>
      </c>
      <c r="BU10" s="83">
        <v>1100</v>
      </c>
      <c r="BV10" s="83" t="e">
        <f>NA()</f>
        <v>#N/A</v>
      </c>
      <c r="BW10" s="83">
        <v>1100</v>
      </c>
      <c r="BX10" s="83" t="e">
        <f>NA()</f>
        <v>#N/A</v>
      </c>
      <c r="BY10" s="83">
        <v>1095</v>
      </c>
      <c r="BZ10" s="83" t="e">
        <f>NA()</f>
        <v>#N/A</v>
      </c>
      <c r="CA10" s="83">
        <v>1091</v>
      </c>
      <c r="CB10" s="83" t="e">
        <f>NA()</f>
        <v>#N/A</v>
      </c>
      <c r="CC10" s="83">
        <v>1086</v>
      </c>
      <c r="CD10" s="83" t="e">
        <f>NA()</f>
        <v>#N/A</v>
      </c>
      <c r="CE10" s="83">
        <v>1082</v>
      </c>
      <c r="CF10" s="83" t="e">
        <f>NA()</f>
        <v>#N/A</v>
      </c>
      <c r="CG10" s="83">
        <v>1078</v>
      </c>
      <c r="CH10" s="83" t="e">
        <f>NA()</f>
        <v>#N/A</v>
      </c>
      <c r="CI10" s="83">
        <v>1075</v>
      </c>
      <c r="CJ10" s="83" t="e">
        <f>NA()</f>
        <v>#N/A</v>
      </c>
      <c r="CK10" s="83">
        <v>1080</v>
      </c>
      <c r="CL10" s="83" t="e">
        <f>NA()</f>
        <v>#N/A</v>
      </c>
      <c r="CM10" s="83">
        <v>1085</v>
      </c>
      <c r="CN10" s="83" t="e">
        <f>NA()</f>
        <v>#N/A</v>
      </c>
      <c r="CO10" s="83">
        <v>1087</v>
      </c>
      <c r="CP10" s="83" t="e">
        <f>NA()</f>
        <v>#N/A</v>
      </c>
      <c r="CQ10" s="83">
        <v>1089</v>
      </c>
      <c r="CR10" s="83" t="e">
        <f>NA()</f>
        <v>#N/A</v>
      </c>
      <c r="CS10" s="83">
        <v>1090</v>
      </c>
      <c r="CT10" s="83" t="e">
        <f>NA()</f>
        <v>#N/A</v>
      </c>
      <c r="CU10" s="83">
        <v>1092</v>
      </c>
      <c r="CV10" s="83" t="e">
        <f>NA()</f>
        <v>#N/A</v>
      </c>
      <c r="CW10" s="83">
        <v>1088</v>
      </c>
      <c r="CX10" s="83" t="e">
        <f>NA()</f>
        <v>#N/A</v>
      </c>
      <c r="CY10" s="83">
        <v>1084</v>
      </c>
      <c r="CZ10" s="83" t="e">
        <f>NA()</f>
        <v>#N/A</v>
      </c>
      <c r="DA10" s="83">
        <v>1080</v>
      </c>
      <c r="DB10" s="157" t="e">
        <f>NA()</f>
        <v>#N/A</v>
      </c>
      <c r="DC10" s="157" t="e">
        <f>NA()</f>
        <v>#N/A</v>
      </c>
      <c r="DD10" s="157" t="e">
        <f>NA()</f>
        <v>#N/A</v>
      </c>
      <c r="DE10" s="157" t="e">
        <f>NA()</f>
        <v>#N/A</v>
      </c>
      <c r="DF10" s="157" t="e">
        <f>NA()</f>
        <v>#N/A</v>
      </c>
      <c r="DG10" s="83">
        <f>B175</f>
        <v>1052.75</v>
      </c>
      <c r="DH10" s="157" t="e">
        <f>NA()</f>
        <v>#N/A</v>
      </c>
      <c r="DI10" s="157" t="e">
        <f>NA()</f>
        <v>#N/A</v>
      </c>
      <c r="DJ10" s="157" t="e">
        <f>NA()</f>
        <v>#N/A</v>
      </c>
      <c r="DK10" s="157" t="e">
        <f>NA()</f>
        <v>#N/A</v>
      </c>
      <c r="DL10" s="157" t="e">
        <f>NA()</f>
        <v>#N/A</v>
      </c>
      <c r="DM10" s="83">
        <f>C175</f>
        <v>1058</v>
      </c>
      <c r="DN10" s="157" t="e">
        <f>NA()</f>
        <v>#N/A</v>
      </c>
      <c r="DO10" s="157" t="e">
        <f>NA()</f>
        <v>#N/A</v>
      </c>
      <c r="DP10" s="157" t="e">
        <f>NA()</f>
        <v>#N/A</v>
      </c>
      <c r="DQ10" s="157" t="e">
        <f>NA()</f>
        <v>#N/A</v>
      </c>
      <c r="DR10" s="157" t="e">
        <f>NA()</f>
        <v>#N/A</v>
      </c>
      <c r="DS10" s="83">
        <f>D175</f>
        <v>1048.8</v>
      </c>
      <c r="DT10" s="157" t="e">
        <f>NA()</f>
        <v>#N/A</v>
      </c>
      <c r="DU10" s="157" t="e">
        <f>NA()</f>
        <v>#N/A</v>
      </c>
      <c r="DV10" s="157" t="e">
        <f>NA()</f>
        <v>#N/A</v>
      </c>
      <c r="DW10" s="157" t="e">
        <f>NA()</f>
        <v>#N/A</v>
      </c>
      <c r="DX10" s="157" t="e">
        <f>NA()</f>
        <v>#N/A</v>
      </c>
      <c r="DY10" s="84">
        <f>E175</f>
        <v>1052.5999999999999</v>
      </c>
    </row>
    <row r="11" spans="1:129" x14ac:dyDescent="0.25">
      <c r="A11" s="158" t="s">
        <v>73</v>
      </c>
      <c r="B11" s="83" t="e">
        <f>NA()</f>
        <v>#N/A</v>
      </c>
      <c r="C11" s="83">
        <v>102</v>
      </c>
      <c r="D11" s="83" t="e">
        <f>NA()</f>
        <v>#N/A</v>
      </c>
      <c r="E11" s="83" t="e">
        <f>NA()</f>
        <v>#N/A</v>
      </c>
      <c r="F11" s="83">
        <v>73</v>
      </c>
      <c r="G11" s="83" t="e">
        <f>NA()</f>
        <v>#N/A</v>
      </c>
      <c r="H11" s="83" t="e">
        <f>NA()</f>
        <v>#N/A</v>
      </c>
      <c r="I11" s="83">
        <v>42</v>
      </c>
      <c r="J11" s="83" t="e">
        <f>NA()</f>
        <v>#N/A</v>
      </c>
      <c r="K11" s="83" t="e">
        <f>NA()</f>
        <v>#N/A</v>
      </c>
      <c r="L11" s="83">
        <v>23</v>
      </c>
      <c r="M11" s="83" t="e">
        <f>NA()</f>
        <v>#N/A</v>
      </c>
      <c r="N11" s="83" t="e">
        <f>NA()</f>
        <v>#N/A</v>
      </c>
      <c r="O11" s="83">
        <v>2</v>
      </c>
      <c r="P11" s="83" t="e">
        <f>NA()</f>
        <v>#N/A</v>
      </c>
      <c r="Q11" s="83" t="e">
        <f>NA()</f>
        <v>#N/A</v>
      </c>
      <c r="R11" s="83">
        <v>15</v>
      </c>
      <c r="S11" s="83" t="e">
        <f>NA()</f>
        <v>#N/A</v>
      </c>
      <c r="T11" s="83" t="e">
        <f>NA()</f>
        <v>#N/A</v>
      </c>
      <c r="U11" s="83">
        <v>60</v>
      </c>
      <c r="V11" s="83" t="e">
        <f>NA()</f>
        <v>#N/A</v>
      </c>
      <c r="W11" s="83" t="e">
        <f>NA()</f>
        <v>#N/A</v>
      </c>
      <c r="X11" s="83">
        <v>109</v>
      </c>
      <c r="Y11" s="83" t="e">
        <f>NA()</f>
        <v>#N/A</v>
      </c>
      <c r="Z11" s="83" t="e">
        <f>NA()</f>
        <v>#N/A</v>
      </c>
      <c r="AA11" s="83">
        <v>100</v>
      </c>
      <c r="AB11" s="83" t="e">
        <f>NA()</f>
        <v>#N/A</v>
      </c>
      <c r="AC11" s="83" t="e">
        <f>NA()</f>
        <v>#N/A</v>
      </c>
      <c r="AD11" s="83">
        <v>78</v>
      </c>
      <c r="AE11" s="83" t="e">
        <f>NA()</f>
        <v>#N/A</v>
      </c>
      <c r="AF11" s="83" t="e">
        <f>NA()</f>
        <v>#N/A</v>
      </c>
      <c r="AG11" s="83">
        <v>52</v>
      </c>
      <c r="AH11" s="83" t="e">
        <f>NA()</f>
        <v>#N/A</v>
      </c>
      <c r="AI11" s="83" t="e">
        <f>NA()</f>
        <v>#N/A</v>
      </c>
      <c r="AJ11" s="83">
        <v>36</v>
      </c>
      <c r="AK11" s="83" t="e">
        <f>NA()</f>
        <v>#N/A</v>
      </c>
      <c r="AL11" s="83" t="e">
        <f>NA()</f>
        <v>#N/A</v>
      </c>
      <c r="AM11" s="83">
        <v>14</v>
      </c>
      <c r="AN11" s="83" t="e">
        <f>NA()</f>
        <v>#N/A</v>
      </c>
      <c r="AO11" s="83" t="e">
        <f>NA()</f>
        <v>#N/A</v>
      </c>
      <c r="AP11" s="83">
        <v>12</v>
      </c>
      <c r="AQ11" s="83" t="e">
        <f>NA()</f>
        <v>#N/A</v>
      </c>
      <c r="AR11" s="83" t="e">
        <f>NA()</f>
        <v>#N/A</v>
      </c>
      <c r="AS11" s="83">
        <v>48</v>
      </c>
      <c r="AT11" s="83" t="e">
        <f>NA()</f>
        <v>#N/A</v>
      </c>
      <c r="AU11" s="83" t="e">
        <f>NA()</f>
        <v>#N/A</v>
      </c>
      <c r="AV11" s="83">
        <v>98</v>
      </c>
      <c r="AW11" s="83" t="e">
        <f>NA()</f>
        <v>#N/A</v>
      </c>
      <c r="AX11" s="83" t="e">
        <f>NA()</f>
        <v>#N/A</v>
      </c>
      <c r="AY11" s="83">
        <v>88</v>
      </c>
      <c r="AZ11" s="83" t="e">
        <f>NA()</f>
        <v>#N/A</v>
      </c>
      <c r="BA11" s="83" t="e">
        <f>NA()</f>
        <v>#N/A</v>
      </c>
      <c r="BB11" s="83">
        <v>52</v>
      </c>
      <c r="BC11" s="83" t="e">
        <f>NA()</f>
        <v>#N/A</v>
      </c>
      <c r="BD11" s="83" t="e">
        <f>NA()</f>
        <v>#N/A</v>
      </c>
      <c r="BE11" s="83">
        <v>36</v>
      </c>
      <c r="BF11" s="83" t="e">
        <f>NA()</f>
        <v>#N/A</v>
      </c>
      <c r="BG11" s="83" t="e">
        <f>NA()</f>
        <v>#N/A</v>
      </c>
      <c r="BH11" s="83">
        <v>60</v>
      </c>
      <c r="BI11" s="83" t="e">
        <f>NA()</f>
        <v>#N/A</v>
      </c>
      <c r="BJ11" s="83" t="e">
        <f>NA()</f>
        <v>#N/A</v>
      </c>
      <c r="BK11" s="83">
        <v>56</v>
      </c>
      <c r="BL11" s="83" t="e">
        <f>NA()</f>
        <v>#N/A</v>
      </c>
      <c r="BM11" s="83" t="e">
        <f>NA()</f>
        <v>#N/A</v>
      </c>
      <c r="BN11" s="83">
        <v>40</v>
      </c>
      <c r="BO11" s="83" t="e">
        <f>NA()</f>
        <v>#N/A</v>
      </c>
      <c r="BP11" s="83" t="e">
        <f>NA()</f>
        <v>#N/A</v>
      </c>
      <c r="BQ11" s="83">
        <v>52</v>
      </c>
      <c r="BR11" s="83" t="e">
        <f>NA()</f>
        <v>#N/A</v>
      </c>
      <c r="BS11" s="83" t="e">
        <f>NA()</f>
        <v>#N/A</v>
      </c>
      <c r="BT11" s="83">
        <v>101</v>
      </c>
      <c r="BU11" s="83" t="e">
        <f>NA()</f>
        <v>#N/A</v>
      </c>
      <c r="BV11" s="83" t="e">
        <f>NA()</f>
        <v>#N/A</v>
      </c>
      <c r="BW11" s="83">
        <v>95</v>
      </c>
      <c r="BX11" s="83" t="e">
        <f>NA()</f>
        <v>#N/A</v>
      </c>
      <c r="BY11" s="83" t="e">
        <f>NA()</f>
        <v>#N/A</v>
      </c>
      <c r="BZ11" s="83">
        <v>59</v>
      </c>
      <c r="CA11" s="83" t="e">
        <f>NA()</f>
        <v>#N/A</v>
      </c>
      <c r="CB11" s="83" t="e">
        <f>NA()</f>
        <v>#N/A</v>
      </c>
      <c r="CC11" s="83">
        <v>45</v>
      </c>
      <c r="CD11" s="83" t="e">
        <f>NA()</f>
        <v>#N/A</v>
      </c>
      <c r="CE11" s="83" t="e">
        <f>NA()</f>
        <v>#N/A</v>
      </c>
      <c r="CF11" s="83">
        <v>64</v>
      </c>
      <c r="CG11" s="83" t="e">
        <f>NA()</f>
        <v>#N/A</v>
      </c>
      <c r="CH11" s="83" t="e">
        <f>NA()</f>
        <v>#N/A</v>
      </c>
      <c r="CI11" s="83">
        <v>85</v>
      </c>
      <c r="CJ11" s="83" t="e">
        <f>NA()</f>
        <v>#N/A</v>
      </c>
      <c r="CK11" s="83" t="e">
        <f>NA()</f>
        <v>#N/A</v>
      </c>
      <c r="CL11" s="83">
        <v>56</v>
      </c>
      <c r="CM11" s="83" t="e">
        <f>NA()</f>
        <v>#N/A</v>
      </c>
      <c r="CN11" s="83" t="e">
        <f>NA()</f>
        <v>#N/A</v>
      </c>
      <c r="CO11" s="83">
        <v>57</v>
      </c>
      <c r="CP11" s="83" t="e">
        <f>NA()</f>
        <v>#N/A</v>
      </c>
      <c r="CQ11" s="83" t="e">
        <f>NA()</f>
        <v>#N/A</v>
      </c>
      <c r="CR11" s="83">
        <v>86</v>
      </c>
      <c r="CS11" s="83" t="e">
        <f>NA()</f>
        <v>#N/A</v>
      </c>
      <c r="CT11" s="83" t="e">
        <f>NA()</f>
        <v>#N/A</v>
      </c>
      <c r="CU11" s="83">
        <v>78</v>
      </c>
      <c r="CV11" s="83" t="e">
        <f>NA()</f>
        <v>#N/A</v>
      </c>
      <c r="CW11" s="83" t="e">
        <f>NA()</f>
        <v>#N/A</v>
      </c>
      <c r="CX11" s="83">
        <v>49</v>
      </c>
      <c r="CY11" s="83" t="e">
        <f>NA()</f>
        <v>#N/A</v>
      </c>
      <c r="CZ11" s="83" t="e">
        <f>NA()</f>
        <v>#N/A</v>
      </c>
      <c r="DA11" s="83">
        <v>24</v>
      </c>
      <c r="DB11" s="157" t="e">
        <f>NA()</f>
        <v>#N/A</v>
      </c>
      <c r="DC11" s="157" t="e">
        <f>NA()</f>
        <v>#N/A</v>
      </c>
      <c r="DD11" s="157" t="e">
        <f>NA()</f>
        <v>#N/A</v>
      </c>
      <c r="DE11" s="157" t="e">
        <f>NA()</f>
        <v>#N/A</v>
      </c>
      <c r="DF11" s="157" t="e">
        <f>NA()</f>
        <v>#N/A</v>
      </c>
      <c r="DG11" s="83">
        <f>B200</f>
        <v>39.25</v>
      </c>
      <c r="DH11" s="157" t="e">
        <f>NA()</f>
        <v>#N/A</v>
      </c>
      <c r="DI11" s="157" t="e">
        <f>NA()</f>
        <v>#N/A</v>
      </c>
      <c r="DJ11" s="157" t="e">
        <f>NA()</f>
        <v>#N/A</v>
      </c>
      <c r="DK11" s="157" t="e">
        <f>NA()</f>
        <v>#N/A</v>
      </c>
      <c r="DL11" s="157" t="e">
        <f>NA()</f>
        <v>#N/A</v>
      </c>
      <c r="DM11" s="83">
        <f>C200</f>
        <v>54.25</v>
      </c>
      <c r="DN11" s="157" t="e">
        <f>NA()</f>
        <v>#N/A</v>
      </c>
      <c r="DO11" s="157" t="e">
        <f>NA()</f>
        <v>#N/A</v>
      </c>
      <c r="DP11" s="157" t="e">
        <f>NA()</f>
        <v>#N/A</v>
      </c>
      <c r="DQ11" s="157" t="e">
        <f>NA()</f>
        <v>#N/A</v>
      </c>
      <c r="DR11" s="157" t="e">
        <f>NA()</f>
        <v>#N/A</v>
      </c>
      <c r="DS11" s="83">
        <f>D200</f>
        <v>92.6</v>
      </c>
      <c r="DT11" s="157" t="e">
        <f>NA()</f>
        <v>#N/A</v>
      </c>
      <c r="DU11" s="157" t="e">
        <f>NA()</f>
        <v>#N/A</v>
      </c>
      <c r="DV11" s="157" t="e">
        <f>NA()</f>
        <v>#N/A</v>
      </c>
      <c r="DW11" s="157" t="e">
        <f>NA()</f>
        <v>#N/A</v>
      </c>
      <c r="DX11" s="157" t="e">
        <f>NA()</f>
        <v>#N/A</v>
      </c>
      <c r="DY11" s="84">
        <f>E200</f>
        <v>39.799999999999997</v>
      </c>
    </row>
    <row r="12" spans="1:129" x14ac:dyDescent="0.25">
      <c r="A12" s="158" t="s">
        <v>74</v>
      </c>
      <c r="B12" s="83" t="e">
        <f>NA()</f>
        <v>#N/A</v>
      </c>
      <c r="C12" s="83">
        <v>70</v>
      </c>
      <c r="D12" s="83" t="e">
        <f>NA()</f>
        <v>#N/A</v>
      </c>
      <c r="E12" s="83" t="e">
        <f>NA()</f>
        <v>#N/A</v>
      </c>
      <c r="F12" s="83">
        <v>40</v>
      </c>
      <c r="G12" s="83" t="e">
        <f>NA()</f>
        <v>#N/A</v>
      </c>
      <c r="H12" s="83" t="e">
        <f>NA()</f>
        <v>#N/A</v>
      </c>
      <c r="I12" s="83">
        <v>11</v>
      </c>
      <c r="J12" s="83" t="e">
        <f>NA()</f>
        <v>#N/A</v>
      </c>
      <c r="K12" s="83" t="e">
        <f>NA()</f>
        <v>#N/A</v>
      </c>
      <c r="L12" s="83">
        <v>-18</v>
      </c>
      <c r="M12" s="83" t="e">
        <f>NA()</f>
        <v>#N/A</v>
      </c>
      <c r="N12" s="83" t="e">
        <f>NA()</f>
        <v>#N/A</v>
      </c>
      <c r="O12" s="83">
        <v>-52</v>
      </c>
      <c r="P12" s="83" t="e">
        <f>NA()</f>
        <v>#N/A</v>
      </c>
      <c r="Q12" s="83" t="e">
        <f>NA()</f>
        <v>#N/A</v>
      </c>
      <c r="R12" s="83">
        <v>-35</v>
      </c>
      <c r="S12" s="83" t="e">
        <f>NA()</f>
        <v>#N/A</v>
      </c>
      <c r="T12" s="83" t="e">
        <f>NA()</f>
        <v>#N/A</v>
      </c>
      <c r="U12" s="83">
        <v>24</v>
      </c>
      <c r="V12" s="83" t="e">
        <f>NA()</f>
        <v>#N/A</v>
      </c>
      <c r="W12" s="83" t="e">
        <f>NA()</f>
        <v>#N/A</v>
      </c>
      <c r="X12" s="83">
        <v>80</v>
      </c>
      <c r="Y12" s="83" t="e">
        <f>NA()</f>
        <v>#N/A</v>
      </c>
      <c r="Z12" s="83" t="e">
        <f>NA()</f>
        <v>#N/A</v>
      </c>
      <c r="AA12" s="83">
        <v>67</v>
      </c>
      <c r="AB12" s="83" t="e">
        <f>NA()</f>
        <v>#N/A</v>
      </c>
      <c r="AC12" s="83" t="e">
        <f>NA()</f>
        <v>#N/A</v>
      </c>
      <c r="AD12" s="83">
        <v>34</v>
      </c>
      <c r="AE12" s="83" t="e">
        <f>NA()</f>
        <v>#N/A</v>
      </c>
      <c r="AF12" s="83" t="e">
        <f>NA()</f>
        <v>#N/A</v>
      </c>
      <c r="AG12" s="83">
        <v>21</v>
      </c>
      <c r="AH12" s="83" t="e">
        <f>NA()</f>
        <v>#N/A</v>
      </c>
      <c r="AI12" s="83" t="e">
        <f>NA()</f>
        <v>#N/A</v>
      </c>
      <c r="AJ12" s="83">
        <v>4</v>
      </c>
      <c r="AK12" s="83" t="e">
        <f>NA()</f>
        <v>#N/A</v>
      </c>
      <c r="AL12" s="83" t="e">
        <f>NA()</f>
        <v>#N/A</v>
      </c>
      <c r="AM12" s="83">
        <v>-30</v>
      </c>
      <c r="AN12" s="83" t="e">
        <f>NA()</f>
        <v>#N/A</v>
      </c>
      <c r="AO12" s="83" t="e">
        <f>NA()</f>
        <v>#N/A</v>
      </c>
      <c r="AP12" s="83">
        <v>-35</v>
      </c>
      <c r="AQ12" s="83" t="e">
        <f>NA()</f>
        <v>#N/A</v>
      </c>
      <c r="AR12" s="83" t="e">
        <f>NA()</f>
        <v>#N/A</v>
      </c>
      <c r="AS12" s="83">
        <v>28</v>
      </c>
      <c r="AT12" s="83" t="e">
        <f>NA()</f>
        <v>#N/A</v>
      </c>
      <c r="AU12" s="83" t="e">
        <f>NA()</f>
        <v>#N/A</v>
      </c>
      <c r="AV12" s="83">
        <v>70</v>
      </c>
      <c r="AW12" s="83" t="e">
        <f>NA()</f>
        <v>#N/A</v>
      </c>
      <c r="AX12" s="83" t="e">
        <f>NA()</f>
        <v>#N/A</v>
      </c>
      <c r="AY12" s="83">
        <v>62</v>
      </c>
      <c r="AZ12" s="83" t="e">
        <f>NA()</f>
        <v>#N/A</v>
      </c>
      <c r="BA12" s="83" t="e">
        <f>NA()</f>
        <v>#N/A</v>
      </c>
      <c r="BB12" s="83">
        <v>27</v>
      </c>
      <c r="BC12" s="83" t="e">
        <f>NA()</f>
        <v>#N/A</v>
      </c>
      <c r="BD12" s="83" t="e">
        <f>NA()</f>
        <v>#N/A</v>
      </c>
      <c r="BE12" s="83">
        <v>11</v>
      </c>
      <c r="BF12" s="83" t="e">
        <f>NA()</f>
        <v>#N/A</v>
      </c>
      <c r="BG12" s="83" t="e">
        <f>NA()</f>
        <v>#N/A</v>
      </c>
      <c r="BH12" s="83">
        <v>30</v>
      </c>
      <c r="BI12" s="83" t="e">
        <f>NA()</f>
        <v>#N/A</v>
      </c>
      <c r="BJ12" s="83" t="e">
        <f>NA()</f>
        <v>#N/A</v>
      </c>
      <c r="BK12" s="83">
        <v>25</v>
      </c>
      <c r="BL12" s="83" t="e">
        <f>NA()</f>
        <v>#N/A</v>
      </c>
      <c r="BM12" s="83" t="e">
        <f>NA()</f>
        <v>#N/A</v>
      </c>
      <c r="BN12" s="83">
        <v>-5</v>
      </c>
      <c r="BO12" s="83" t="e">
        <f>NA()</f>
        <v>#N/A</v>
      </c>
      <c r="BP12" s="83" t="e">
        <f>NA()</f>
        <v>#N/A</v>
      </c>
      <c r="BQ12" s="83">
        <v>20</v>
      </c>
      <c r="BR12" s="83" t="e">
        <f>NA()</f>
        <v>#N/A</v>
      </c>
      <c r="BS12" s="83" t="e">
        <f>NA()</f>
        <v>#N/A</v>
      </c>
      <c r="BT12" s="83">
        <v>72</v>
      </c>
      <c r="BU12" s="83" t="e">
        <f>NA()</f>
        <v>#N/A</v>
      </c>
      <c r="BV12" s="83" t="e">
        <f>NA()</f>
        <v>#N/A</v>
      </c>
      <c r="BW12" s="83">
        <v>65</v>
      </c>
      <c r="BX12" s="83" t="e">
        <f>NA()</f>
        <v>#N/A</v>
      </c>
      <c r="BY12" s="83" t="e">
        <f>NA()</f>
        <v>#N/A</v>
      </c>
      <c r="BZ12" s="83">
        <v>23</v>
      </c>
      <c r="CA12" s="83" t="e">
        <f>NA()</f>
        <v>#N/A</v>
      </c>
      <c r="CB12" s="83" t="e">
        <f>NA()</f>
        <v>#N/A</v>
      </c>
      <c r="CC12" s="83">
        <v>12</v>
      </c>
      <c r="CD12" s="83" t="e">
        <f>NA()</f>
        <v>#N/A</v>
      </c>
      <c r="CE12" s="83" t="e">
        <f>NA()</f>
        <v>#N/A</v>
      </c>
      <c r="CF12" s="83">
        <v>40</v>
      </c>
      <c r="CG12" s="83" t="e">
        <f>NA()</f>
        <v>#N/A</v>
      </c>
      <c r="CH12" s="83" t="e">
        <f>NA()</f>
        <v>#N/A</v>
      </c>
      <c r="CI12" s="83">
        <v>57</v>
      </c>
      <c r="CJ12" s="83" t="e">
        <f>NA()</f>
        <v>#N/A</v>
      </c>
      <c r="CK12" s="83" t="e">
        <f>NA()</f>
        <v>#N/A</v>
      </c>
      <c r="CL12" s="83">
        <v>24</v>
      </c>
      <c r="CM12" s="83" t="e">
        <f>NA()</f>
        <v>#N/A</v>
      </c>
      <c r="CN12" s="83" t="e">
        <f>NA()</f>
        <v>#N/A</v>
      </c>
      <c r="CO12" s="83">
        <v>26</v>
      </c>
      <c r="CP12" s="83" t="e">
        <f>NA()</f>
        <v>#N/A</v>
      </c>
      <c r="CQ12" s="83" t="e">
        <f>NA()</f>
        <v>#N/A</v>
      </c>
      <c r="CR12" s="83">
        <v>62</v>
      </c>
      <c r="CS12" s="83" t="e">
        <f>NA()</f>
        <v>#N/A</v>
      </c>
      <c r="CT12" s="83" t="e">
        <f>NA()</f>
        <v>#N/A</v>
      </c>
      <c r="CU12" s="83">
        <v>52</v>
      </c>
      <c r="CV12" s="83" t="e">
        <f>NA()</f>
        <v>#N/A</v>
      </c>
      <c r="CW12" s="83" t="e">
        <f>NA()</f>
        <v>#N/A</v>
      </c>
      <c r="CX12" s="83">
        <v>18</v>
      </c>
      <c r="CY12" s="83" t="e">
        <f>NA()</f>
        <v>#N/A</v>
      </c>
      <c r="CZ12" s="83" t="e">
        <f>NA()</f>
        <v>#N/A</v>
      </c>
      <c r="DA12" s="83">
        <v>-18</v>
      </c>
      <c r="DB12" s="157" t="e">
        <f>NA()</f>
        <v>#N/A</v>
      </c>
      <c r="DC12" s="157" t="e">
        <f>NA()</f>
        <v>#N/A</v>
      </c>
      <c r="DD12" s="157" t="e">
        <f>NA()</f>
        <v>#N/A</v>
      </c>
      <c r="DE12" s="157" t="e">
        <f>NA()</f>
        <v>#N/A</v>
      </c>
      <c r="DF12" s="157" t="e">
        <f>NA()</f>
        <v>#N/A</v>
      </c>
      <c r="DG12" s="83">
        <f>B225</f>
        <v>0</v>
      </c>
      <c r="DH12" s="157" t="e">
        <f>NA()</f>
        <v>#N/A</v>
      </c>
      <c r="DI12" s="157" t="e">
        <f>NA()</f>
        <v>#N/A</v>
      </c>
      <c r="DJ12" s="157" t="e">
        <f>NA()</f>
        <v>#N/A</v>
      </c>
      <c r="DK12" s="157" t="e">
        <f>NA()</f>
        <v>#N/A</v>
      </c>
      <c r="DL12" s="157" t="e">
        <f>NA()</f>
        <v>#N/A</v>
      </c>
      <c r="DM12" s="83">
        <f>C225</f>
        <v>24.5</v>
      </c>
      <c r="DN12" s="157" t="e">
        <f>NA()</f>
        <v>#N/A</v>
      </c>
      <c r="DO12" s="157" t="e">
        <f>NA()</f>
        <v>#N/A</v>
      </c>
      <c r="DP12" s="157" t="e">
        <f>NA()</f>
        <v>#N/A</v>
      </c>
      <c r="DQ12" s="157" t="e">
        <f>NA()</f>
        <v>#N/A</v>
      </c>
      <c r="DR12" s="157" t="e">
        <f>NA()</f>
        <v>#N/A</v>
      </c>
      <c r="DS12" s="83">
        <f>D225</f>
        <v>63.2</v>
      </c>
      <c r="DT12" s="157" t="e">
        <f>NA()</f>
        <v>#N/A</v>
      </c>
      <c r="DU12" s="157" t="e">
        <f>NA()</f>
        <v>#N/A</v>
      </c>
      <c r="DV12" s="157" t="e">
        <f>NA()</f>
        <v>#N/A</v>
      </c>
      <c r="DW12" s="157" t="e">
        <f>NA()</f>
        <v>#N/A</v>
      </c>
      <c r="DX12" s="157" t="e">
        <f>NA()</f>
        <v>#N/A</v>
      </c>
      <c r="DY12" s="84">
        <f>E225</f>
        <v>7.4</v>
      </c>
    </row>
    <row r="13" spans="1:129" x14ac:dyDescent="0.25">
      <c r="A13" s="158" t="s">
        <v>75</v>
      </c>
      <c r="B13" s="83">
        <v>67</v>
      </c>
      <c r="C13" s="83">
        <v>56</v>
      </c>
      <c r="D13" s="83">
        <v>44</v>
      </c>
      <c r="E13" s="83">
        <v>34</v>
      </c>
      <c r="F13" s="83">
        <v>26</v>
      </c>
      <c r="G13" s="83">
        <v>19</v>
      </c>
      <c r="H13" s="83">
        <v>12</v>
      </c>
      <c r="I13" s="83">
        <v>-2</v>
      </c>
      <c r="J13" s="83">
        <v>-16</v>
      </c>
      <c r="K13" s="83">
        <v>-30</v>
      </c>
      <c r="L13" s="83">
        <v>-43</v>
      </c>
      <c r="M13" s="83">
        <v>-56</v>
      </c>
      <c r="N13" s="83">
        <v>-67</v>
      </c>
      <c r="O13" s="83">
        <v>-73</v>
      </c>
      <c r="P13" s="83">
        <v>-67</v>
      </c>
      <c r="Q13" s="83">
        <v>-48</v>
      </c>
      <c r="R13" s="83">
        <v>-25</v>
      </c>
      <c r="S13" s="83">
        <v>2</v>
      </c>
      <c r="T13" s="83">
        <v>27</v>
      </c>
      <c r="U13" s="83">
        <v>52</v>
      </c>
      <c r="V13" s="83">
        <v>62</v>
      </c>
      <c r="W13" s="83">
        <v>70</v>
      </c>
      <c r="X13" s="83">
        <v>71</v>
      </c>
      <c r="Y13" s="83">
        <v>67</v>
      </c>
      <c r="Z13" s="83">
        <v>57</v>
      </c>
      <c r="AA13" s="83">
        <v>45</v>
      </c>
      <c r="AB13" s="83">
        <v>37</v>
      </c>
      <c r="AC13" s="83">
        <v>30</v>
      </c>
      <c r="AD13" s="83">
        <v>24</v>
      </c>
      <c r="AE13" s="83">
        <v>21</v>
      </c>
      <c r="AF13" s="83">
        <v>18</v>
      </c>
      <c r="AG13" s="83">
        <v>14</v>
      </c>
      <c r="AH13" s="83">
        <v>6</v>
      </c>
      <c r="AI13" s="83">
        <v>-3</v>
      </c>
      <c r="AJ13" s="83">
        <v>-13</v>
      </c>
      <c r="AK13" s="83">
        <v>-24</v>
      </c>
      <c r="AL13" s="83">
        <v>-34</v>
      </c>
      <c r="AM13" s="83">
        <v>-40</v>
      </c>
      <c r="AN13" s="83">
        <v>-43</v>
      </c>
      <c r="AO13" s="83">
        <v>-34</v>
      </c>
      <c r="AP13" s="83">
        <v>-17</v>
      </c>
      <c r="AQ13" s="83">
        <v>0</v>
      </c>
      <c r="AR13" s="83">
        <v>18</v>
      </c>
      <c r="AS13" s="83">
        <v>35</v>
      </c>
      <c r="AT13" s="83">
        <v>50</v>
      </c>
      <c r="AU13" s="83">
        <v>63</v>
      </c>
      <c r="AV13" s="83">
        <v>68</v>
      </c>
      <c r="AW13" s="83">
        <v>65</v>
      </c>
      <c r="AX13" s="83">
        <v>55</v>
      </c>
      <c r="AY13" s="83">
        <v>44</v>
      </c>
      <c r="AZ13" s="83">
        <v>32</v>
      </c>
      <c r="BA13" s="83">
        <v>21</v>
      </c>
      <c r="BB13" s="83">
        <v>11</v>
      </c>
      <c r="BC13" s="83">
        <v>7</v>
      </c>
      <c r="BD13" s="83">
        <v>9</v>
      </c>
      <c r="BE13" s="83">
        <v>13</v>
      </c>
      <c r="BF13" s="83">
        <v>16</v>
      </c>
      <c r="BG13" s="83">
        <v>17</v>
      </c>
      <c r="BH13" s="83">
        <v>10</v>
      </c>
      <c r="BI13" s="83">
        <v>-2</v>
      </c>
      <c r="BJ13" s="83">
        <v>-12</v>
      </c>
      <c r="BK13" s="83">
        <v>-22</v>
      </c>
      <c r="BL13" s="83">
        <v>-31</v>
      </c>
      <c r="BM13" s="83">
        <v>-28</v>
      </c>
      <c r="BN13" s="83">
        <v>-17</v>
      </c>
      <c r="BO13" s="83">
        <v>-4</v>
      </c>
      <c r="BP13" s="83">
        <v>11</v>
      </c>
      <c r="BQ13" s="83">
        <v>26</v>
      </c>
      <c r="BR13" s="83">
        <v>40</v>
      </c>
      <c r="BS13" s="83">
        <v>52</v>
      </c>
      <c r="BT13" s="83">
        <v>58</v>
      </c>
      <c r="BU13" s="83">
        <v>49</v>
      </c>
      <c r="BV13" s="83">
        <v>34</v>
      </c>
      <c r="BW13" s="83">
        <v>15</v>
      </c>
      <c r="BX13" s="83">
        <v>-2</v>
      </c>
      <c r="BY13" s="83">
        <v>-17</v>
      </c>
      <c r="BZ13" s="83">
        <v>-22</v>
      </c>
      <c r="CA13" s="83">
        <v>-22</v>
      </c>
      <c r="CB13" s="83">
        <v>-12</v>
      </c>
      <c r="CC13" s="83">
        <v>5</v>
      </c>
      <c r="CD13" s="83">
        <v>23</v>
      </c>
      <c r="CE13" s="83">
        <v>37</v>
      </c>
      <c r="CF13" s="83">
        <v>45</v>
      </c>
      <c r="CG13" s="83">
        <v>43</v>
      </c>
      <c r="CH13" s="83">
        <v>33</v>
      </c>
      <c r="CI13" s="83">
        <v>21</v>
      </c>
      <c r="CJ13" s="83">
        <v>10</v>
      </c>
      <c r="CK13" s="83">
        <v>0</v>
      </c>
      <c r="CL13" s="83">
        <v>-2</v>
      </c>
      <c r="CM13" s="83">
        <v>2</v>
      </c>
      <c r="CN13" s="83">
        <v>12</v>
      </c>
      <c r="CO13" s="83">
        <v>25</v>
      </c>
      <c r="CP13" s="83">
        <v>35</v>
      </c>
      <c r="CQ13" s="83">
        <v>44</v>
      </c>
      <c r="CR13" s="83">
        <v>47</v>
      </c>
      <c r="CS13" s="83">
        <v>42</v>
      </c>
      <c r="CT13" s="83">
        <v>30</v>
      </c>
      <c r="CU13" s="83">
        <v>13</v>
      </c>
      <c r="CV13" s="83">
        <v>-11</v>
      </c>
      <c r="CW13" s="83">
        <v>-34</v>
      </c>
      <c r="CX13" s="83">
        <v>-49</v>
      </c>
      <c r="CY13" s="83">
        <v>-50</v>
      </c>
      <c r="CZ13" s="83">
        <v>-46</v>
      </c>
      <c r="DA13" s="83">
        <v>-34</v>
      </c>
      <c r="DB13" s="157" t="e">
        <f>NA()</f>
        <v>#N/A</v>
      </c>
      <c r="DC13" s="157" t="e">
        <f>NA()</f>
        <v>#N/A</v>
      </c>
      <c r="DD13" s="157" t="e">
        <f>NA()</f>
        <v>#N/A</v>
      </c>
      <c r="DE13" s="157" t="e">
        <f>NA()</f>
        <v>#N/A</v>
      </c>
      <c r="DF13" s="157" t="e">
        <f>NA()</f>
        <v>#N/A</v>
      </c>
      <c r="DG13" s="83">
        <f>B250</f>
        <v>-28.5</v>
      </c>
      <c r="DH13" s="157" t="e">
        <f>NA()</f>
        <v>#N/A</v>
      </c>
      <c r="DI13" s="157" t="e">
        <f>NA()</f>
        <v>#N/A</v>
      </c>
      <c r="DJ13" s="157" t="e">
        <f>NA()</f>
        <v>#N/A</v>
      </c>
      <c r="DK13" s="157" t="e">
        <f>NA()</f>
        <v>#N/A</v>
      </c>
      <c r="DL13" s="157" t="e">
        <f>NA()</f>
        <v>#N/A</v>
      </c>
      <c r="DM13" s="83">
        <f>C250</f>
        <v>34.5</v>
      </c>
      <c r="DN13" s="157" t="e">
        <f>NA()</f>
        <v>#N/A</v>
      </c>
      <c r="DO13" s="157" t="e">
        <f>NA()</f>
        <v>#N/A</v>
      </c>
      <c r="DP13" s="157" t="e">
        <f>NA()</f>
        <v>#N/A</v>
      </c>
      <c r="DQ13" s="157" t="e">
        <f>NA()</f>
        <v>#N/A</v>
      </c>
      <c r="DR13" s="157" t="e">
        <f>NA()</f>
        <v>#N/A</v>
      </c>
      <c r="DS13" s="83">
        <f>D250</f>
        <v>34.6</v>
      </c>
      <c r="DT13" s="157" t="e">
        <f>NA()</f>
        <v>#N/A</v>
      </c>
      <c r="DU13" s="157" t="e">
        <f>NA()</f>
        <v>#N/A</v>
      </c>
      <c r="DV13" s="157" t="e">
        <f>NA()</f>
        <v>#N/A</v>
      </c>
      <c r="DW13" s="157" t="e">
        <f>NA()</f>
        <v>#N/A</v>
      </c>
      <c r="DX13" s="157" t="e">
        <f>NA()</f>
        <v>#N/A</v>
      </c>
      <c r="DY13" s="84">
        <f>E250</f>
        <v>-0.8</v>
      </c>
    </row>
    <row r="14" spans="1:129" x14ac:dyDescent="0.25">
      <c r="A14" s="158" t="s">
        <v>76</v>
      </c>
      <c r="B14" s="83">
        <v>34</v>
      </c>
      <c r="C14" s="83">
        <v>34</v>
      </c>
      <c r="D14" s="83">
        <v>29</v>
      </c>
      <c r="E14" s="83">
        <v>16</v>
      </c>
      <c r="F14" s="83">
        <v>12</v>
      </c>
      <c r="G14" s="83">
        <v>1</v>
      </c>
      <c r="H14" s="83">
        <v>-12</v>
      </c>
      <c r="I14" s="83">
        <v>-31</v>
      </c>
      <c r="J14" s="83">
        <v>-38</v>
      </c>
      <c r="K14" s="83">
        <v>-52</v>
      </c>
      <c r="L14" s="83">
        <v>-73</v>
      </c>
      <c r="M14" s="83">
        <v>-82</v>
      </c>
      <c r="N14" s="83">
        <v>-79</v>
      </c>
      <c r="O14" s="83">
        <v>-69</v>
      </c>
      <c r="P14" s="83">
        <v>-57</v>
      </c>
      <c r="Q14" s="83">
        <v>-39</v>
      </c>
      <c r="R14" s="83">
        <v>-15</v>
      </c>
      <c r="S14" s="83">
        <v>4</v>
      </c>
      <c r="T14" s="83">
        <v>25</v>
      </c>
      <c r="U14" s="83">
        <v>46</v>
      </c>
      <c r="V14" s="83">
        <v>49</v>
      </c>
      <c r="W14" s="83">
        <v>51</v>
      </c>
      <c r="X14" s="83">
        <v>44</v>
      </c>
      <c r="Y14" s="83">
        <v>35</v>
      </c>
      <c r="Z14" s="83">
        <v>26</v>
      </c>
      <c r="AA14" s="83">
        <v>23</v>
      </c>
      <c r="AB14" s="83">
        <v>19</v>
      </c>
      <c r="AC14" s="83">
        <v>14</v>
      </c>
      <c r="AD14" s="83">
        <v>10</v>
      </c>
      <c r="AE14" s="83">
        <v>9</v>
      </c>
      <c r="AF14" s="83">
        <v>0</v>
      </c>
      <c r="AG14" s="83">
        <v>-9</v>
      </c>
      <c r="AH14" s="83">
        <v>-17</v>
      </c>
      <c r="AI14" s="83">
        <v>-30</v>
      </c>
      <c r="AJ14" s="83">
        <v>-40</v>
      </c>
      <c r="AK14" s="83">
        <v>-51</v>
      </c>
      <c r="AL14" s="83">
        <v>-55</v>
      </c>
      <c r="AM14" s="83">
        <v>-58</v>
      </c>
      <c r="AN14" s="83">
        <v>-54</v>
      </c>
      <c r="AO14" s="83">
        <v>-39</v>
      </c>
      <c r="AP14" s="83">
        <v>-21</v>
      </c>
      <c r="AQ14" s="83">
        <v>2</v>
      </c>
      <c r="AR14" s="83">
        <v>20</v>
      </c>
      <c r="AS14" s="83">
        <v>35</v>
      </c>
      <c r="AT14" s="83">
        <v>44</v>
      </c>
      <c r="AU14" s="83">
        <v>46</v>
      </c>
      <c r="AV14" s="83">
        <v>41</v>
      </c>
      <c r="AW14" s="83">
        <v>27</v>
      </c>
      <c r="AX14" s="83">
        <v>18</v>
      </c>
      <c r="AY14" s="83">
        <v>9</v>
      </c>
      <c r="AZ14" s="83">
        <v>1</v>
      </c>
      <c r="BA14" s="83">
        <v>-1</v>
      </c>
      <c r="BB14" s="83">
        <v>0</v>
      </c>
      <c r="BC14" s="83">
        <v>1</v>
      </c>
      <c r="BD14" s="83">
        <v>3</v>
      </c>
      <c r="BE14" s="83">
        <v>4</v>
      </c>
      <c r="BF14" s="83">
        <v>2</v>
      </c>
      <c r="BG14" s="83">
        <v>-4</v>
      </c>
      <c r="BH14" s="83">
        <v>-16</v>
      </c>
      <c r="BI14" s="83">
        <v>-20</v>
      </c>
      <c r="BJ14" s="83">
        <v>-27</v>
      </c>
      <c r="BK14" s="83">
        <v>-35</v>
      </c>
      <c r="BL14" s="83">
        <v>-39</v>
      </c>
      <c r="BM14" s="83">
        <v>-33</v>
      </c>
      <c r="BN14" s="83">
        <v>-24</v>
      </c>
      <c r="BO14" s="83">
        <v>-9</v>
      </c>
      <c r="BP14" s="83">
        <v>10</v>
      </c>
      <c r="BQ14" s="83">
        <v>25</v>
      </c>
      <c r="BR14" s="83">
        <v>32</v>
      </c>
      <c r="BS14" s="83">
        <v>36</v>
      </c>
      <c r="BT14" s="83">
        <v>29</v>
      </c>
      <c r="BU14" s="83">
        <v>16</v>
      </c>
      <c r="BV14" s="83">
        <v>-2</v>
      </c>
      <c r="BW14" s="83">
        <v>-15</v>
      </c>
      <c r="BX14" s="83">
        <v>-21</v>
      </c>
      <c r="BY14" s="83">
        <v>-28</v>
      </c>
      <c r="BZ14" s="83">
        <v>-24</v>
      </c>
      <c r="CA14" s="83">
        <v>-18</v>
      </c>
      <c r="CB14" s="83">
        <v>-4</v>
      </c>
      <c r="CC14" s="83">
        <v>9</v>
      </c>
      <c r="CD14" s="83">
        <v>19</v>
      </c>
      <c r="CE14" s="83">
        <v>23</v>
      </c>
      <c r="CF14" s="83">
        <v>24</v>
      </c>
      <c r="CG14" s="83">
        <v>18</v>
      </c>
      <c r="CH14" s="83">
        <v>12</v>
      </c>
      <c r="CI14" s="83">
        <v>2</v>
      </c>
      <c r="CJ14" s="83">
        <v>-5</v>
      </c>
      <c r="CK14" s="83">
        <v>-6</v>
      </c>
      <c r="CL14" s="83">
        <v>-1</v>
      </c>
      <c r="CM14" s="83">
        <v>3</v>
      </c>
      <c r="CN14" s="83">
        <v>11</v>
      </c>
      <c r="CO14" s="83">
        <v>18</v>
      </c>
      <c r="CP14" s="83">
        <v>29</v>
      </c>
      <c r="CQ14" s="83">
        <v>30</v>
      </c>
      <c r="CR14" s="83">
        <v>16</v>
      </c>
      <c r="CS14" s="83">
        <v>3</v>
      </c>
      <c r="CT14" s="83">
        <v>-15</v>
      </c>
      <c r="CU14" s="83">
        <v>-38</v>
      </c>
      <c r="CV14" s="83">
        <v>-55</v>
      </c>
      <c r="CW14" s="83">
        <v>-67</v>
      </c>
      <c r="CX14" s="83">
        <v>-65</v>
      </c>
      <c r="CY14" s="83">
        <v>-60</v>
      </c>
      <c r="CZ14" s="83">
        <v>-43</v>
      </c>
      <c r="DA14" s="83">
        <v>-14</v>
      </c>
      <c r="DB14" s="157" t="e">
        <f>NA()</f>
        <v>#N/A</v>
      </c>
      <c r="DC14" s="157" t="e">
        <f>NA()</f>
        <v>#N/A</v>
      </c>
      <c r="DD14" s="157" t="e">
        <f>NA()</f>
        <v>#N/A</v>
      </c>
      <c r="DE14" s="157" t="e">
        <f>NA()</f>
        <v>#N/A</v>
      </c>
      <c r="DF14" s="157" t="e">
        <f>NA()</f>
        <v>#N/A</v>
      </c>
      <c r="DG14" s="83">
        <f>B275</f>
        <v>-40</v>
      </c>
      <c r="DH14" s="157" t="e">
        <f>NA()</f>
        <v>#N/A</v>
      </c>
      <c r="DI14" s="157" t="e">
        <f>NA()</f>
        <v>#N/A</v>
      </c>
      <c r="DJ14" s="157" t="e">
        <f>NA()</f>
        <v>#N/A</v>
      </c>
      <c r="DK14" s="157" t="e">
        <f>NA()</f>
        <v>#N/A</v>
      </c>
      <c r="DL14" s="157" t="e">
        <f>NA()</f>
        <v>#N/A</v>
      </c>
      <c r="DM14" s="83">
        <f>C275</f>
        <v>31</v>
      </c>
      <c r="DN14" s="157" t="e">
        <f>NA()</f>
        <v>#N/A</v>
      </c>
      <c r="DO14" s="157" t="e">
        <f>NA()</f>
        <v>#N/A</v>
      </c>
      <c r="DP14" s="157" t="e">
        <f>NA()</f>
        <v>#N/A</v>
      </c>
      <c r="DQ14" s="157" t="e">
        <f>NA()</f>
        <v>#N/A</v>
      </c>
      <c r="DR14" s="157" t="e">
        <f>NA()</f>
        <v>#N/A</v>
      </c>
      <c r="DS14" s="83">
        <f>D275</f>
        <v>2.6</v>
      </c>
      <c r="DT14" s="157" t="e">
        <f>NA()</f>
        <v>#N/A</v>
      </c>
      <c r="DU14" s="157" t="e">
        <f>NA()</f>
        <v>#N/A</v>
      </c>
      <c r="DV14" s="157" t="e">
        <f>NA()</f>
        <v>#N/A</v>
      </c>
      <c r="DW14" s="157" t="e">
        <f>NA()</f>
        <v>#N/A</v>
      </c>
      <c r="DX14" s="157" t="e">
        <f>NA()</f>
        <v>#N/A</v>
      </c>
      <c r="DY14" s="84">
        <f>E275</f>
        <v>-8.1999999999999993</v>
      </c>
    </row>
    <row r="15" spans="1:129" x14ac:dyDescent="0.25">
      <c r="A15" s="159" t="s">
        <v>78</v>
      </c>
      <c r="B15" s="83" t="e">
        <f>NA()</f>
        <v>#N/A</v>
      </c>
      <c r="C15" s="83">
        <v>315</v>
      </c>
      <c r="D15" s="83" t="e">
        <f>NA()</f>
        <v>#N/A</v>
      </c>
      <c r="E15" s="83">
        <v>322</v>
      </c>
      <c r="F15" s="83" t="e">
        <f>NA()</f>
        <v>#N/A</v>
      </c>
      <c r="G15" s="83">
        <v>327</v>
      </c>
      <c r="H15" s="83" t="e">
        <f>NA()</f>
        <v>#N/A</v>
      </c>
      <c r="I15" s="83">
        <v>319</v>
      </c>
      <c r="J15" s="83" t="e">
        <f>NA()</f>
        <v>#N/A</v>
      </c>
      <c r="K15" s="83">
        <v>308</v>
      </c>
      <c r="L15" s="83" t="e">
        <f>NA()</f>
        <v>#N/A</v>
      </c>
      <c r="M15" s="83">
        <v>305</v>
      </c>
      <c r="N15" s="83" t="e">
        <f>NA()</f>
        <v>#N/A</v>
      </c>
      <c r="O15" s="83">
        <v>316</v>
      </c>
      <c r="P15" s="83" t="e">
        <f>NA()</f>
        <v>#N/A</v>
      </c>
      <c r="Q15" s="83">
        <v>340</v>
      </c>
      <c r="R15" s="83" t="e">
        <f>NA()</f>
        <v>#N/A</v>
      </c>
      <c r="S15" s="83">
        <v>350</v>
      </c>
      <c r="T15" s="83" t="e">
        <f>NA()</f>
        <v>#N/A</v>
      </c>
      <c r="U15" s="83">
        <v>342</v>
      </c>
      <c r="V15" s="83" t="e">
        <f>NA()</f>
        <v>#N/A</v>
      </c>
      <c r="W15" s="83">
        <v>326</v>
      </c>
      <c r="X15" s="83" t="e">
        <f>NA()</f>
        <v>#N/A</v>
      </c>
      <c r="Y15" s="83">
        <v>314</v>
      </c>
      <c r="Z15" s="83" t="e">
        <f>NA()</f>
        <v>#N/A</v>
      </c>
      <c r="AA15" s="83">
        <v>314</v>
      </c>
      <c r="AB15" s="83" t="e">
        <f>NA()</f>
        <v>#N/A</v>
      </c>
      <c r="AC15" s="83">
        <v>325</v>
      </c>
      <c r="AD15" s="83" t="e">
        <f>NA()</f>
        <v>#N/A</v>
      </c>
      <c r="AE15" s="83">
        <v>339</v>
      </c>
      <c r="AF15" s="83" t="e">
        <f>NA()</f>
        <v>#N/A</v>
      </c>
      <c r="AG15" s="83">
        <v>351</v>
      </c>
      <c r="AH15" s="83" t="e">
        <f>NA()</f>
        <v>#N/A</v>
      </c>
      <c r="AI15" s="83" t="e">
        <f>NA()</f>
        <v>#N/A</v>
      </c>
      <c r="AJ15" s="83" t="e">
        <f>NA()</f>
        <v>#N/A</v>
      </c>
      <c r="AK15" s="83" t="e">
        <f>NA()</f>
        <v>#N/A</v>
      </c>
      <c r="AL15" s="83" t="e">
        <f>NA()</f>
        <v>#N/A</v>
      </c>
      <c r="AM15" s="83">
        <v>357</v>
      </c>
      <c r="AN15" s="83" t="e">
        <f>NA()</f>
        <v>#N/A</v>
      </c>
      <c r="AO15" s="83">
        <v>356</v>
      </c>
      <c r="AP15" s="83" t="e">
        <f>NA()</f>
        <v>#N/A</v>
      </c>
      <c r="AQ15" s="83">
        <v>356</v>
      </c>
      <c r="AR15" s="83" t="e">
        <f>NA()</f>
        <v>#N/A</v>
      </c>
      <c r="AS15" s="83">
        <v>356</v>
      </c>
      <c r="AT15" s="83" t="e">
        <f>NA()</f>
        <v>#N/A</v>
      </c>
      <c r="AU15" s="83">
        <v>358</v>
      </c>
      <c r="AV15" s="83" t="e">
        <f>NA()</f>
        <v>#N/A</v>
      </c>
      <c r="AW15" s="83">
        <v>365</v>
      </c>
      <c r="AX15" s="83" t="e">
        <f>NA()</f>
        <v>#N/A</v>
      </c>
      <c r="AY15" s="83">
        <v>373</v>
      </c>
      <c r="AZ15" s="83" t="e">
        <f>NA()</f>
        <v>#N/A</v>
      </c>
      <c r="BA15" s="83">
        <v>378</v>
      </c>
      <c r="BB15" s="83" t="e">
        <f>NA()</f>
        <v>#N/A</v>
      </c>
      <c r="BC15" s="83">
        <v>383</v>
      </c>
      <c r="BD15" s="83" t="e">
        <f>NA()</f>
        <v>#N/A</v>
      </c>
      <c r="BE15" s="83">
        <v>385</v>
      </c>
      <c r="BF15" s="83" t="e">
        <f>NA()</f>
        <v>#N/A</v>
      </c>
      <c r="BG15" s="83">
        <v>382</v>
      </c>
      <c r="BH15" s="83" t="e">
        <f>NA()</f>
        <v>#N/A</v>
      </c>
      <c r="BI15" s="83">
        <v>374</v>
      </c>
      <c r="BJ15" s="83" t="e">
        <f>NA()</f>
        <v>#N/A</v>
      </c>
      <c r="BK15" s="83">
        <v>365</v>
      </c>
      <c r="BL15" s="83" t="e">
        <f>NA()</f>
        <v>#N/A</v>
      </c>
      <c r="BM15" s="83">
        <v>347</v>
      </c>
      <c r="BN15" s="83" t="e">
        <f>NA()</f>
        <v>#N/A</v>
      </c>
      <c r="BO15" s="83">
        <v>328</v>
      </c>
      <c r="BP15" s="83" t="e">
        <f>NA()</f>
        <v>#N/A</v>
      </c>
      <c r="BQ15" s="83">
        <v>312</v>
      </c>
      <c r="BR15" s="83" t="e">
        <f>NA()</f>
        <v>#N/A</v>
      </c>
      <c r="BS15" s="83">
        <v>297</v>
      </c>
      <c r="BT15" s="83" t="e">
        <f>NA()</f>
        <v>#N/A</v>
      </c>
      <c r="BU15" s="83">
        <v>284</v>
      </c>
      <c r="BV15" s="83" t="e">
        <f>NA()</f>
        <v>#N/A</v>
      </c>
      <c r="BW15" s="83">
        <v>272</v>
      </c>
      <c r="BX15" s="83" t="e">
        <f>NA()</f>
        <v>#N/A</v>
      </c>
      <c r="BY15" s="83" t="e">
        <f>NA()</f>
        <v>#N/A</v>
      </c>
      <c r="BZ15" s="83" t="e">
        <f>NA()</f>
        <v>#N/A</v>
      </c>
      <c r="CA15" s="83" t="e">
        <f>NA()</f>
        <v>#N/A</v>
      </c>
      <c r="CB15" s="83" t="e">
        <f>NA()</f>
        <v>#N/A</v>
      </c>
      <c r="CC15" s="83">
        <v>268</v>
      </c>
      <c r="CD15" s="83" t="e">
        <f>NA()</f>
        <v>#N/A</v>
      </c>
      <c r="CE15" s="83">
        <v>282</v>
      </c>
      <c r="CF15" s="83" t="e">
        <f>NA()</f>
        <v>#N/A</v>
      </c>
      <c r="CG15" s="83">
        <v>288</v>
      </c>
      <c r="CH15" s="83" t="e">
        <f>NA()</f>
        <v>#N/A</v>
      </c>
      <c r="CI15" s="83">
        <v>278</v>
      </c>
      <c r="CJ15" s="83" t="e">
        <f>NA()</f>
        <v>#N/A</v>
      </c>
      <c r="CK15" s="83">
        <v>270</v>
      </c>
      <c r="CL15" s="83" t="e">
        <f>NA()</f>
        <v>#N/A</v>
      </c>
      <c r="CM15" s="83">
        <v>260</v>
      </c>
      <c r="CN15" s="83" t="e">
        <f>NA()</f>
        <v>#N/A</v>
      </c>
      <c r="CO15" s="83">
        <v>249</v>
      </c>
      <c r="CP15" s="83" t="e">
        <f>NA()</f>
        <v>#N/A</v>
      </c>
      <c r="CQ15" s="83">
        <v>238</v>
      </c>
      <c r="CR15" s="83" t="e">
        <f>NA()</f>
        <v>#N/A</v>
      </c>
      <c r="CS15" s="83">
        <v>234</v>
      </c>
      <c r="CT15" s="83" t="e">
        <f>NA()</f>
        <v>#N/A</v>
      </c>
      <c r="CU15" s="83">
        <v>239</v>
      </c>
      <c r="CV15" s="83" t="e">
        <f>NA()</f>
        <v>#N/A</v>
      </c>
      <c r="CW15" s="83">
        <v>250</v>
      </c>
      <c r="CX15" s="83" t="e">
        <f>NA()</f>
        <v>#N/A</v>
      </c>
      <c r="CY15" s="83">
        <v>264</v>
      </c>
      <c r="CZ15" s="83" t="e">
        <f>NA()</f>
        <v>#N/A</v>
      </c>
      <c r="DA15" s="83">
        <v>280</v>
      </c>
      <c r="DB15" s="157" t="e">
        <f>NA()</f>
        <v>#N/A</v>
      </c>
      <c r="DC15" s="157" t="e">
        <f>NA()</f>
        <v>#N/A</v>
      </c>
      <c r="DD15" s="157" t="e">
        <f>NA()</f>
        <v>#N/A</v>
      </c>
      <c r="DE15" s="157" t="e">
        <f>NA()</f>
        <v>#N/A</v>
      </c>
      <c r="DF15" s="157" t="e">
        <f>NA()</f>
        <v>#N/A</v>
      </c>
      <c r="DG15" s="83">
        <f>B300</f>
        <v>329</v>
      </c>
      <c r="DH15" s="157" t="e">
        <f>NA()</f>
        <v>#N/A</v>
      </c>
      <c r="DI15" s="157" t="e">
        <f>NA()</f>
        <v>#N/A</v>
      </c>
      <c r="DJ15" s="157" t="e">
        <f>NA()</f>
        <v>#N/A</v>
      </c>
      <c r="DK15" s="157" t="e">
        <f>NA()</f>
        <v>#N/A</v>
      </c>
      <c r="DL15" s="157" t="e">
        <f>NA()</f>
        <v>#N/A</v>
      </c>
      <c r="DM15" s="83">
        <f>C300</f>
        <v>314.75</v>
      </c>
      <c r="DN15" s="157" t="e">
        <f>NA()</f>
        <v>#N/A</v>
      </c>
      <c r="DO15" s="157" t="e">
        <f>NA()</f>
        <v>#N/A</v>
      </c>
      <c r="DP15" s="157" t="e">
        <f>NA()</f>
        <v>#N/A</v>
      </c>
      <c r="DQ15" s="157" t="e">
        <f>NA()</f>
        <v>#N/A</v>
      </c>
      <c r="DR15" s="157" t="e">
        <f>NA()</f>
        <v>#N/A</v>
      </c>
      <c r="DS15" s="83">
        <f>D300</f>
        <v>302.60000000000002</v>
      </c>
      <c r="DT15" s="157" t="e">
        <f>NA()</f>
        <v>#N/A</v>
      </c>
      <c r="DU15" s="157" t="e">
        <f>NA()</f>
        <v>#N/A</v>
      </c>
      <c r="DV15" s="157" t="e">
        <f>NA()</f>
        <v>#N/A</v>
      </c>
      <c r="DW15" s="157" t="e">
        <f>NA()</f>
        <v>#N/A</v>
      </c>
      <c r="DX15" s="157" t="e">
        <f>NA()</f>
        <v>#N/A</v>
      </c>
      <c r="DY15" s="84">
        <f>E300</f>
        <v>320.60000000000002</v>
      </c>
    </row>
    <row r="16" spans="1:129" ht="16.5" thickBot="1" x14ac:dyDescent="0.3">
      <c r="A16" s="160" t="s">
        <v>86</v>
      </c>
      <c r="B16" s="83" t="e">
        <f>NA()</f>
        <v>#N/A</v>
      </c>
      <c r="C16" s="83">
        <v>116</v>
      </c>
      <c r="D16" s="83" t="e">
        <f>NA()</f>
        <v>#N/A</v>
      </c>
      <c r="E16" s="83">
        <v>115</v>
      </c>
      <c r="F16" s="83" t="e">
        <f>NA()</f>
        <v>#N/A</v>
      </c>
      <c r="G16" s="83">
        <v>114</v>
      </c>
      <c r="H16" s="83" t="e">
        <f>NA()</f>
        <v>#N/A</v>
      </c>
      <c r="I16" s="83">
        <v>113</v>
      </c>
      <c r="J16" s="83" t="e">
        <f>NA()</f>
        <v>#N/A</v>
      </c>
      <c r="K16" s="83">
        <v>112</v>
      </c>
      <c r="L16" s="83" t="e">
        <f>NA()</f>
        <v>#N/A</v>
      </c>
      <c r="M16" s="83">
        <v>111</v>
      </c>
      <c r="N16" s="83" t="e">
        <f>NA()</f>
        <v>#N/A</v>
      </c>
      <c r="O16" s="83">
        <v>109</v>
      </c>
      <c r="P16" s="83" t="e">
        <f>NA()</f>
        <v>#N/A</v>
      </c>
      <c r="Q16" s="83">
        <v>108</v>
      </c>
      <c r="R16" s="83" t="e">
        <f>NA()</f>
        <v>#N/A</v>
      </c>
      <c r="S16" s="83">
        <v>108</v>
      </c>
      <c r="T16" s="83" t="e">
        <f>NA()</f>
        <v>#N/A</v>
      </c>
      <c r="U16" s="83">
        <v>108</v>
      </c>
      <c r="V16" s="83" t="e">
        <f>NA()</f>
        <v>#N/A</v>
      </c>
      <c r="W16" s="83">
        <v>107</v>
      </c>
      <c r="X16" s="83" t="e">
        <f>NA()</f>
        <v>#N/A</v>
      </c>
      <c r="Y16" s="83">
        <v>107</v>
      </c>
      <c r="Z16" s="83" t="e">
        <f>NA()</f>
        <v>#N/A</v>
      </c>
      <c r="AA16" s="83">
        <v>107</v>
      </c>
      <c r="AB16" s="83" t="e">
        <f>NA()</f>
        <v>#N/A</v>
      </c>
      <c r="AC16" s="83">
        <v>110</v>
      </c>
      <c r="AD16" s="83" t="e">
        <f>NA()</f>
        <v>#N/A</v>
      </c>
      <c r="AE16" s="83">
        <v>120</v>
      </c>
      <c r="AF16" s="83" t="e">
        <f>NA()</f>
        <v>#N/A</v>
      </c>
      <c r="AG16" s="83">
        <v>128</v>
      </c>
      <c r="AH16" s="83" t="e">
        <f>NA()</f>
        <v>#N/A</v>
      </c>
      <c r="AI16" s="83">
        <v>132</v>
      </c>
      <c r="AJ16" s="83" t="e">
        <f>NA()</f>
        <v>#N/A</v>
      </c>
      <c r="AK16" s="83">
        <v>130</v>
      </c>
      <c r="AL16" s="83" t="e">
        <f>NA()</f>
        <v>#N/A</v>
      </c>
      <c r="AM16" s="83">
        <v>126</v>
      </c>
      <c r="AN16" s="83" t="e">
        <f>NA()</f>
        <v>#N/A</v>
      </c>
      <c r="AO16" s="83">
        <v>125</v>
      </c>
      <c r="AP16" s="83" t="e">
        <f>NA()</f>
        <v>#N/A</v>
      </c>
      <c r="AQ16" s="83">
        <v>124</v>
      </c>
      <c r="AR16" s="83" t="e">
        <f>NA()</f>
        <v>#N/A</v>
      </c>
      <c r="AS16" s="83">
        <v>130</v>
      </c>
      <c r="AT16" s="83" t="e">
        <f>NA()</f>
        <v>#N/A</v>
      </c>
      <c r="AU16" s="83">
        <v>141</v>
      </c>
      <c r="AV16" s="83" t="e">
        <f>NA()</f>
        <v>#N/A</v>
      </c>
      <c r="AW16" s="83">
        <v>143</v>
      </c>
      <c r="AX16" s="83" t="e">
        <f>NA()</f>
        <v>#N/A</v>
      </c>
      <c r="AY16" s="83">
        <v>141</v>
      </c>
      <c r="AZ16" s="83" t="e">
        <f>NA()</f>
        <v>#N/A</v>
      </c>
      <c r="BA16" s="83">
        <v>139</v>
      </c>
      <c r="BB16" s="83" t="e">
        <f>NA()</f>
        <v>#N/A</v>
      </c>
      <c r="BC16" s="83">
        <v>142</v>
      </c>
      <c r="BD16" s="83" t="e">
        <f>NA()</f>
        <v>#N/A</v>
      </c>
      <c r="BE16" s="83">
        <v>145</v>
      </c>
      <c r="BF16" s="83" t="e">
        <f>NA()</f>
        <v>#N/A</v>
      </c>
      <c r="BG16" s="83">
        <v>142</v>
      </c>
      <c r="BH16" s="83" t="e">
        <f>NA()</f>
        <v>#N/A</v>
      </c>
      <c r="BI16" s="83">
        <v>140</v>
      </c>
      <c r="BJ16" s="83" t="e">
        <f>NA()</f>
        <v>#N/A</v>
      </c>
      <c r="BK16" s="83">
        <v>137</v>
      </c>
      <c r="BL16" s="83" t="e">
        <f>NA()</f>
        <v>#N/A</v>
      </c>
      <c r="BM16" s="83">
        <v>134</v>
      </c>
      <c r="BN16" s="83" t="e">
        <f>NA()</f>
        <v>#N/A</v>
      </c>
      <c r="BO16" s="83">
        <v>132</v>
      </c>
      <c r="BP16" s="83" t="e">
        <f>NA()</f>
        <v>#N/A</v>
      </c>
      <c r="BQ16" s="83">
        <v>138</v>
      </c>
      <c r="BR16" s="83" t="e">
        <f>NA()</f>
        <v>#N/A</v>
      </c>
      <c r="BS16" s="83">
        <v>147</v>
      </c>
      <c r="BT16" s="83" t="e">
        <f>NA()</f>
        <v>#N/A</v>
      </c>
      <c r="BU16" s="83">
        <v>150</v>
      </c>
      <c r="BV16" s="83" t="e">
        <f>NA()</f>
        <v>#N/A</v>
      </c>
      <c r="BW16" s="83">
        <v>147</v>
      </c>
      <c r="BX16" s="83" t="e">
        <f>NA()</f>
        <v>#N/A</v>
      </c>
      <c r="BY16" s="83">
        <v>150</v>
      </c>
      <c r="BZ16" s="83" t="e">
        <f>NA()</f>
        <v>#N/A</v>
      </c>
      <c r="CA16" s="83">
        <v>153</v>
      </c>
      <c r="CB16" s="83" t="e">
        <f>NA()</f>
        <v>#N/A</v>
      </c>
      <c r="CC16" s="83">
        <v>156</v>
      </c>
      <c r="CD16" s="83" t="e">
        <f>NA()</f>
        <v>#N/A</v>
      </c>
      <c r="CE16" s="83">
        <v>152</v>
      </c>
      <c r="CF16" s="83" t="e">
        <f>NA()</f>
        <v>#N/A</v>
      </c>
      <c r="CG16" s="83">
        <v>149</v>
      </c>
      <c r="CH16" s="83" t="e">
        <f>NA()</f>
        <v>#N/A</v>
      </c>
      <c r="CI16" s="83">
        <v>146</v>
      </c>
      <c r="CJ16" s="83" t="e">
        <f>NA()</f>
        <v>#N/A</v>
      </c>
      <c r="CK16" s="83">
        <v>142</v>
      </c>
      <c r="CL16" s="83" t="e">
        <f>NA()</f>
        <v>#N/A</v>
      </c>
      <c r="CM16" s="83">
        <v>140</v>
      </c>
      <c r="CN16" s="83" t="e">
        <f>NA()</f>
        <v>#N/A</v>
      </c>
      <c r="CO16" s="83">
        <v>145</v>
      </c>
      <c r="CP16" s="83" t="e">
        <f>NA()</f>
        <v>#N/A</v>
      </c>
      <c r="CQ16" s="83">
        <v>153</v>
      </c>
      <c r="CR16" s="83" t="e">
        <f>NA()</f>
        <v>#N/A</v>
      </c>
      <c r="CS16" s="83">
        <v>153</v>
      </c>
      <c r="CT16" s="83" t="e">
        <f>NA()</f>
        <v>#N/A</v>
      </c>
      <c r="CU16" s="83">
        <v>150</v>
      </c>
      <c r="CV16" s="83" t="e">
        <f>NA()</f>
        <v>#N/A</v>
      </c>
      <c r="CW16" s="83">
        <v>153</v>
      </c>
      <c r="CX16" s="83" t="e">
        <f>NA()</f>
        <v>#N/A</v>
      </c>
      <c r="CY16" s="83">
        <v>158</v>
      </c>
      <c r="CZ16" s="83" t="e">
        <f>NA()</f>
        <v>#N/A</v>
      </c>
      <c r="DA16" s="83">
        <v>156</v>
      </c>
      <c r="DB16" s="162" t="e">
        <f>NA()</f>
        <v>#N/A</v>
      </c>
      <c r="DC16" s="162" t="e">
        <f>NA()</f>
        <v>#N/A</v>
      </c>
      <c r="DD16" s="162" t="e">
        <f>NA()</f>
        <v>#N/A</v>
      </c>
      <c r="DE16" s="162" t="e">
        <f>NA()</f>
        <v>#N/A</v>
      </c>
      <c r="DF16" s="162" t="e">
        <f>NA()</f>
        <v>#N/A</v>
      </c>
      <c r="DG16" s="161">
        <f>B325</f>
        <v>129.5</v>
      </c>
      <c r="DH16" s="162" t="e">
        <f>NA()</f>
        <v>#N/A</v>
      </c>
      <c r="DI16" s="162" t="e">
        <f>NA()</f>
        <v>#N/A</v>
      </c>
      <c r="DJ16" s="162" t="e">
        <f>NA()</f>
        <v>#N/A</v>
      </c>
      <c r="DK16" s="162" t="e">
        <f>NA()</f>
        <v>#N/A</v>
      </c>
      <c r="DL16" s="162" t="e">
        <f>NA()</f>
        <v>#N/A</v>
      </c>
      <c r="DM16" s="161">
        <f>C325</f>
        <v>130.25</v>
      </c>
      <c r="DN16" s="162" t="e">
        <f>NA()</f>
        <v>#N/A</v>
      </c>
      <c r="DO16" s="162" t="e">
        <f>NA()</f>
        <v>#N/A</v>
      </c>
      <c r="DP16" s="162" t="e">
        <f>NA()</f>
        <v>#N/A</v>
      </c>
      <c r="DQ16" s="162" t="e">
        <f>NA()</f>
        <v>#N/A</v>
      </c>
      <c r="DR16" s="162" t="e">
        <f>NA()</f>
        <v>#N/A</v>
      </c>
      <c r="DS16" s="161">
        <f>D325</f>
        <v>132.19999999999999</v>
      </c>
      <c r="DT16" s="162" t="e">
        <f>NA()</f>
        <v>#N/A</v>
      </c>
      <c r="DU16" s="162" t="e">
        <f>NA()</f>
        <v>#N/A</v>
      </c>
      <c r="DV16" s="162" t="e">
        <f>NA()</f>
        <v>#N/A</v>
      </c>
      <c r="DW16" s="162" t="e">
        <f>NA()</f>
        <v>#N/A</v>
      </c>
      <c r="DX16" s="162" t="e">
        <f>NA()</f>
        <v>#N/A</v>
      </c>
      <c r="DY16" s="163">
        <f>E325</f>
        <v>139.6</v>
      </c>
    </row>
    <row r="17" spans="1:129" x14ac:dyDescent="0.25">
      <c r="A17" s="164" t="s">
        <v>87</v>
      </c>
      <c r="B17" s="83" t="e">
        <f>NA()</f>
        <v>#N/A</v>
      </c>
      <c r="C17" s="83" t="e">
        <f>NA()</f>
        <v>#N/A</v>
      </c>
      <c r="D17" s="83" t="e">
        <f>NA()</f>
        <v>#N/A</v>
      </c>
      <c r="E17" s="83" t="e">
        <f>NA()</f>
        <v>#N/A</v>
      </c>
      <c r="F17" s="83" t="e">
        <f>NA()</f>
        <v>#N/A</v>
      </c>
      <c r="G17" s="83" t="e">
        <f>NA()</f>
        <v>#N/A</v>
      </c>
      <c r="H17" s="83" t="e">
        <f>NA()</f>
        <v>#N/A</v>
      </c>
      <c r="I17" s="83" t="e">
        <f>NA()</f>
        <v>#N/A</v>
      </c>
      <c r="J17" s="83" t="e">
        <f>NA()</f>
        <v>#N/A</v>
      </c>
      <c r="K17" s="83" t="e">
        <f>NA()</f>
        <v>#N/A</v>
      </c>
      <c r="L17" s="83" t="e">
        <f>NA()</f>
        <v>#N/A</v>
      </c>
      <c r="M17" s="83" t="e">
        <f>NA()</f>
        <v>#N/A</v>
      </c>
      <c r="N17" s="83" t="e">
        <f>NA()</f>
        <v>#N/A</v>
      </c>
      <c r="O17" s="83" t="e">
        <f>NA()</f>
        <v>#N/A</v>
      </c>
      <c r="P17" s="83" t="e">
        <f>NA()</f>
        <v>#N/A</v>
      </c>
      <c r="Q17" s="83" t="e">
        <f>NA()</f>
        <v>#N/A</v>
      </c>
      <c r="R17" s="83" t="e">
        <f>NA()</f>
        <v>#N/A</v>
      </c>
      <c r="S17" s="83" t="e">
        <f>NA()</f>
        <v>#N/A</v>
      </c>
      <c r="T17" s="83" t="e">
        <f>NA()</f>
        <v>#N/A</v>
      </c>
      <c r="U17" s="83" t="e">
        <f>NA()</f>
        <v>#N/A</v>
      </c>
      <c r="V17" s="83" t="e">
        <f>NA()</f>
        <v>#N/A</v>
      </c>
      <c r="W17" s="83" t="e">
        <f>NA()</f>
        <v>#N/A</v>
      </c>
      <c r="X17" s="83" t="e">
        <f>NA()</f>
        <v>#N/A</v>
      </c>
      <c r="Y17" s="83" t="e">
        <f>NA()</f>
        <v>#N/A</v>
      </c>
      <c r="Z17" s="83" t="e">
        <f>NA()</f>
        <v>#N/A</v>
      </c>
      <c r="AA17" s="83" t="e">
        <f>NA()</f>
        <v>#N/A</v>
      </c>
      <c r="AB17" s="83" t="e">
        <f>NA()</f>
        <v>#N/A</v>
      </c>
      <c r="AC17" s="83" t="e">
        <f>NA()</f>
        <v>#N/A</v>
      </c>
      <c r="AD17" s="83" t="e">
        <f>NA()</f>
        <v>#N/A</v>
      </c>
      <c r="AE17" s="83" t="e">
        <f>NA()</f>
        <v>#N/A</v>
      </c>
      <c r="AF17" s="83" t="e">
        <f>NA()</f>
        <v>#N/A</v>
      </c>
      <c r="AG17" s="83" t="e">
        <f>NA()</f>
        <v>#N/A</v>
      </c>
      <c r="AH17" s="83" t="e">
        <f>NA()</f>
        <v>#N/A</v>
      </c>
      <c r="AI17" s="83" t="e">
        <f>NA()</f>
        <v>#N/A</v>
      </c>
      <c r="AJ17" s="83" t="e">
        <f>NA()</f>
        <v>#N/A</v>
      </c>
      <c r="AK17" s="83" t="e">
        <f>NA()</f>
        <v>#N/A</v>
      </c>
      <c r="AL17" s="83" t="e">
        <f>NA()</f>
        <v>#N/A</v>
      </c>
      <c r="AM17" s="83" t="e">
        <f>NA()</f>
        <v>#N/A</v>
      </c>
      <c r="AN17" s="83" t="e">
        <f>NA()</f>
        <v>#N/A</v>
      </c>
      <c r="AO17" s="83" t="e">
        <f>NA()</f>
        <v>#N/A</v>
      </c>
      <c r="AP17" s="83" t="e">
        <f>NA()</f>
        <v>#N/A</v>
      </c>
      <c r="AQ17" s="83" t="e">
        <f>NA()</f>
        <v>#N/A</v>
      </c>
      <c r="AR17" s="83" t="e">
        <f>NA()</f>
        <v>#N/A</v>
      </c>
      <c r="AS17" s="83" t="e">
        <f>NA()</f>
        <v>#N/A</v>
      </c>
      <c r="AT17" s="83" t="e">
        <f>NA()</f>
        <v>#N/A</v>
      </c>
      <c r="AU17" s="83" t="e">
        <f>NA()</f>
        <v>#N/A</v>
      </c>
      <c r="AV17" s="83" t="e">
        <f>NA()</f>
        <v>#N/A</v>
      </c>
      <c r="AW17" s="83" t="e">
        <f>NA()</f>
        <v>#N/A</v>
      </c>
      <c r="AX17" s="83" t="e">
        <f>NA()</f>
        <v>#N/A</v>
      </c>
      <c r="AY17" s="83" t="e">
        <f>NA()</f>
        <v>#N/A</v>
      </c>
      <c r="AZ17" s="83" t="e">
        <f>NA()</f>
        <v>#N/A</v>
      </c>
      <c r="BA17" s="83" t="e">
        <f>NA()</f>
        <v>#N/A</v>
      </c>
      <c r="BB17" s="83" t="e">
        <f>NA()</f>
        <v>#N/A</v>
      </c>
      <c r="BC17" s="83" t="e">
        <f>NA()</f>
        <v>#N/A</v>
      </c>
      <c r="BD17" s="83" t="e">
        <f>NA()</f>
        <v>#N/A</v>
      </c>
      <c r="BE17" s="83" t="e">
        <f>NA()</f>
        <v>#N/A</v>
      </c>
      <c r="BF17" s="83" t="e">
        <f>NA()</f>
        <v>#N/A</v>
      </c>
      <c r="BG17" s="83" t="e">
        <f>NA()</f>
        <v>#N/A</v>
      </c>
      <c r="BH17" s="83" t="e">
        <f>NA()</f>
        <v>#N/A</v>
      </c>
      <c r="BI17" s="83" t="e">
        <f>NA()</f>
        <v>#N/A</v>
      </c>
      <c r="BJ17" s="83" t="e">
        <f>NA()</f>
        <v>#N/A</v>
      </c>
      <c r="BK17" s="83" t="e">
        <f>NA()</f>
        <v>#N/A</v>
      </c>
      <c r="BL17" s="83" t="e">
        <f>NA()</f>
        <v>#N/A</v>
      </c>
      <c r="BM17" s="83" t="e">
        <f>NA()</f>
        <v>#N/A</v>
      </c>
      <c r="BN17" s="83" t="e">
        <f>NA()</f>
        <v>#N/A</v>
      </c>
      <c r="BO17" s="83" t="e">
        <f>NA()</f>
        <v>#N/A</v>
      </c>
      <c r="BP17" s="83" t="e">
        <f>NA()</f>
        <v>#N/A</v>
      </c>
      <c r="BQ17" s="83" t="e">
        <f>NA()</f>
        <v>#N/A</v>
      </c>
      <c r="BR17" s="83" t="e">
        <f>NA()</f>
        <v>#N/A</v>
      </c>
      <c r="BS17" s="83" t="e">
        <f>NA()</f>
        <v>#N/A</v>
      </c>
      <c r="BT17" s="83" t="e">
        <f>NA()</f>
        <v>#N/A</v>
      </c>
      <c r="BU17" s="83" t="e">
        <f>NA()</f>
        <v>#N/A</v>
      </c>
      <c r="BV17" s="83" t="e">
        <f>NA()</f>
        <v>#N/A</v>
      </c>
      <c r="BW17" s="83" t="e">
        <f>NA()</f>
        <v>#N/A</v>
      </c>
      <c r="BX17" s="83" t="e">
        <f>NA()</f>
        <v>#N/A</v>
      </c>
      <c r="BY17" s="83" t="e">
        <f>NA()</f>
        <v>#N/A</v>
      </c>
      <c r="BZ17" s="83" t="e">
        <f>NA()</f>
        <v>#N/A</v>
      </c>
      <c r="CA17" s="83" t="e">
        <f>NA()</f>
        <v>#N/A</v>
      </c>
      <c r="CB17" s="83" t="e">
        <f>NA()</f>
        <v>#N/A</v>
      </c>
      <c r="CC17" s="83" t="e">
        <f>NA()</f>
        <v>#N/A</v>
      </c>
      <c r="CD17" s="83" t="e">
        <f>NA()</f>
        <v>#N/A</v>
      </c>
      <c r="CE17" s="83" t="e">
        <f>NA()</f>
        <v>#N/A</v>
      </c>
      <c r="CF17" s="83" t="e">
        <f>NA()</f>
        <v>#N/A</v>
      </c>
      <c r="CG17" s="83" t="e">
        <f>NA()</f>
        <v>#N/A</v>
      </c>
      <c r="CH17" s="83" t="e">
        <f>NA()</f>
        <v>#N/A</v>
      </c>
      <c r="CI17" s="83" t="e">
        <f>NA()</f>
        <v>#N/A</v>
      </c>
      <c r="CJ17" s="83" t="e">
        <f>NA()</f>
        <v>#N/A</v>
      </c>
      <c r="CK17" s="83" t="e">
        <f>NA()</f>
        <v>#N/A</v>
      </c>
      <c r="CL17" s="83" t="e">
        <f>NA()</f>
        <v>#N/A</v>
      </c>
      <c r="CM17" s="83" t="e">
        <f>NA()</f>
        <v>#N/A</v>
      </c>
      <c r="CN17" s="83" t="e">
        <f>NA()</f>
        <v>#N/A</v>
      </c>
      <c r="CO17" s="83" t="e">
        <f>NA()</f>
        <v>#N/A</v>
      </c>
      <c r="CP17" s="83" t="e">
        <f>NA()</f>
        <v>#N/A</v>
      </c>
      <c r="CQ17" s="83" t="e">
        <f>NA()</f>
        <v>#N/A</v>
      </c>
      <c r="CR17" s="83" t="e">
        <f>NA()</f>
        <v>#N/A</v>
      </c>
      <c r="CS17" s="83" t="e">
        <f>NA()</f>
        <v>#N/A</v>
      </c>
      <c r="CT17" s="83" t="e">
        <f>NA()</f>
        <v>#N/A</v>
      </c>
      <c r="CU17" s="83" t="e">
        <f>NA()</f>
        <v>#N/A</v>
      </c>
      <c r="CV17" s="83" t="e">
        <f>NA()</f>
        <v>#N/A</v>
      </c>
      <c r="CW17" s="83" t="e">
        <f>NA()</f>
        <v>#N/A</v>
      </c>
      <c r="CX17" s="83" t="e">
        <f>NA()</f>
        <v>#N/A</v>
      </c>
      <c r="CY17" s="83" t="e">
        <f>NA()</f>
        <v>#N/A</v>
      </c>
      <c r="CZ17" s="83" t="e">
        <f>NA()</f>
        <v>#N/A</v>
      </c>
      <c r="DA17" s="83" t="e">
        <f>NA()</f>
        <v>#N/A</v>
      </c>
      <c r="DB17" s="165" t="e">
        <f>NA()</f>
        <v>#N/A</v>
      </c>
      <c r="DC17" s="165" t="e">
        <f>NA()</f>
        <v>#N/A</v>
      </c>
      <c r="DD17" s="165" t="e">
        <f>NA()</f>
        <v>#N/A</v>
      </c>
      <c r="DE17" s="165" t="e">
        <f>NA()</f>
        <v>#N/A</v>
      </c>
      <c r="DF17" s="165" t="e">
        <f>NA()</f>
        <v>#N/A</v>
      </c>
      <c r="DG17" s="85" t="e">
        <f>B350</f>
        <v>#N/A</v>
      </c>
      <c r="DH17" s="165" t="e">
        <f>NA()</f>
        <v>#N/A</v>
      </c>
      <c r="DI17" s="165" t="e">
        <f>NA()</f>
        <v>#N/A</v>
      </c>
      <c r="DJ17" s="165" t="e">
        <f>NA()</f>
        <v>#N/A</v>
      </c>
      <c r="DK17" s="165" t="e">
        <f>NA()</f>
        <v>#N/A</v>
      </c>
      <c r="DL17" s="165" t="e">
        <f>NA()</f>
        <v>#N/A</v>
      </c>
      <c r="DM17" s="85" t="e">
        <f>C350</f>
        <v>#N/A</v>
      </c>
      <c r="DN17" s="165" t="e">
        <f>NA()</f>
        <v>#N/A</v>
      </c>
      <c r="DO17" s="165" t="e">
        <f>NA()</f>
        <v>#N/A</v>
      </c>
      <c r="DP17" s="165" t="e">
        <f>NA()</f>
        <v>#N/A</v>
      </c>
      <c r="DQ17" s="165" t="e">
        <f>NA()</f>
        <v>#N/A</v>
      </c>
      <c r="DR17" s="165" t="e">
        <f>NA()</f>
        <v>#N/A</v>
      </c>
      <c r="DS17" s="85" t="e">
        <f>D350</f>
        <v>#N/A</v>
      </c>
      <c r="DT17" s="165" t="e">
        <f>NA()</f>
        <v>#N/A</v>
      </c>
      <c r="DU17" s="165" t="e">
        <f>NA()</f>
        <v>#N/A</v>
      </c>
      <c r="DV17" s="165" t="e">
        <f>NA()</f>
        <v>#N/A</v>
      </c>
      <c r="DW17" s="165" t="e">
        <f>NA()</f>
        <v>#N/A</v>
      </c>
      <c r="DX17" s="165" t="e">
        <f>NA()</f>
        <v>#N/A</v>
      </c>
      <c r="DY17" s="85" t="e">
        <f>E350</f>
        <v>#N/A</v>
      </c>
    </row>
    <row r="18" spans="1:129" x14ac:dyDescent="0.25">
      <c r="A18" s="158" t="s">
        <v>88</v>
      </c>
      <c r="B18" s="83" t="e">
        <f>NA()</f>
        <v>#N/A</v>
      </c>
      <c r="C18" s="83">
        <v>16543</v>
      </c>
      <c r="D18" s="83" t="e">
        <f>NA()</f>
        <v>#N/A</v>
      </c>
      <c r="E18" s="83">
        <v>16541</v>
      </c>
      <c r="F18" s="83" t="e">
        <f>NA()</f>
        <v>#N/A</v>
      </c>
      <c r="G18" s="83">
        <v>16538</v>
      </c>
      <c r="H18" s="83" t="e">
        <f>NA()</f>
        <v>#N/A</v>
      </c>
      <c r="I18" s="83">
        <v>16534</v>
      </c>
      <c r="J18" s="83" t="e">
        <f>NA()</f>
        <v>#N/A</v>
      </c>
      <c r="K18" s="83">
        <v>16525</v>
      </c>
      <c r="L18" s="83" t="e">
        <f>NA()</f>
        <v>#N/A</v>
      </c>
      <c r="M18" s="83">
        <v>16519</v>
      </c>
      <c r="N18" s="83" t="e">
        <f>NA()</f>
        <v>#N/A</v>
      </c>
      <c r="O18" s="83">
        <v>16514</v>
      </c>
      <c r="P18" s="83" t="e">
        <f>NA()</f>
        <v>#N/A</v>
      </c>
      <c r="Q18" s="83">
        <v>16510</v>
      </c>
      <c r="R18" s="83" t="e">
        <f>NA()</f>
        <v>#N/A</v>
      </c>
      <c r="S18" s="83">
        <v>16508</v>
      </c>
      <c r="T18" s="83" t="e">
        <f>NA()</f>
        <v>#N/A</v>
      </c>
      <c r="U18" s="83">
        <v>16507</v>
      </c>
      <c r="V18" s="83" t="e">
        <f>NA()</f>
        <v>#N/A</v>
      </c>
      <c r="W18" s="83">
        <v>16508</v>
      </c>
      <c r="X18" s="83" t="e">
        <f>NA()</f>
        <v>#N/A</v>
      </c>
      <c r="Y18" s="83">
        <v>16509</v>
      </c>
      <c r="Z18" s="83" t="e">
        <f>NA()</f>
        <v>#N/A</v>
      </c>
      <c r="AA18" s="83">
        <v>16510</v>
      </c>
      <c r="AB18" s="83" t="e">
        <f>NA()</f>
        <v>#N/A</v>
      </c>
      <c r="AC18" s="83">
        <v>16511</v>
      </c>
      <c r="AD18" s="83" t="e">
        <f>NA()</f>
        <v>#N/A</v>
      </c>
      <c r="AE18" s="83">
        <v>16512</v>
      </c>
      <c r="AF18" s="83" t="e">
        <f>NA()</f>
        <v>#N/A</v>
      </c>
      <c r="AG18" s="83">
        <v>16514</v>
      </c>
      <c r="AH18" s="83" t="e">
        <f>NA()</f>
        <v>#N/A</v>
      </c>
      <c r="AI18" s="83" t="e">
        <f>NA()</f>
        <v>#N/A</v>
      </c>
      <c r="AJ18" s="83" t="e">
        <f>NA()</f>
        <v>#N/A</v>
      </c>
      <c r="AK18" s="83" t="e">
        <f>NA()</f>
        <v>#N/A</v>
      </c>
      <c r="AL18" s="83" t="e">
        <f>NA()</f>
        <v>#N/A</v>
      </c>
      <c r="AM18" s="83">
        <v>16522</v>
      </c>
      <c r="AN18" s="83" t="e">
        <f>NA()</f>
        <v>#N/A</v>
      </c>
      <c r="AO18" s="83">
        <v>16523</v>
      </c>
      <c r="AP18" s="83" t="e">
        <f>NA()</f>
        <v>#N/A</v>
      </c>
      <c r="AQ18" s="83">
        <v>16521</v>
      </c>
      <c r="AR18" s="83" t="e">
        <f>NA()</f>
        <v>#N/A</v>
      </c>
      <c r="AS18" s="83">
        <v>16518</v>
      </c>
      <c r="AT18" s="83" t="e">
        <f>NA()</f>
        <v>#N/A</v>
      </c>
      <c r="AU18" s="83">
        <v>16515</v>
      </c>
      <c r="AV18" s="83" t="e">
        <f>NA()</f>
        <v>#N/A</v>
      </c>
      <c r="AW18" s="83">
        <v>16512</v>
      </c>
      <c r="AX18" s="83" t="e">
        <f>NA()</f>
        <v>#N/A</v>
      </c>
      <c r="AY18" s="83">
        <v>16509</v>
      </c>
      <c r="AZ18" s="83" t="e">
        <f>NA()</f>
        <v>#N/A</v>
      </c>
      <c r="BA18" s="83">
        <v>16506</v>
      </c>
      <c r="BB18" s="83" t="e">
        <f>NA()</f>
        <v>#N/A</v>
      </c>
      <c r="BC18" s="83">
        <v>16503</v>
      </c>
      <c r="BD18" s="83" t="e">
        <f>NA()</f>
        <v>#N/A</v>
      </c>
      <c r="BE18" s="83">
        <v>16500</v>
      </c>
      <c r="BF18" s="83" t="e">
        <f>NA()</f>
        <v>#N/A</v>
      </c>
      <c r="BG18" s="83">
        <v>16497</v>
      </c>
      <c r="BH18" s="83" t="e">
        <f>NA()</f>
        <v>#N/A</v>
      </c>
      <c r="BI18" s="83">
        <v>16494</v>
      </c>
      <c r="BJ18" s="83" t="e">
        <f>NA()</f>
        <v>#N/A</v>
      </c>
      <c r="BK18" s="83">
        <v>16491</v>
      </c>
      <c r="BL18" s="83" t="e">
        <f>NA()</f>
        <v>#N/A</v>
      </c>
      <c r="BM18" s="83">
        <v>16489</v>
      </c>
      <c r="BN18" s="83" t="e">
        <f>NA()</f>
        <v>#N/A</v>
      </c>
      <c r="BO18" s="83">
        <v>16487</v>
      </c>
      <c r="BP18" s="83" t="e">
        <f>NA()</f>
        <v>#N/A</v>
      </c>
      <c r="BQ18" s="83">
        <v>16485</v>
      </c>
      <c r="BR18" s="83" t="e">
        <f>NA()</f>
        <v>#N/A</v>
      </c>
      <c r="BS18" s="83">
        <v>16483</v>
      </c>
      <c r="BT18" s="83" t="e">
        <f>NA()</f>
        <v>#N/A</v>
      </c>
      <c r="BU18" s="83">
        <v>16481</v>
      </c>
      <c r="BV18" s="83" t="e">
        <f>NA()</f>
        <v>#N/A</v>
      </c>
      <c r="BW18" s="83">
        <v>16479</v>
      </c>
      <c r="BX18" s="83" t="e">
        <f>NA()</f>
        <v>#N/A</v>
      </c>
      <c r="BY18" s="83" t="e">
        <f>NA()</f>
        <v>#N/A</v>
      </c>
      <c r="BZ18" s="83" t="e">
        <f>NA()</f>
        <v>#N/A</v>
      </c>
      <c r="CA18" s="83" t="e">
        <f>NA()</f>
        <v>#N/A</v>
      </c>
      <c r="CB18" s="83" t="e">
        <f>NA()</f>
        <v>#N/A</v>
      </c>
      <c r="CC18" s="83">
        <v>16485</v>
      </c>
      <c r="CD18" s="83" t="e">
        <f>NA()</f>
        <v>#N/A</v>
      </c>
      <c r="CE18" s="83" t="e">
        <f>NA()</f>
        <v>#N/A</v>
      </c>
      <c r="CF18" s="83" t="e">
        <f>NA()</f>
        <v>#N/A</v>
      </c>
      <c r="CG18" s="83" t="e">
        <f>NA()</f>
        <v>#N/A</v>
      </c>
      <c r="CH18" s="83" t="e">
        <f>NA()</f>
        <v>#N/A</v>
      </c>
      <c r="CI18" s="83">
        <v>16481</v>
      </c>
      <c r="CJ18" s="83" t="e">
        <f>NA()</f>
        <v>#N/A</v>
      </c>
      <c r="CK18" s="83">
        <v>16479</v>
      </c>
      <c r="CL18" s="83" t="e">
        <f>NA()</f>
        <v>#N/A</v>
      </c>
      <c r="CM18" s="83">
        <v>16477</v>
      </c>
      <c r="CN18" s="83" t="e">
        <f>NA()</f>
        <v>#N/A</v>
      </c>
      <c r="CO18" s="83">
        <v>16475</v>
      </c>
      <c r="CP18" s="83" t="e">
        <f>NA()</f>
        <v>#N/A</v>
      </c>
      <c r="CQ18" s="83">
        <v>16474</v>
      </c>
      <c r="CR18" s="83" t="e">
        <f>NA()</f>
        <v>#N/A</v>
      </c>
      <c r="CS18" s="83">
        <v>16473</v>
      </c>
      <c r="CT18" s="83" t="e">
        <f>NA()</f>
        <v>#N/A</v>
      </c>
      <c r="CU18" s="83">
        <v>16472</v>
      </c>
      <c r="CV18" s="83" t="e">
        <f>NA()</f>
        <v>#N/A</v>
      </c>
      <c r="CW18" s="83">
        <v>16473</v>
      </c>
      <c r="CX18" s="83" t="e">
        <f>NA()</f>
        <v>#N/A</v>
      </c>
      <c r="CY18" s="83">
        <v>16475</v>
      </c>
      <c r="CZ18" s="83" t="e">
        <f>NA()</f>
        <v>#N/A</v>
      </c>
      <c r="DA18" s="83">
        <v>16477</v>
      </c>
      <c r="DB18" s="157" t="e">
        <f>NA()</f>
        <v>#N/A</v>
      </c>
      <c r="DC18" s="157" t="e">
        <f>NA()</f>
        <v>#N/A</v>
      </c>
      <c r="DD18" s="157" t="e">
        <f>NA()</f>
        <v>#N/A</v>
      </c>
      <c r="DE18" s="157" t="e">
        <f>NA()</f>
        <v>#N/A</v>
      </c>
      <c r="DF18" s="157" t="e">
        <f>NA()</f>
        <v>#N/A</v>
      </c>
      <c r="DG18" s="83">
        <f>B375</f>
        <v>16502</v>
      </c>
      <c r="DH18" s="157" t="e">
        <f>NA()</f>
        <v>#N/A</v>
      </c>
      <c r="DI18" s="157" t="e">
        <f>NA()</f>
        <v>#N/A</v>
      </c>
      <c r="DJ18" s="157" t="e">
        <f>NA()</f>
        <v>#N/A</v>
      </c>
      <c r="DK18" s="157" t="e">
        <f>NA()</f>
        <v>#N/A</v>
      </c>
      <c r="DL18" s="157" t="e">
        <f>NA()</f>
        <v>#N/A</v>
      </c>
      <c r="DM18" s="83">
        <f>C375</f>
        <v>16496.25</v>
      </c>
      <c r="DN18" s="157" t="e">
        <f>NA()</f>
        <v>#N/A</v>
      </c>
      <c r="DO18" s="157" t="e">
        <f>NA()</f>
        <v>#N/A</v>
      </c>
      <c r="DP18" s="157" t="e">
        <f>NA()</f>
        <v>#N/A</v>
      </c>
      <c r="DQ18" s="157" t="e">
        <f>NA()</f>
        <v>#N/A</v>
      </c>
      <c r="DR18" s="157" t="e">
        <f>NA()</f>
        <v>#N/A</v>
      </c>
      <c r="DS18" s="83">
        <f>D375</f>
        <v>16502.599999999999</v>
      </c>
      <c r="DT18" s="157" t="e">
        <f>NA()</f>
        <v>#N/A</v>
      </c>
      <c r="DU18" s="157" t="e">
        <f>NA()</f>
        <v>#N/A</v>
      </c>
      <c r="DV18" s="157" t="e">
        <f>NA()</f>
        <v>#N/A</v>
      </c>
      <c r="DW18" s="157" t="e">
        <f>NA()</f>
        <v>#N/A</v>
      </c>
      <c r="DX18" s="157" t="e">
        <f>NA()</f>
        <v>#N/A</v>
      </c>
      <c r="DY18" s="83">
        <f>E375</f>
        <v>16502</v>
      </c>
    </row>
    <row r="19" spans="1:129" ht="16.5" thickBot="1" x14ac:dyDescent="0.3">
      <c r="A19" s="166" t="s">
        <v>89</v>
      </c>
      <c r="B19" s="83" t="e">
        <f>NA()</f>
        <v>#N/A</v>
      </c>
      <c r="C19" s="83" t="e">
        <f>NA()</f>
        <v>#N/A</v>
      </c>
      <c r="D19" s="83" t="e">
        <f>NA()</f>
        <v>#N/A</v>
      </c>
      <c r="E19" s="83" t="e">
        <f>NA()</f>
        <v>#N/A</v>
      </c>
      <c r="F19" s="83" t="e">
        <f>NA()</f>
        <v>#N/A</v>
      </c>
      <c r="G19" s="83" t="e">
        <f>NA()</f>
        <v>#N/A</v>
      </c>
      <c r="H19" s="83" t="e">
        <f>NA()</f>
        <v>#N/A</v>
      </c>
      <c r="I19" s="83">
        <v>5850</v>
      </c>
      <c r="J19" s="83" t="e">
        <f>NA()</f>
        <v>#N/A</v>
      </c>
      <c r="K19" s="83" t="e">
        <f>NA()</f>
        <v>#N/A</v>
      </c>
      <c r="L19" s="83" t="e">
        <f>NA()</f>
        <v>#N/A</v>
      </c>
      <c r="M19" s="83" t="e">
        <f>NA()</f>
        <v>#N/A</v>
      </c>
      <c r="N19" s="83" t="e">
        <f>NA()</f>
        <v>#N/A</v>
      </c>
      <c r="O19" s="83" t="e">
        <f>NA()</f>
        <v>#N/A</v>
      </c>
      <c r="P19" s="83" t="e">
        <f>NA()</f>
        <v>#N/A</v>
      </c>
      <c r="Q19" s="83" t="e">
        <f>NA()</f>
        <v>#N/A</v>
      </c>
      <c r="R19" s="83" t="e">
        <f>NA()</f>
        <v>#N/A</v>
      </c>
      <c r="S19" s="83" t="e">
        <f>NA()</f>
        <v>#N/A</v>
      </c>
      <c r="T19" s="83" t="e">
        <f>NA()</f>
        <v>#N/A</v>
      </c>
      <c r="U19" s="83">
        <v>5868</v>
      </c>
      <c r="V19" s="83" t="e">
        <f>NA()</f>
        <v>#N/A</v>
      </c>
      <c r="W19" s="83" t="e">
        <f>NA()</f>
        <v>#N/A</v>
      </c>
      <c r="X19" s="83" t="e">
        <f>NA()</f>
        <v>#N/A</v>
      </c>
      <c r="Y19" s="83" t="e">
        <f>NA()</f>
        <v>#N/A</v>
      </c>
      <c r="Z19" s="83" t="e">
        <f>NA()</f>
        <v>#N/A</v>
      </c>
      <c r="AA19" s="83" t="e">
        <f>NA()</f>
        <v>#N/A</v>
      </c>
      <c r="AB19" s="83" t="e">
        <f>NA()</f>
        <v>#N/A</v>
      </c>
      <c r="AC19" s="83" t="e">
        <f>NA()</f>
        <v>#N/A</v>
      </c>
      <c r="AD19" s="83" t="e">
        <f>NA()</f>
        <v>#N/A</v>
      </c>
      <c r="AE19" s="83" t="e">
        <f>NA()</f>
        <v>#N/A</v>
      </c>
      <c r="AF19" s="83" t="e">
        <f>NA()</f>
        <v>#N/A</v>
      </c>
      <c r="AG19" s="83">
        <v>5880</v>
      </c>
      <c r="AH19" s="83" t="e">
        <f>NA()</f>
        <v>#N/A</v>
      </c>
      <c r="AI19" s="83" t="e">
        <f>NA()</f>
        <v>#N/A</v>
      </c>
      <c r="AJ19" s="83" t="e">
        <f>NA()</f>
        <v>#N/A</v>
      </c>
      <c r="AK19" s="83" t="e">
        <f>NA()</f>
        <v>#N/A</v>
      </c>
      <c r="AL19" s="83" t="e">
        <f>NA()</f>
        <v>#N/A</v>
      </c>
      <c r="AM19" s="83" t="e">
        <f>NA()</f>
        <v>#N/A</v>
      </c>
      <c r="AN19" s="83" t="e">
        <f>NA()</f>
        <v>#N/A</v>
      </c>
      <c r="AO19" s="83" t="e">
        <f>NA()</f>
        <v>#N/A</v>
      </c>
      <c r="AP19" s="83" t="e">
        <f>NA()</f>
        <v>#N/A</v>
      </c>
      <c r="AQ19" s="83" t="e">
        <f>NA()</f>
        <v>#N/A</v>
      </c>
      <c r="AR19" s="83" t="e">
        <f>NA()</f>
        <v>#N/A</v>
      </c>
      <c r="AS19" s="83">
        <v>5913</v>
      </c>
      <c r="AT19" s="83" t="e">
        <f>NA()</f>
        <v>#N/A</v>
      </c>
      <c r="AU19" s="83" t="e">
        <f>NA()</f>
        <v>#N/A</v>
      </c>
      <c r="AV19" s="83" t="e">
        <f>NA()</f>
        <v>#N/A</v>
      </c>
      <c r="AW19" s="83" t="e">
        <f>NA()</f>
        <v>#N/A</v>
      </c>
      <c r="AX19" s="83" t="e">
        <f>NA()</f>
        <v>#N/A</v>
      </c>
      <c r="AY19" s="83" t="e">
        <f>NA()</f>
        <v>#N/A</v>
      </c>
      <c r="AZ19" s="83" t="e">
        <f>NA()</f>
        <v>#N/A</v>
      </c>
      <c r="BA19" s="83" t="e">
        <f>NA()</f>
        <v>#N/A</v>
      </c>
      <c r="BB19" s="83" t="e">
        <f>NA()</f>
        <v>#N/A</v>
      </c>
      <c r="BC19" s="83" t="e">
        <f>NA()</f>
        <v>#N/A</v>
      </c>
      <c r="BD19" s="83" t="e">
        <f>NA()</f>
        <v>#N/A</v>
      </c>
      <c r="BE19" s="83">
        <v>5858</v>
      </c>
      <c r="BF19" s="83" t="e">
        <f>NA()</f>
        <v>#N/A</v>
      </c>
      <c r="BG19" s="83" t="e">
        <f>NA()</f>
        <v>#N/A</v>
      </c>
      <c r="BH19" s="83" t="e">
        <f>NA()</f>
        <v>#N/A</v>
      </c>
      <c r="BI19" s="83" t="e">
        <f>NA()</f>
        <v>#N/A</v>
      </c>
      <c r="BJ19" s="83" t="e">
        <f>NA()</f>
        <v>#N/A</v>
      </c>
      <c r="BK19" s="83" t="e">
        <f>NA()</f>
        <v>#N/A</v>
      </c>
      <c r="BL19" s="83" t="e">
        <f>NA()</f>
        <v>#N/A</v>
      </c>
      <c r="BM19" s="83" t="e">
        <f>NA()</f>
        <v>#N/A</v>
      </c>
      <c r="BN19" s="83" t="e">
        <f>NA()</f>
        <v>#N/A</v>
      </c>
      <c r="BO19" s="83" t="e">
        <f>NA()</f>
        <v>#N/A</v>
      </c>
      <c r="BP19" s="83" t="e">
        <f>NA()</f>
        <v>#N/A</v>
      </c>
      <c r="BQ19" s="83">
        <v>5811</v>
      </c>
      <c r="BR19" s="83" t="e">
        <f>NA()</f>
        <v>#N/A</v>
      </c>
      <c r="BS19" s="83" t="e">
        <f>NA()</f>
        <v>#N/A</v>
      </c>
      <c r="BT19" s="83" t="e">
        <f>NA()</f>
        <v>#N/A</v>
      </c>
      <c r="BU19" s="83" t="e">
        <f>NA()</f>
        <v>#N/A</v>
      </c>
      <c r="BV19" s="83" t="e">
        <f>NA()</f>
        <v>#N/A</v>
      </c>
      <c r="BW19" s="83" t="e">
        <f>NA()</f>
        <v>#N/A</v>
      </c>
      <c r="BX19" s="83" t="e">
        <f>NA()</f>
        <v>#N/A</v>
      </c>
      <c r="BY19" s="83" t="e">
        <f>NA()</f>
        <v>#N/A</v>
      </c>
      <c r="BZ19" s="83" t="e">
        <f>NA()</f>
        <v>#N/A</v>
      </c>
      <c r="CA19" s="83" t="e">
        <f>NA()</f>
        <v>#N/A</v>
      </c>
      <c r="CB19" s="83" t="e">
        <f>NA()</f>
        <v>#N/A</v>
      </c>
      <c r="CC19" s="83">
        <v>5787</v>
      </c>
      <c r="CD19" s="83" t="e">
        <f>NA()</f>
        <v>#N/A</v>
      </c>
      <c r="CE19" s="83" t="e">
        <f>NA()</f>
        <v>#N/A</v>
      </c>
      <c r="CF19" s="83" t="e">
        <f>NA()</f>
        <v>#N/A</v>
      </c>
      <c r="CG19" s="83" t="e">
        <f>NA()</f>
        <v>#N/A</v>
      </c>
      <c r="CH19" s="83" t="e">
        <f>NA()</f>
        <v>#N/A</v>
      </c>
      <c r="CI19" s="83" t="e">
        <f>NA()</f>
        <v>#N/A</v>
      </c>
      <c r="CJ19" s="83" t="e">
        <f>NA()</f>
        <v>#N/A</v>
      </c>
      <c r="CK19" s="83" t="e">
        <f>NA()</f>
        <v>#N/A</v>
      </c>
      <c r="CL19" s="83" t="e">
        <f>NA()</f>
        <v>#N/A</v>
      </c>
      <c r="CM19" s="83" t="e">
        <f>NA()</f>
        <v>#N/A</v>
      </c>
      <c r="CN19" s="83" t="e">
        <f>NA()</f>
        <v>#N/A</v>
      </c>
      <c r="CO19" s="83">
        <v>5780</v>
      </c>
      <c r="CP19" s="83" t="e">
        <f>NA()</f>
        <v>#N/A</v>
      </c>
      <c r="CQ19" s="83" t="e">
        <f>NA()</f>
        <v>#N/A</v>
      </c>
      <c r="CR19" s="83" t="e">
        <f>NA()</f>
        <v>#N/A</v>
      </c>
      <c r="CS19" s="83" t="e">
        <f>NA()</f>
        <v>#N/A</v>
      </c>
      <c r="CT19" s="83" t="e">
        <f>NA()</f>
        <v>#N/A</v>
      </c>
      <c r="CU19" s="83" t="e">
        <f>NA()</f>
        <v>#N/A</v>
      </c>
      <c r="CV19" s="83" t="e">
        <f>NA()</f>
        <v>#N/A</v>
      </c>
      <c r="CW19" s="83" t="e">
        <f>NA()</f>
        <v>#N/A</v>
      </c>
      <c r="CX19" s="83" t="e">
        <f>NA()</f>
        <v>#N/A</v>
      </c>
      <c r="CY19" s="83" t="e">
        <f>NA()</f>
        <v>#N/A</v>
      </c>
      <c r="CZ19" s="83" t="e">
        <f>NA()</f>
        <v>#N/A</v>
      </c>
      <c r="DA19" s="83">
        <v>5774</v>
      </c>
      <c r="DB19" s="153" t="e">
        <f>NA()</f>
        <v>#N/A</v>
      </c>
      <c r="DC19" s="153" t="e">
        <f>NA()</f>
        <v>#N/A</v>
      </c>
      <c r="DD19" s="153" t="e">
        <f>NA()</f>
        <v>#N/A</v>
      </c>
      <c r="DE19" s="153" t="e">
        <f>NA()</f>
        <v>#N/A</v>
      </c>
      <c r="DF19" s="153" t="e">
        <f>NA()</f>
        <v>#N/A</v>
      </c>
      <c r="DG19" s="167" t="e">
        <f>B400</f>
        <v>#N/A</v>
      </c>
      <c r="DH19" s="153" t="e">
        <f>NA()</f>
        <v>#N/A</v>
      </c>
      <c r="DI19" s="153" t="e">
        <f>NA()</f>
        <v>#N/A</v>
      </c>
      <c r="DJ19" s="153" t="e">
        <f>NA()</f>
        <v>#N/A</v>
      </c>
      <c r="DK19" s="153" t="e">
        <f>NA()</f>
        <v>#N/A</v>
      </c>
      <c r="DL19" s="153" t="e">
        <f>NA()</f>
        <v>#N/A</v>
      </c>
      <c r="DM19" s="167">
        <f>C400</f>
        <v>5843</v>
      </c>
      <c r="DN19" s="153" t="e">
        <f>NA()</f>
        <v>#N/A</v>
      </c>
      <c r="DO19" s="153" t="e">
        <f>NA()</f>
        <v>#N/A</v>
      </c>
      <c r="DP19" s="153" t="e">
        <f>NA()</f>
        <v>#N/A</v>
      </c>
      <c r="DQ19" s="153" t="e">
        <f>NA()</f>
        <v>#N/A</v>
      </c>
      <c r="DR19" s="153" t="e">
        <f>NA()</f>
        <v>#N/A</v>
      </c>
      <c r="DS19" s="167" t="e">
        <f>D400</f>
        <v>#N/A</v>
      </c>
      <c r="DT19" s="153" t="e">
        <f>NA()</f>
        <v>#N/A</v>
      </c>
      <c r="DU19" s="153" t="e">
        <f>NA()</f>
        <v>#N/A</v>
      </c>
      <c r="DV19" s="153" t="e">
        <f>NA()</f>
        <v>#N/A</v>
      </c>
      <c r="DW19" s="153" t="e">
        <f>NA()</f>
        <v>#N/A</v>
      </c>
      <c r="DX19" s="153" t="e">
        <f>NA()</f>
        <v>#N/A</v>
      </c>
      <c r="DY19" s="167">
        <f>E400</f>
        <v>5829.8</v>
      </c>
    </row>
    <row r="20" spans="1:129" ht="16.5" thickBot="1" x14ac:dyDescent="0.3">
      <c r="A20" s="168"/>
      <c r="B20" s="150" t="e">
        <f>NA()</f>
        <v>#N/A</v>
      </c>
      <c r="C20" s="150">
        <v>200</v>
      </c>
      <c r="D20" s="150" t="e">
        <f>NA()</f>
        <v>#N/A</v>
      </c>
      <c r="E20" s="150" t="e">
        <f>NA()</f>
        <v>#N/A</v>
      </c>
      <c r="F20" s="150">
        <v>197</v>
      </c>
      <c r="G20" s="150" t="e">
        <f>NA()</f>
        <v>#N/A</v>
      </c>
      <c r="H20" s="150" t="e">
        <f>NA()</f>
        <v>#N/A</v>
      </c>
      <c r="I20" s="150">
        <v>193</v>
      </c>
      <c r="J20" s="150" t="e">
        <f>NA()</f>
        <v>#N/A</v>
      </c>
      <c r="K20" s="150" t="e">
        <f>NA()</f>
        <v>#N/A</v>
      </c>
      <c r="L20" s="150">
        <v>191</v>
      </c>
      <c r="M20" s="150" t="e">
        <f>NA()</f>
        <v>#N/A</v>
      </c>
      <c r="N20" s="150" t="e">
        <f>NA()</f>
        <v>#N/A</v>
      </c>
      <c r="O20" s="150">
        <v>191</v>
      </c>
      <c r="P20" s="150" t="e">
        <f>NA()</f>
        <v>#N/A</v>
      </c>
      <c r="Q20" s="150" t="e">
        <f>NA()</f>
        <v>#N/A</v>
      </c>
      <c r="R20" s="150">
        <v>191</v>
      </c>
      <c r="S20" s="150" t="e">
        <f>NA()</f>
        <v>#N/A</v>
      </c>
      <c r="T20" s="150" t="e">
        <f>NA()</f>
        <v>#N/A</v>
      </c>
      <c r="U20" s="150">
        <v>191</v>
      </c>
      <c r="V20" s="150" t="e">
        <f>NA()</f>
        <v>#N/A</v>
      </c>
      <c r="W20" s="150" t="e">
        <f>NA()</f>
        <v>#N/A</v>
      </c>
      <c r="X20" s="150">
        <v>188</v>
      </c>
      <c r="Y20" s="150" t="e">
        <f>NA()</f>
        <v>#N/A</v>
      </c>
      <c r="Z20" s="150" t="e">
        <f>NA()</f>
        <v>#N/A</v>
      </c>
      <c r="AA20" s="150">
        <v>187</v>
      </c>
      <c r="AB20" s="150" t="e">
        <f>NA()</f>
        <v>#N/A</v>
      </c>
      <c r="AC20" s="150" t="e">
        <f>NA()</f>
        <v>#N/A</v>
      </c>
      <c r="AD20" s="150">
        <v>213</v>
      </c>
      <c r="AE20" s="150" t="e">
        <f>NA()</f>
        <v>#N/A</v>
      </c>
      <c r="AF20" s="150" t="e">
        <f>NA()</f>
        <v>#N/A</v>
      </c>
      <c r="AG20" s="150">
        <v>214</v>
      </c>
      <c r="AH20" s="228" t="e">
        <f>NA()</f>
        <v>#N/A</v>
      </c>
      <c r="AI20" s="228"/>
      <c r="AJ20" s="228"/>
      <c r="AK20" s="228"/>
      <c r="AL20" s="228"/>
      <c r="AM20" s="228"/>
      <c r="AN20" s="150" t="e">
        <f>NA()</f>
        <v>#N/A</v>
      </c>
      <c r="AO20" s="150" t="e">
        <f>NA()</f>
        <v>#N/A</v>
      </c>
      <c r="AP20" s="150">
        <v>207</v>
      </c>
      <c r="AQ20" s="150" t="e">
        <f>NA()</f>
        <v>#N/A</v>
      </c>
      <c r="AR20" s="150" t="e">
        <f>NA()</f>
        <v>#N/A</v>
      </c>
      <c r="AS20" s="150">
        <v>205</v>
      </c>
      <c r="AT20" s="150" t="e">
        <f>NA()</f>
        <v>#N/A</v>
      </c>
      <c r="AU20" s="150" t="e">
        <f>NA()</f>
        <v>#N/A</v>
      </c>
      <c r="AV20" s="150">
        <v>197</v>
      </c>
      <c r="AW20" s="150" t="e">
        <f>NA()</f>
        <v>#N/A</v>
      </c>
      <c r="AX20" s="150" t="e">
        <f>NA()</f>
        <v>#N/A</v>
      </c>
      <c r="AY20" s="150">
        <v>195</v>
      </c>
      <c r="AZ20" s="150" t="e">
        <f>NA()</f>
        <v>#N/A</v>
      </c>
      <c r="BA20" s="150" t="e">
        <f>NA()</f>
        <v>#N/A</v>
      </c>
      <c r="BB20" s="150">
        <v>203</v>
      </c>
      <c r="BC20" s="150" t="e">
        <f>NA()</f>
        <v>#N/A</v>
      </c>
      <c r="BD20" s="150" t="e">
        <f>NA()</f>
        <v>#N/A</v>
      </c>
      <c r="BE20" s="150">
        <v>205</v>
      </c>
      <c r="BF20" s="150" t="e">
        <f>NA()</f>
        <v>#N/A</v>
      </c>
      <c r="BG20" s="150" t="e">
        <f>NA()</f>
        <v>#N/A</v>
      </c>
      <c r="BH20" s="150">
        <v>227</v>
      </c>
      <c r="BI20" s="150" t="e">
        <f>NA()</f>
        <v>#N/A</v>
      </c>
      <c r="BJ20" s="150" t="e">
        <f>NA()</f>
        <v>#N/A</v>
      </c>
      <c r="BK20" s="150">
        <v>226</v>
      </c>
      <c r="BL20" s="150" t="e">
        <f>NA()</f>
        <v>#N/A</v>
      </c>
      <c r="BM20" s="150" t="e">
        <f>NA()</f>
        <v>#N/A</v>
      </c>
      <c r="BN20" s="150">
        <v>222</v>
      </c>
      <c r="BO20" s="150" t="e">
        <f>NA()</f>
        <v>#N/A</v>
      </c>
      <c r="BP20" s="150" t="e">
        <f>NA()</f>
        <v>#N/A</v>
      </c>
      <c r="BQ20" s="150">
        <v>218</v>
      </c>
      <c r="BR20" s="150" t="e">
        <f>NA()</f>
        <v>#N/A</v>
      </c>
      <c r="BS20" s="150" t="e">
        <f>NA()</f>
        <v>#N/A</v>
      </c>
      <c r="BT20" s="150">
        <v>213</v>
      </c>
      <c r="BU20" s="150" t="e">
        <f>NA()</f>
        <v>#N/A</v>
      </c>
      <c r="BV20" s="150" t="e">
        <f>NA()</f>
        <v>#N/A</v>
      </c>
      <c r="BW20" s="150">
        <v>210</v>
      </c>
      <c r="BX20" s="150" t="e">
        <f>NA()</f>
        <v>#N/A</v>
      </c>
      <c r="BY20" s="150" t="e">
        <f>NA()</f>
        <v>#N/A</v>
      </c>
      <c r="BZ20" s="150">
        <v>227</v>
      </c>
      <c r="CA20" s="150" t="e">
        <f>NA()</f>
        <v>#N/A</v>
      </c>
      <c r="CB20" s="150" t="e">
        <f>NA()</f>
        <v>#N/A</v>
      </c>
      <c r="CC20" s="150">
        <v>232</v>
      </c>
      <c r="CD20" s="150" t="e">
        <f>NA()</f>
        <v>#N/A</v>
      </c>
      <c r="CE20" s="150" t="e">
        <f>NA()</f>
        <v>#N/A</v>
      </c>
      <c r="CF20" s="150">
        <v>234</v>
      </c>
      <c r="CG20" s="150" t="e">
        <f>NA()</f>
        <v>#N/A</v>
      </c>
      <c r="CH20" s="150" t="e">
        <f>NA()</f>
        <v>#N/A</v>
      </c>
      <c r="CI20" s="150">
        <v>235</v>
      </c>
      <c r="CJ20" s="150" t="e">
        <f>NA()</f>
        <v>#N/A</v>
      </c>
      <c r="CK20" s="150" t="e">
        <f>NA()</f>
        <v>#N/A</v>
      </c>
      <c r="CL20" s="150">
        <v>225</v>
      </c>
      <c r="CM20" s="150" t="e">
        <f>NA()</f>
        <v>#N/A</v>
      </c>
      <c r="CN20" s="150" t="e">
        <f>NA()</f>
        <v>#N/A</v>
      </c>
      <c r="CO20" s="150">
        <v>219</v>
      </c>
      <c r="CP20" s="150" t="e">
        <f>NA()</f>
        <v>#N/A</v>
      </c>
      <c r="CQ20" s="150" t="e">
        <f>NA()</f>
        <v>#N/A</v>
      </c>
      <c r="CR20" s="150">
        <v>213</v>
      </c>
      <c r="CS20" s="150" t="e">
        <f>NA()</f>
        <v>#N/A</v>
      </c>
      <c r="CT20" s="150" t="e">
        <f>NA()</f>
        <v>#N/A</v>
      </c>
      <c r="CU20" s="150">
        <v>209</v>
      </c>
      <c r="CV20" s="150" t="e">
        <f>NA()</f>
        <v>#N/A</v>
      </c>
      <c r="CW20" s="150" t="e">
        <f>NA()</f>
        <v>#N/A</v>
      </c>
      <c r="CX20" s="150">
        <v>228</v>
      </c>
      <c r="CY20" s="150" t="e">
        <f>NA()</f>
        <v>#N/A</v>
      </c>
      <c r="CZ20" s="150" t="e">
        <f>NA()</f>
        <v>#N/A</v>
      </c>
      <c r="DA20" s="150">
        <v>231</v>
      </c>
    </row>
    <row r="21" spans="1:129" ht="16.5" thickBot="1" x14ac:dyDescent="0.3">
      <c r="A21" s="231" t="s">
        <v>90</v>
      </c>
      <c r="B21" s="231"/>
      <c r="C21" s="231"/>
      <c r="D21" s="231"/>
      <c r="E21" s="231"/>
      <c r="F21" s="150">
        <v>388</v>
      </c>
      <c r="G21" s="150" t="e">
        <f>NA()</f>
        <v>#N/A</v>
      </c>
      <c r="H21" s="150" t="e">
        <f>NA()</f>
        <v>#N/A</v>
      </c>
      <c r="I21" s="150">
        <v>389</v>
      </c>
      <c r="J21" s="150" t="e">
        <f>NA()</f>
        <v>#N/A</v>
      </c>
      <c r="K21" s="150" t="e">
        <f>NA()</f>
        <v>#N/A</v>
      </c>
      <c r="L21" s="150">
        <v>389</v>
      </c>
      <c r="M21" s="150" t="e">
        <f>NA()</f>
        <v>#N/A</v>
      </c>
      <c r="N21" s="150" t="e">
        <f>NA()</f>
        <v>#N/A</v>
      </c>
      <c r="O21" s="150">
        <v>390</v>
      </c>
      <c r="P21" s="150" t="e">
        <f>NA()</f>
        <v>#N/A</v>
      </c>
      <c r="Q21" s="150" t="e">
        <f>NA()</f>
        <v>#N/A</v>
      </c>
      <c r="R21" s="150">
        <v>390</v>
      </c>
      <c r="S21" s="150" t="e">
        <f>NA()</f>
        <v>#N/A</v>
      </c>
      <c r="T21" s="150" t="e">
        <f>NA()</f>
        <v>#N/A</v>
      </c>
      <c r="U21" s="150">
        <v>390</v>
      </c>
      <c r="V21" s="150" t="e">
        <f>NA()</f>
        <v>#N/A</v>
      </c>
      <c r="W21" s="150" t="e">
        <f>NA()</f>
        <v>#N/A</v>
      </c>
      <c r="X21" s="150">
        <v>391</v>
      </c>
      <c r="Y21" s="150" t="e">
        <f>NA()</f>
        <v>#N/A</v>
      </c>
      <c r="Z21" s="150" t="e">
        <f>NA()</f>
        <v>#N/A</v>
      </c>
      <c r="AA21" s="150">
        <v>391</v>
      </c>
      <c r="AB21" s="150" t="e">
        <f>NA()</f>
        <v>#N/A</v>
      </c>
      <c r="AC21" s="150" t="e">
        <f>NA()</f>
        <v>#N/A</v>
      </c>
      <c r="AD21" s="150">
        <v>392</v>
      </c>
      <c r="AE21" s="150" t="e">
        <f>NA()</f>
        <v>#N/A</v>
      </c>
      <c r="AF21" s="150" t="e">
        <f>NA()</f>
        <v>#N/A</v>
      </c>
      <c r="AG21" s="150">
        <v>393</v>
      </c>
      <c r="AH21" s="248" t="e">
        <f>NA()</f>
        <v>#N/A</v>
      </c>
      <c r="AI21" s="219"/>
      <c r="AJ21" s="221">
        <v>392</v>
      </c>
      <c r="AK21" s="221"/>
      <c r="AL21" s="221" t="e">
        <f>NA()</f>
        <v>#N/A</v>
      </c>
      <c r="AM21" s="222"/>
      <c r="AN21" s="150" t="e">
        <f>NA()</f>
        <v>#N/A</v>
      </c>
      <c r="AO21" s="150" t="e">
        <f>NA()</f>
        <v>#N/A</v>
      </c>
      <c r="AP21" s="150">
        <v>390</v>
      </c>
      <c r="AQ21" s="150" t="e">
        <f>NA()</f>
        <v>#N/A</v>
      </c>
      <c r="AR21" s="150" t="e">
        <f>NA()</f>
        <v>#N/A</v>
      </c>
      <c r="AS21" s="150">
        <v>390</v>
      </c>
      <c r="AT21" s="150" t="e">
        <f>NA()</f>
        <v>#N/A</v>
      </c>
      <c r="AU21" s="150" t="e">
        <f>NA()</f>
        <v>#N/A</v>
      </c>
      <c r="AV21" s="150">
        <v>389</v>
      </c>
      <c r="AW21" s="150" t="e">
        <f>NA()</f>
        <v>#N/A</v>
      </c>
      <c r="AX21" s="150" t="e">
        <f>NA()</f>
        <v>#N/A</v>
      </c>
      <c r="AY21" s="150">
        <v>389</v>
      </c>
      <c r="AZ21" s="150" t="e">
        <f>NA()</f>
        <v>#N/A</v>
      </c>
      <c r="BA21" s="150" t="e">
        <f>NA()</f>
        <v>#N/A</v>
      </c>
      <c r="BB21" s="150">
        <v>389</v>
      </c>
      <c r="BC21" s="150" t="e">
        <f>NA()</f>
        <v>#N/A</v>
      </c>
      <c r="BD21" s="150" t="e">
        <f>NA()</f>
        <v>#N/A</v>
      </c>
      <c r="BE21" s="150">
        <v>389</v>
      </c>
      <c r="BF21" s="150" t="e">
        <f>NA()</f>
        <v>#N/A</v>
      </c>
      <c r="BG21" s="150" t="e">
        <f>NA()</f>
        <v>#N/A</v>
      </c>
      <c r="BH21" s="150">
        <v>389</v>
      </c>
      <c r="BI21" s="150" t="e">
        <f>NA()</f>
        <v>#N/A</v>
      </c>
      <c r="BJ21" s="150" t="e">
        <f>NA()</f>
        <v>#N/A</v>
      </c>
      <c r="BK21" s="150">
        <v>389</v>
      </c>
      <c r="BL21" s="150" t="e">
        <f>NA()</f>
        <v>#N/A</v>
      </c>
      <c r="BM21" s="150" t="e">
        <f>NA()</f>
        <v>#N/A</v>
      </c>
      <c r="BN21" s="150">
        <v>388</v>
      </c>
      <c r="BO21" s="150" t="e">
        <f>NA()</f>
        <v>#N/A</v>
      </c>
      <c r="BP21" s="150" t="e">
        <f>NA()</f>
        <v>#N/A</v>
      </c>
      <c r="BQ21" s="150">
        <v>388</v>
      </c>
      <c r="BR21" s="150" t="e">
        <f>NA()</f>
        <v>#N/A</v>
      </c>
      <c r="BS21" s="150" t="e">
        <f>NA()</f>
        <v>#N/A</v>
      </c>
      <c r="BT21" s="150">
        <v>387</v>
      </c>
      <c r="BU21" s="150" t="e">
        <f>NA()</f>
        <v>#N/A</v>
      </c>
      <c r="BV21" s="150" t="e">
        <f>NA()</f>
        <v>#N/A</v>
      </c>
      <c r="BW21" s="150">
        <v>387</v>
      </c>
      <c r="BX21" s="150" t="e">
        <f>NA()</f>
        <v>#N/A</v>
      </c>
      <c r="BY21" s="150">
        <v>390</v>
      </c>
      <c r="BZ21" s="150" t="e">
        <f>NA()</f>
        <v>#N/A</v>
      </c>
      <c r="CA21" s="150">
        <v>395</v>
      </c>
      <c r="CB21" s="150" t="e">
        <f>NA()</f>
        <v>#N/A</v>
      </c>
      <c r="CC21" s="150">
        <v>400</v>
      </c>
      <c r="CD21" s="150" t="e">
        <f>NA()</f>
        <v>#N/A</v>
      </c>
      <c r="CE21" s="150">
        <v>398</v>
      </c>
      <c r="CF21" s="150" t="e">
        <f>NA()</f>
        <v>#N/A</v>
      </c>
      <c r="CG21" s="150">
        <v>396</v>
      </c>
      <c r="CH21" s="150" t="e">
        <f>NA()</f>
        <v>#N/A</v>
      </c>
      <c r="CI21" s="150">
        <v>394</v>
      </c>
      <c r="CJ21" s="150" t="e">
        <f>NA()</f>
        <v>#N/A</v>
      </c>
      <c r="CK21" s="150">
        <v>394</v>
      </c>
      <c r="CL21" s="150" t="e">
        <f>NA()</f>
        <v>#N/A</v>
      </c>
      <c r="CM21" s="150">
        <v>393</v>
      </c>
      <c r="CN21" s="150" t="e">
        <f>NA()</f>
        <v>#N/A</v>
      </c>
      <c r="CO21" s="150">
        <v>393</v>
      </c>
      <c r="CP21" s="150" t="e">
        <f>NA()</f>
        <v>#N/A</v>
      </c>
      <c r="CQ21" s="150">
        <v>392</v>
      </c>
      <c r="CR21" s="150" t="e">
        <f>NA()</f>
        <v>#N/A</v>
      </c>
      <c r="CS21" s="150">
        <v>392</v>
      </c>
      <c r="CT21" s="150" t="e">
        <f>NA()</f>
        <v>#N/A</v>
      </c>
      <c r="CU21" s="150">
        <v>392</v>
      </c>
      <c r="CV21" s="150" t="e">
        <f>NA()</f>
        <v>#N/A</v>
      </c>
      <c r="CW21" s="150" t="e">
        <f>NA()</f>
        <v>#N/A</v>
      </c>
      <c r="CX21" s="150">
        <v>394</v>
      </c>
      <c r="CY21" s="150" t="e">
        <f>NA()</f>
        <v>#N/A</v>
      </c>
      <c r="CZ21" s="150" t="e">
        <f>NA()</f>
        <v>#N/A</v>
      </c>
      <c r="DA21" s="150">
        <v>396</v>
      </c>
    </row>
    <row r="22" spans="1:129" x14ac:dyDescent="0.25">
      <c r="A22" s="169" t="s">
        <v>83</v>
      </c>
      <c r="B22" s="241">
        <f ca="1">TODAY()</f>
        <v>45108</v>
      </c>
      <c r="C22" s="241"/>
      <c r="D22" s="241">
        <f ca="1">TODAY()+1</f>
        <v>45109</v>
      </c>
      <c r="E22" s="242"/>
      <c r="AH22" s="249"/>
      <c r="AI22" s="223"/>
      <c r="AJ22" s="130" t="s">
        <v>62</v>
      </c>
      <c r="AK22" s="130" t="s">
        <v>63</v>
      </c>
      <c r="AL22" s="130" t="s">
        <v>64</v>
      </c>
      <c r="AM22" s="131" t="s">
        <v>65</v>
      </c>
    </row>
    <row r="23" spans="1:129" x14ac:dyDescent="0.25">
      <c r="A23" s="170" t="s">
        <v>85</v>
      </c>
      <c r="B23" s="171">
        <v>13</v>
      </c>
      <c r="C23" s="171">
        <v>19</v>
      </c>
      <c r="D23" s="171">
        <v>1</v>
      </c>
      <c r="E23" s="172">
        <v>7</v>
      </c>
      <c r="AH23" s="234" t="s">
        <v>66</v>
      </c>
      <c r="AI23" s="235"/>
      <c r="AJ23" s="134">
        <f>B24</f>
        <v>8864.25</v>
      </c>
      <c r="AK23" s="134">
        <f t="shared" ref="AK23:AM23" si="0">C24</f>
        <v>8835.75</v>
      </c>
      <c r="AL23" s="134">
        <f t="shared" si="0"/>
        <v>8878.2000000000007</v>
      </c>
      <c r="AM23" s="178">
        <f t="shared" si="0"/>
        <v>7148.4</v>
      </c>
    </row>
    <row r="24" spans="1:129" ht="16.5" thickBot="1" x14ac:dyDescent="0.3">
      <c r="A24" s="173" t="s">
        <v>66</v>
      </c>
      <c r="B24" s="174">
        <f>AVERAGE($O$4,$AM$4,$BK$4,$CI$4)</f>
        <v>8864.25</v>
      </c>
      <c r="C24" s="174">
        <f>AVERAGE($U$4,$AS$4,$BQ$4,$CO$4)</f>
        <v>8835.75</v>
      </c>
      <c r="D24" s="174">
        <f>AVERAGE($C$4,$AA$4,$AY$4,$BW$4,$CU$4)</f>
        <v>8878.2000000000007</v>
      </c>
      <c r="E24" s="175">
        <f>AVERAGE($I$4,$AG$4,$BE$4,$CC$4,$DA$4)</f>
        <v>7148.4</v>
      </c>
      <c r="AH24" s="234" t="s">
        <v>67</v>
      </c>
      <c r="AI24" s="235"/>
      <c r="AJ24" s="134" t="e">
        <f>B49</f>
        <v>#N/A</v>
      </c>
      <c r="AK24" s="134">
        <f t="shared" ref="AK24:AM24" si="1">C49</f>
        <v>3055.75</v>
      </c>
      <c r="AL24" s="134">
        <f t="shared" si="1"/>
        <v>3043.4</v>
      </c>
      <c r="AM24" s="178">
        <f t="shared" si="1"/>
        <v>3042.8</v>
      </c>
    </row>
    <row r="25" spans="1:129" x14ac:dyDescent="0.25">
      <c r="AH25" s="234" t="s">
        <v>68</v>
      </c>
      <c r="AI25" s="235"/>
      <c r="AJ25" s="134">
        <f>B75</f>
        <v>13543.25</v>
      </c>
      <c r="AK25" s="134">
        <f t="shared" ref="AK25:AM25" si="2">C75</f>
        <v>13682</v>
      </c>
      <c r="AL25" s="134">
        <f t="shared" si="2"/>
        <v>13528.2</v>
      </c>
      <c r="AM25" s="178">
        <f t="shared" si="2"/>
        <v>13598.8</v>
      </c>
    </row>
    <row r="26" spans="1:129" x14ac:dyDescent="0.25">
      <c r="AH26" s="234" t="s">
        <v>69</v>
      </c>
      <c r="AI26" s="235"/>
      <c r="AJ26" s="134">
        <f>B100</f>
        <v>6428.75</v>
      </c>
      <c r="AK26" s="134">
        <f t="shared" ref="AK26:AM26" si="3">C100</f>
        <v>6439.25</v>
      </c>
      <c r="AL26" s="134">
        <f t="shared" si="3"/>
        <v>6471.2</v>
      </c>
      <c r="AM26" s="178">
        <f t="shared" si="3"/>
        <v>6459.2</v>
      </c>
    </row>
    <row r="27" spans="1:129" x14ac:dyDescent="0.25">
      <c r="AH27" s="234" t="s">
        <v>70</v>
      </c>
      <c r="AI27" s="235"/>
      <c r="AJ27" s="134">
        <f>B125</f>
        <v>2346</v>
      </c>
      <c r="AK27" s="134">
        <f t="shared" ref="AK27:AM27" si="4">C125</f>
        <v>2342</v>
      </c>
      <c r="AL27" s="134">
        <f t="shared" si="4"/>
        <v>2352.1999999999998</v>
      </c>
      <c r="AM27" s="178">
        <f t="shared" si="4"/>
        <v>2341.8000000000002</v>
      </c>
    </row>
    <row r="28" spans="1:129" x14ac:dyDescent="0.25">
      <c r="AH28" s="234" t="s">
        <v>71</v>
      </c>
      <c r="AI28" s="235"/>
      <c r="AJ28" s="134">
        <f>B150</f>
        <v>1406.25</v>
      </c>
      <c r="AK28" s="134">
        <f t="shared" ref="AK28:AM28" si="5">C150</f>
        <v>1413.75</v>
      </c>
      <c r="AL28" s="134">
        <f t="shared" si="5"/>
        <v>1404.6</v>
      </c>
      <c r="AM28" s="178">
        <f t="shared" si="5"/>
        <v>1409.6</v>
      </c>
    </row>
    <row r="29" spans="1:129" x14ac:dyDescent="0.25">
      <c r="AH29" s="234" t="s">
        <v>72</v>
      </c>
      <c r="AI29" s="235"/>
      <c r="AJ29" s="134">
        <f>B175</f>
        <v>1052.75</v>
      </c>
      <c r="AK29" s="134">
        <f t="shared" ref="AK29:AM29" si="6">C175</f>
        <v>1058</v>
      </c>
      <c r="AL29" s="134">
        <f t="shared" si="6"/>
        <v>1048.8</v>
      </c>
      <c r="AM29" s="178">
        <f t="shared" si="6"/>
        <v>1052.5999999999999</v>
      </c>
    </row>
    <row r="30" spans="1:129" x14ac:dyDescent="0.25">
      <c r="AH30" s="234" t="s">
        <v>73</v>
      </c>
      <c r="AI30" s="235"/>
      <c r="AJ30" s="134">
        <f>B200</f>
        <v>39.25</v>
      </c>
      <c r="AK30" s="134">
        <f t="shared" ref="AK30:AM30" si="7">C200</f>
        <v>54.25</v>
      </c>
      <c r="AL30" s="134">
        <f t="shared" si="7"/>
        <v>92.6</v>
      </c>
      <c r="AM30" s="178">
        <f t="shared" si="7"/>
        <v>39.799999999999997</v>
      </c>
    </row>
    <row r="31" spans="1:129" x14ac:dyDescent="0.25">
      <c r="AH31" s="234" t="s">
        <v>74</v>
      </c>
      <c r="AI31" s="235"/>
      <c r="AJ31" s="134">
        <f>B225</f>
        <v>0</v>
      </c>
      <c r="AK31" s="134">
        <f t="shared" ref="AK31:AM31" si="8">C225</f>
        <v>24.5</v>
      </c>
      <c r="AL31" s="134">
        <f t="shared" si="8"/>
        <v>63.2</v>
      </c>
      <c r="AM31" s="178">
        <f t="shared" si="8"/>
        <v>7.4</v>
      </c>
    </row>
    <row r="32" spans="1:129" x14ac:dyDescent="0.25">
      <c r="AH32" s="234" t="s">
        <v>75</v>
      </c>
      <c r="AI32" s="235"/>
      <c r="AJ32" s="134">
        <f>B250</f>
        <v>-28.5</v>
      </c>
      <c r="AK32" s="134">
        <f t="shared" ref="AK32:AM32" si="9">C250</f>
        <v>34.5</v>
      </c>
      <c r="AL32" s="134">
        <f t="shared" si="9"/>
        <v>34.6</v>
      </c>
      <c r="AM32" s="178">
        <f t="shared" si="9"/>
        <v>-0.8</v>
      </c>
    </row>
    <row r="33" spans="1:39" ht="16.5" thickBot="1" x14ac:dyDescent="0.3">
      <c r="AH33" s="236" t="s">
        <v>76</v>
      </c>
      <c r="AI33" s="237"/>
      <c r="AJ33" s="174">
        <f>B275</f>
        <v>-40</v>
      </c>
      <c r="AK33" s="174">
        <f t="shared" ref="AK33:AM33" si="10">C275</f>
        <v>31</v>
      </c>
      <c r="AL33" s="174">
        <f t="shared" si="10"/>
        <v>2.6</v>
      </c>
      <c r="AM33" s="175">
        <f t="shared" si="10"/>
        <v>-8.1999999999999993</v>
      </c>
    </row>
    <row r="36" spans="1:39" ht="16.5" thickBot="1" x14ac:dyDescent="0.3">
      <c r="AH36" s="228" t="s">
        <v>91</v>
      </c>
      <c r="AI36" s="228"/>
      <c r="AJ36" s="228"/>
      <c r="AK36" s="228"/>
      <c r="AL36" s="228"/>
      <c r="AM36" s="228"/>
    </row>
    <row r="37" spans="1:39" x14ac:dyDescent="0.25">
      <c r="AH37" s="248" t="s">
        <v>61</v>
      </c>
      <c r="AI37" s="219"/>
      <c r="AJ37" s="221">
        <f ca="1">TODAY()</f>
        <v>45108</v>
      </c>
      <c r="AK37" s="221"/>
      <c r="AL37" s="221">
        <f ca="1">+TODAY()+1</f>
        <v>45109</v>
      </c>
      <c r="AM37" s="222"/>
    </row>
    <row r="38" spans="1:39" x14ac:dyDescent="0.25">
      <c r="AH38" s="249"/>
      <c r="AI38" s="223"/>
      <c r="AJ38" s="130" t="s">
        <v>62</v>
      </c>
      <c r="AK38" s="130" t="s">
        <v>63</v>
      </c>
      <c r="AL38" s="130" t="s">
        <v>64</v>
      </c>
      <c r="AM38" s="131" t="s">
        <v>65</v>
      </c>
    </row>
    <row r="39" spans="1:39" x14ac:dyDescent="0.25">
      <c r="AH39" s="250" t="s">
        <v>78</v>
      </c>
      <c r="AI39" s="251"/>
      <c r="AJ39" s="134">
        <f>B300</f>
        <v>329</v>
      </c>
      <c r="AK39" s="134">
        <f t="shared" ref="AK39:AM39" si="11">C300</f>
        <v>314.75</v>
      </c>
      <c r="AL39" s="134">
        <f t="shared" si="11"/>
        <v>302.60000000000002</v>
      </c>
      <c r="AM39" s="178">
        <f t="shared" si="11"/>
        <v>320.60000000000002</v>
      </c>
    </row>
    <row r="40" spans="1:39" x14ac:dyDescent="0.25">
      <c r="AH40" s="250" t="s">
        <v>74</v>
      </c>
      <c r="AI40" s="251"/>
      <c r="AJ40" s="134">
        <f>B225</f>
        <v>0</v>
      </c>
      <c r="AK40" s="134">
        <f t="shared" ref="AK40:AM40" si="12">C225</f>
        <v>24.5</v>
      </c>
      <c r="AL40" s="134">
        <f t="shared" si="12"/>
        <v>63.2</v>
      </c>
      <c r="AM40" s="178">
        <f t="shared" si="12"/>
        <v>7.4</v>
      </c>
    </row>
    <row r="41" spans="1:39" ht="16.5" thickBot="1" x14ac:dyDescent="0.3">
      <c r="AH41" s="252" t="s">
        <v>86</v>
      </c>
      <c r="AI41" s="253"/>
      <c r="AJ41" s="174">
        <f>B325</f>
        <v>129.5</v>
      </c>
      <c r="AK41" s="174">
        <f t="shared" ref="AK41:AM41" si="13">C325</f>
        <v>130.25</v>
      </c>
      <c r="AL41" s="174">
        <f t="shared" si="13"/>
        <v>132.19999999999999</v>
      </c>
      <c r="AM41" s="175">
        <f t="shared" si="13"/>
        <v>139.6</v>
      </c>
    </row>
    <row r="44" spans="1:39" ht="16.5" thickBot="1" x14ac:dyDescent="0.3">
      <c r="AH44" s="228" t="s">
        <v>92</v>
      </c>
      <c r="AI44" s="228"/>
      <c r="AJ44" s="228"/>
      <c r="AK44" s="228"/>
      <c r="AL44" s="228"/>
      <c r="AM44" s="228"/>
    </row>
    <row r="45" spans="1:39" x14ac:dyDescent="0.25">
      <c r="AH45" s="248" t="s">
        <v>61</v>
      </c>
      <c r="AI45" s="219"/>
      <c r="AJ45" s="221">
        <f ca="1">TODAY()</f>
        <v>45108</v>
      </c>
      <c r="AK45" s="221"/>
      <c r="AL45" s="221">
        <f ca="1">+TODAY()+1</f>
        <v>45109</v>
      </c>
      <c r="AM45" s="222"/>
    </row>
    <row r="46" spans="1:39" s="2" customFormat="1" ht="16.5" thickBot="1" x14ac:dyDescent="0.3">
      <c r="A46" s="231" t="s">
        <v>90</v>
      </c>
      <c r="B46" s="231"/>
      <c r="C46" s="231"/>
      <c r="D46" s="231"/>
      <c r="E46" s="231"/>
      <c r="AH46" s="249"/>
      <c r="AI46" s="223"/>
      <c r="AJ46" s="130" t="s">
        <v>62</v>
      </c>
      <c r="AK46" s="130" t="s">
        <v>63</v>
      </c>
      <c r="AL46" s="130" t="s">
        <v>64</v>
      </c>
      <c r="AM46" s="131" t="s">
        <v>65</v>
      </c>
    </row>
    <row r="47" spans="1:39" s="2" customFormat="1" x14ac:dyDescent="0.25">
      <c r="A47" s="169" t="s">
        <v>83</v>
      </c>
      <c r="B47" s="241">
        <f ca="1">TODAY()</f>
        <v>45108</v>
      </c>
      <c r="C47" s="241"/>
      <c r="D47" s="241">
        <f ca="1">TODAY()+1</f>
        <v>45109</v>
      </c>
      <c r="E47" s="242"/>
      <c r="AH47" s="250" t="s">
        <v>67</v>
      </c>
      <c r="AI47" s="251"/>
      <c r="AJ47" s="134" t="e">
        <f>B49</f>
        <v>#N/A</v>
      </c>
      <c r="AK47" s="134">
        <f t="shared" ref="AK47:AM47" si="14">C49</f>
        <v>3055.75</v>
      </c>
      <c r="AL47" s="134">
        <f t="shared" si="14"/>
        <v>3043.4</v>
      </c>
      <c r="AM47" s="178">
        <f t="shared" si="14"/>
        <v>3042.8</v>
      </c>
    </row>
    <row r="48" spans="1:39" s="2" customFormat="1" x14ac:dyDescent="0.25">
      <c r="A48" s="170" t="s">
        <v>85</v>
      </c>
      <c r="B48" s="171">
        <v>13</v>
      </c>
      <c r="C48" s="171">
        <v>19</v>
      </c>
      <c r="D48" s="171">
        <v>1</v>
      </c>
      <c r="E48" s="172">
        <v>7</v>
      </c>
      <c r="AH48" s="250" t="s">
        <v>69</v>
      </c>
      <c r="AI48" s="251"/>
      <c r="AJ48" s="134">
        <f>B100</f>
        <v>6428.75</v>
      </c>
      <c r="AK48" s="134">
        <f t="shared" ref="AK48:AM48" si="15">C100</f>
        <v>6439.25</v>
      </c>
      <c r="AL48" s="134">
        <f t="shared" si="15"/>
        <v>6471.2</v>
      </c>
      <c r="AM48" s="178">
        <f t="shared" si="15"/>
        <v>6459.2</v>
      </c>
    </row>
    <row r="49" spans="1:39" s="2" customFormat="1" ht="16.5" thickBot="1" x14ac:dyDescent="0.3">
      <c r="A49" s="166" t="s">
        <v>67</v>
      </c>
      <c r="B49" s="174" t="e">
        <f>AVERAGE($O$5,$AM$5,$BK$5,$CI$5)</f>
        <v>#N/A</v>
      </c>
      <c r="C49" s="174">
        <f>AVERAGE($U$5,$AS$5,$BQ$5,$CO$5)</f>
        <v>3055.75</v>
      </c>
      <c r="D49" s="174">
        <f>AVERAGE($C$5,$AA$5,$AY$5,$BW$5,$CU$5)</f>
        <v>3043.4</v>
      </c>
      <c r="E49" s="175">
        <f>AVERAGE($I$5,$AG$5,$BE$5,$CC$5,$DA$5)</f>
        <v>3042.8</v>
      </c>
      <c r="AH49" s="234" t="s">
        <v>70</v>
      </c>
      <c r="AI49" s="235"/>
      <c r="AJ49" s="134">
        <f>B125</f>
        <v>2346</v>
      </c>
      <c r="AK49" s="134">
        <f t="shared" ref="AK49:AM49" si="16">C125</f>
        <v>2342</v>
      </c>
      <c r="AL49" s="134">
        <f t="shared" si="16"/>
        <v>2352.1999999999998</v>
      </c>
      <c r="AM49" s="178">
        <f t="shared" si="16"/>
        <v>2341.8000000000002</v>
      </c>
    </row>
    <row r="50" spans="1:39" ht="16.5" thickBot="1" x14ac:dyDescent="0.3">
      <c r="AH50" s="236" t="s">
        <v>75</v>
      </c>
      <c r="AI50" s="237"/>
      <c r="AJ50" s="174">
        <f>B250</f>
        <v>-28.5</v>
      </c>
      <c r="AK50" s="174">
        <f t="shared" ref="AK50:AM50" si="17">C250</f>
        <v>34.5</v>
      </c>
      <c r="AL50" s="174">
        <f t="shared" si="17"/>
        <v>34.6</v>
      </c>
      <c r="AM50" s="175">
        <f t="shared" si="17"/>
        <v>-0.8</v>
      </c>
    </row>
    <row r="72" spans="1:5" s="2" customFormat="1" ht="16.5" thickBot="1" x14ac:dyDescent="0.3">
      <c r="A72" s="231" t="s">
        <v>90</v>
      </c>
      <c r="B72" s="231"/>
      <c r="C72" s="231"/>
      <c r="D72" s="231"/>
      <c r="E72" s="231"/>
    </row>
    <row r="73" spans="1:5" s="2" customFormat="1" x14ac:dyDescent="0.25">
      <c r="A73" s="169" t="s">
        <v>83</v>
      </c>
      <c r="B73" s="241">
        <f ca="1">TODAY()</f>
        <v>45108</v>
      </c>
      <c r="C73" s="241"/>
      <c r="D73" s="241">
        <f ca="1">TODAY()+1</f>
        <v>45109</v>
      </c>
      <c r="E73" s="242"/>
    </row>
    <row r="74" spans="1:5" s="2" customFormat="1" x14ac:dyDescent="0.25">
      <c r="A74" s="170" t="s">
        <v>85</v>
      </c>
      <c r="B74" s="171">
        <v>13</v>
      </c>
      <c r="C74" s="171">
        <v>19</v>
      </c>
      <c r="D74" s="171">
        <v>1</v>
      </c>
      <c r="E74" s="172">
        <v>7</v>
      </c>
    </row>
    <row r="75" spans="1:5" s="2" customFormat="1" ht="16.5" thickBot="1" x14ac:dyDescent="0.3">
      <c r="A75" s="166" t="s">
        <v>68</v>
      </c>
      <c r="B75" s="174">
        <f>AVERAGE($O$6,$AM$6,$BK$6,$CI$6)</f>
        <v>13543.25</v>
      </c>
      <c r="C75" s="174">
        <f>AVERAGE($U$6,$AS$6,$BQ$6,$CO$6)</f>
        <v>13682</v>
      </c>
      <c r="D75" s="174">
        <f>AVERAGE($C$6,$AA$6,$AY$6,$BW$6,$CU$6)</f>
        <v>13528.2</v>
      </c>
      <c r="E75" s="175">
        <f>AVERAGE($I$6,$AG$6,$BE$6,$CC$6,$DA$6)</f>
        <v>13598.8</v>
      </c>
    </row>
    <row r="97" spans="1:5" s="2" customFormat="1" ht="16.5" thickBot="1" x14ac:dyDescent="0.3">
      <c r="A97" s="231" t="s">
        <v>90</v>
      </c>
      <c r="B97" s="231"/>
      <c r="C97" s="231"/>
      <c r="D97" s="231"/>
      <c r="E97" s="231"/>
    </row>
    <row r="98" spans="1:5" s="2" customFormat="1" x14ac:dyDescent="0.25">
      <c r="A98" s="169" t="s">
        <v>83</v>
      </c>
      <c r="B98" s="241">
        <f ca="1">TODAY()</f>
        <v>45108</v>
      </c>
      <c r="C98" s="241"/>
      <c r="D98" s="241">
        <f ca="1">TODAY()+1</f>
        <v>45109</v>
      </c>
      <c r="E98" s="242"/>
    </row>
    <row r="99" spans="1:5" s="2" customFormat="1" x14ac:dyDescent="0.25">
      <c r="A99" s="170" t="s">
        <v>85</v>
      </c>
      <c r="B99" s="171">
        <v>13</v>
      </c>
      <c r="C99" s="171">
        <v>19</v>
      </c>
      <c r="D99" s="171">
        <v>1</v>
      </c>
      <c r="E99" s="172">
        <v>7</v>
      </c>
    </row>
    <row r="100" spans="1:5" s="2" customFormat="1" ht="16.5" thickBot="1" x14ac:dyDescent="0.3">
      <c r="A100" s="166" t="s">
        <v>69</v>
      </c>
      <c r="B100" s="174">
        <f>AVERAGE($O$7,$AM$7,$BK$7,$CI$7)</f>
        <v>6428.75</v>
      </c>
      <c r="C100" s="174">
        <f>AVERAGE($U$7,$AS$7,$BQ$7,$CO$7)</f>
        <v>6439.25</v>
      </c>
      <c r="D100" s="174">
        <f>AVERAGE($C$7,$AA$7,$AY$7,$BW$7,$CU$7)</f>
        <v>6471.2</v>
      </c>
      <c r="E100" s="175">
        <f>AVERAGE($I$7,$AG$7,$BE$7,$CC$7,$DA$7)</f>
        <v>6459.2</v>
      </c>
    </row>
    <row r="122" spans="1:5" s="2" customFormat="1" ht="16.5" thickBot="1" x14ac:dyDescent="0.3">
      <c r="A122" s="231" t="s">
        <v>90</v>
      </c>
      <c r="B122" s="231"/>
      <c r="C122" s="231"/>
      <c r="D122" s="231"/>
      <c r="E122" s="231"/>
    </row>
    <row r="123" spans="1:5" s="2" customFormat="1" x14ac:dyDescent="0.25">
      <c r="A123" s="169" t="s">
        <v>83</v>
      </c>
      <c r="B123" s="241">
        <f ca="1">TODAY()</f>
        <v>45108</v>
      </c>
      <c r="C123" s="241"/>
      <c r="D123" s="241">
        <f ca="1">TODAY()+1</f>
        <v>45109</v>
      </c>
      <c r="E123" s="242"/>
    </row>
    <row r="124" spans="1:5" s="2" customFormat="1" x14ac:dyDescent="0.25">
      <c r="A124" s="170" t="s">
        <v>85</v>
      </c>
      <c r="B124" s="171">
        <v>13</v>
      </c>
      <c r="C124" s="171">
        <v>19</v>
      </c>
      <c r="D124" s="171">
        <v>1</v>
      </c>
      <c r="E124" s="172">
        <v>7</v>
      </c>
    </row>
    <row r="125" spans="1:5" s="2" customFormat="1" ht="16.5" thickBot="1" x14ac:dyDescent="0.3">
      <c r="A125" s="166" t="s">
        <v>70</v>
      </c>
      <c r="B125" s="174">
        <f>AVERAGE($O$8,$AM$8,$BK$8,$CI$8)</f>
        <v>2346</v>
      </c>
      <c r="C125" s="174">
        <f>AVERAGE($U$8,$AS$8,$BQ$8,$CO$8)</f>
        <v>2342</v>
      </c>
      <c r="D125" s="174">
        <f>AVERAGE($C$8,$AA$8,$AY$8,$BW$8,$CU$8)</f>
        <v>2352.1999999999998</v>
      </c>
      <c r="E125" s="175">
        <f>AVERAGE($I$8,$AG$8,$BE$8,$CC$8,$DA$8)</f>
        <v>2341.8000000000002</v>
      </c>
    </row>
    <row r="147" spans="1:5" s="2" customFormat="1" ht="16.5" thickBot="1" x14ac:dyDescent="0.3">
      <c r="A147" s="231" t="s">
        <v>90</v>
      </c>
      <c r="B147" s="231"/>
      <c r="C147" s="231"/>
      <c r="D147" s="231"/>
      <c r="E147" s="231"/>
    </row>
    <row r="148" spans="1:5" s="2" customFormat="1" x14ac:dyDescent="0.25">
      <c r="A148" s="169" t="s">
        <v>83</v>
      </c>
      <c r="B148" s="241">
        <f ca="1">TODAY()</f>
        <v>45108</v>
      </c>
      <c r="C148" s="241"/>
      <c r="D148" s="241">
        <f ca="1">TODAY()+1</f>
        <v>45109</v>
      </c>
      <c r="E148" s="242"/>
    </row>
    <row r="149" spans="1:5" s="2" customFormat="1" x14ac:dyDescent="0.25">
      <c r="A149" s="170" t="s">
        <v>85</v>
      </c>
      <c r="B149" s="171">
        <v>13</v>
      </c>
      <c r="C149" s="171">
        <v>19</v>
      </c>
      <c r="D149" s="171">
        <v>1</v>
      </c>
      <c r="E149" s="172">
        <v>7</v>
      </c>
    </row>
    <row r="150" spans="1:5" s="2" customFormat="1" ht="16.5" thickBot="1" x14ac:dyDescent="0.3">
      <c r="A150" s="166" t="s">
        <v>71</v>
      </c>
      <c r="B150" s="174">
        <f>AVERAGE($O$9,$AM$9,$BK$9,$CI$9)</f>
        <v>1406.25</v>
      </c>
      <c r="C150" s="174">
        <f>AVERAGE($U$9,$AS$9,$BQ$9,$CO$9)</f>
        <v>1413.75</v>
      </c>
      <c r="D150" s="174">
        <f>AVERAGE($C$9,$AA$9,$AY$9,$BW$9,$CU$9)</f>
        <v>1404.6</v>
      </c>
      <c r="E150" s="175">
        <f>AVERAGE($I$9,$AG$9,$BE$9,$CC$9,$DA$9)</f>
        <v>1409.6</v>
      </c>
    </row>
    <row r="172" spans="1:5" s="2" customFormat="1" ht="16.5" thickBot="1" x14ac:dyDescent="0.3">
      <c r="A172" s="231" t="s">
        <v>90</v>
      </c>
      <c r="B172" s="231"/>
      <c r="C172" s="231"/>
      <c r="D172" s="231"/>
      <c r="E172" s="231"/>
    </row>
    <row r="173" spans="1:5" s="2" customFormat="1" x14ac:dyDescent="0.25">
      <c r="A173" s="169" t="s">
        <v>83</v>
      </c>
      <c r="B173" s="241">
        <f ca="1">TODAY()</f>
        <v>45108</v>
      </c>
      <c r="C173" s="241"/>
      <c r="D173" s="241">
        <f ca="1">TODAY()+1</f>
        <v>45109</v>
      </c>
      <c r="E173" s="242"/>
    </row>
    <row r="174" spans="1:5" s="2" customFormat="1" x14ac:dyDescent="0.25">
      <c r="A174" s="170" t="s">
        <v>85</v>
      </c>
      <c r="B174" s="171">
        <v>13</v>
      </c>
      <c r="C174" s="171">
        <v>19</v>
      </c>
      <c r="D174" s="171">
        <v>1</v>
      </c>
      <c r="E174" s="172">
        <v>7</v>
      </c>
    </row>
    <row r="175" spans="1:5" s="2" customFormat="1" ht="16.5" thickBot="1" x14ac:dyDescent="0.3">
      <c r="A175" s="166" t="s">
        <v>72</v>
      </c>
      <c r="B175" s="174">
        <f>AVERAGE($O$10,$AM$10,$BK$10,$CI$10)</f>
        <v>1052.75</v>
      </c>
      <c r="C175" s="174">
        <f>AVERAGE($U$10,$AS$10,$BQ$10,$CO$10)</f>
        <v>1058</v>
      </c>
      <c r="D175" s="174">
        <f>AVERAGE($C$10,$AA$10,$AY$10,$BW$10,$CU$10)</f>
        <v>1048.8</v>
      </c>
      <c r="E175" s="175">
        <f>AVERAGE($I$10,$AG$10,$BE$10,$CC$10,$DA$10)</f>
        <v>1052.5999999999999</v>
      </c>
    </row>
    <row r="197" spans="1:5" s="2" customFormat="1" ht="16.5" thickBot="1" x14ac:dyDescent="0.3">
      <c r="A197" s="231" t="s">
        <v>90</v>
      </c>
      <c r="B197" s="231"/>
      <c r="C197" s="231"/>
      <c r="D197" s="231"/>
      <c r="E197" s="231"/>
    </row>
    <row r="198" spans="1:5" s="2" customFormat="1" x14ac:dyDescent="0.25">
      <c r="A198" s="169" t="s">
        <v>83</v>
      </c>
      <c r="B198" s="241">
        <f ca="1">TODAY()</f>
        <v>45108</v>
      </c>
      <c r="C198" s="241"/>
      <c r="D198" s="241">
        <f ca="1">TODAY()+1</f>
        <v>45109</v>
      </c>
      <c r="E198" s="242"/>
    </row>
    <row r="199" spans="1:5" s="2" customFormat="1" x14ac:dyDescent="0.25">
      <c r="A199" s="170" t="s">
        <v>85</v>
      </c>
      <c r="B199" s="171">
        <v>13</v>
      </c>
      <c r="C199" s="171">
        <v>19</v>
      </c>
      <c r="D199" s="171">
        <v>1</v>
      </c>
      <c r="E199" s="172">
        <v>7</v>
      </c>
    </row>
    <row r="200" spans="1:5" s="2" customFormat="1" ht="16.5" thickBot="1" x14ac:dyDescent="0.3">
      <c r="A200" s="166" t="s">
        <v>73</v>
      </c>
      <c r="B200" s="174">
        <f>AVERAGE($O$11,$AM$11,$BK$11,$CI$11)</f>
        <v>39.25</v>
      </c>
      <c r="C200" s="174">
        <f>AVERAGE($U$11,$AS$11,$BQ$11,$CO$11)</f>
        <v>54.25</v>
      </c>
      <c r="D200" s="174">
        <f>AVERAGE($C$11,$AA$11,$AY$11,$BW$11,$CU$11)</f>
        <v>92.6</v>
      </c>
      <c r="E200" s="175">
        <f>AVERAGE($I$11,$AG$11,$BE$11,$CC$11,$DA$11)</f>
        <v>39.799999999999997</v>
      </c>
    </row>
    <row r="222" spans="1:5" s="2" customFormat="1" ht="16.5" thickBot="1" x14ac:dyDescent="0.3">
      <c r="A222" s="231" t="s">
        <v>90</v>
      </c>
      <c r="B222" s="231"/>
      <c r="C222" s="231"/>
      <c r="D222" s="231"/>
      <c r="E222" s="231"/>
    </row>
    <row r="223" spans="1:5" s="2" customFormat="1" x14ac:dyDescent="0.25">
      <c r="A223" s="169" t="s">
        <v>83</v>
      </c>
      <c r="B223" s="241">
        <f ca="1">TODAY()</f>
        <v>45108</v>
      </c>
      <c r="C223" s="241"/>
      <c r="D223" s="241">
        <f ca="1">TODAY()+1</f>
        <v>45109</v>
      </c>
      <c r="E223" s="242"/>
    </row>
    <row r="224" spans="1:5" s="2" customFormat="1" x14ac:dyDescent="0.25">
      <c r="A224" s="170" t="s">
        <v>85</v>
      </c>
      <c r="B224" s="171">
        <v>13</v>
      </c>
      <c r="C224" s="171">
        <v>19</v>
      </c>
      <c r="D224" s="171">
        <v>1</v>
      </c>
      <c r="E224" s="172">
        <v>7</v>
      </c>
    </row>
    <row r="225" spans="1:5" s="2" customFormat="1" ht="16.5" thickBot="1" x14ac:dyDescent="0.3">
      <c r="A225" s="166" t="s">
        <v>74</v>
      </c>
      <c r="B225" s="174">
        <f>AVERAGE($O$12,$AM$12,$BK$12,$CI$12)</f>
        <v>0</v>
      </c>
      <c r="C225" s="174">
        <f>AVERAGE($U$12,$AS$12,$BQ$12,$CO$12)</f>
        <v>24.5</v>
      </c>
      <c r="D225" s="174">
        <f>AVERAGE($C$12,$AA$12,$AY$12,$BW$12,$CU$12)</f>
        <v>63.2</v>
      </c>
      <c r="E225" s="175">
        <f>AVERAGE($I$12,$AG$12,$BE$12,$CC$12,$DA$12)</f>
        <v>7.4</v>
      </c>
    </row>
    <row r="247" spans="1:5" s="2" customFormat="1" ht="16.5" thickBot="1" x14ac:dyDescent="0.3">
      <c r="A247" s="231" t="s">
        <v>90</v>
      </c>
      <c r="B247" s="231"/>
      <c r="C247" s="231"/>
      <c r="D247" s="231"/>
      <c r="E247" s="231"/>
    </row>
    <row r="248" spans="1:5" s="2" customFormat="1" x14ac:dyDescent="0.25">
      <c r="A248" s="169" t="s">
        <v>83</v>
      </c>
      <c r="B248" s="241">
        <f ca="1">TODAY()</f>
        <v>45108</v>
      </c>
      <c r="C248" s="241"/>
      <c r="D248" s="241">
        <f ca="1">TODAY()+1</f>
        <v>45109</v>
      </c>
      <c r="E248" s="242"/>
    </row>
    <row r="249" spans="1:5" s="2" customFormat="1" x14ac:dyDescent="0.25">
      <c r="A249" s="170" t="s">
        <v>85</v>
      </c>
      <c r="B249" s="171">
        <v>13</v>
      </c>
      <c r="C249" s="171">
        <v>19</v>
      </c>
      <c r="D249" s="171">
        <v>1</v>
      </c>
      <c r="E249" s="172">
        <v>7</v>
      </c>
    </row>
    <row r="250" spans="1:5" s="2" customFormat="1" ht="16.5" thickBot="1" x14ac:dyDescent="0.3">
      <c r="A250" s="166" t="s">
        <v>75</v>
      </c>
      <c r="B250" s="174">
        <f>AVERAGE($O$13,$AM$13,$BK$13,$CI$13)</f>
        <v>-28.5</v>
      </c>
      <c r="C250" s="174">
        <f>AVERAGE($U$13,$AS$13,$BQ$13,$CO$13)</f>
        <v>34.5</v>
      </c>
      <c r="D250" s="174">
        <f>AVERAGE($C$13,$AA$13,$AY$13,$BW$13,$CU$13)</f>
        <v>34.6</v>
      </c>
      <c r="E250" s="175">
        <f>AVERAGE($I$13,$AG$13,$BE$13,$CC$13,$DA$13)</f>
        <v>-0.8</v>
      </c>
    </row>
    <row r="272" spans="1:5" s="2" customFormat="1" ht="16.5" thickBot="1" x14ac:dyDescent="0.3">
      <c r="A272" s="231" t="s">
        <v>90</v>
      </c>
      <c r="B272" s="231"/>
      <c r="C272" s="231"/>
      <c r="D272" s="231"/>
      <c r="E272" s="231"/>
    </row>
    <row r="273" spans="1:5" s="2" customFormat="1" x14ac:dyDescent="0.25">
      <c r="A273" s="169" t="s">
        <v>83</v>
      </c>
      <c r="B273" s="241">
        <f ca="1">TODAY()</f>
        <v>45108</v>
      </c>
      <c r="C273" s="241"/>
      <c r="D273" s="241">
        <f ca="1">TODAY()+1</f>
        <v>45109</v>
      </c>
      <c r="E273" s="242"/>
    </row>
    <row r="274" spans="1:5" s="2" customFormat="1" x14ac:dyDescent="0.25">
      <c r="A274" s="170" t="s">
        <v>85</v>
      </c>
      <c r="B274" s="171">
        <v>13</v>
      </c>
      <c r="C274" s="171">
        <v>19</v>
      </c>
      <c r="D274" s="171">
        <v>1</v>
      </c>
      <c r="E274" s="172">
        <v>7</v>
      </c>
    </row>
    <row r="275" spans="1:5" s="2" customFormat="1" ht="16.5" thickBot="1" x14ac:dyDescent="0.3">
      <c r="A275" s="166" t="s">
        <v>76</v>
      </c>
      <c r="B275" s="174">
        <f>AVERAGE($O$14,$AM$14,$BK$14,$CI$14)</f>
        <v>-40</v>
      </c>
      <c r="C275" s="174">
        <f>AVERAGE($U$14,$AS$14,$BQ$14,$CO$14)</f>
        <v>31</v>
      </c>
      <c r="D275" s="174">
        <f>AVERAGE($C$14,$AA$14,$AY$14,$BW$14,$CU$14)</f>
        <v>2.6</v>
      </c>
      <c r="E275" s="175">
        <f>AVERAGE($I$14,$AG$14,$BE$14,$CC$14,$DA$14)</f>
        <v>-8.1999999999999993</v>
      </c>
    </row>
    <row r="297" spans="1:5" s="2" customFormat="1" ht="16.5" thickBot="1" x14ac:dyDescent="0.3">
      <c r="A297" s="231" t="s">
        <v>90</v>
      </c>
      <c r="B297" s="231"/>
      <c r="C297" s="231"/>
      <c r="D297" s="231"/>
      <c r="E297" s="231"/>
    </row>
    <row r="298" spans="1:5" s="2" customFormat="1" x14ac:dyDescent="0.25">
      <c r="A298" s="169" t="s">
        <v>83</v>
      </c>
      <c r="B298" s="241">
        <f ca="1">TODAY()</f>
        <v>45108</v>
      </c>
      <c r="C298" s="241"/>
      <c r="D298" s="241">
        <f ca="1">TODAY()+1</f>
        <v>45109</v>
      </c>
      <c r="E298" s="242"/>
    </row>
    <row r="299" spans="1:5" s="2" customFormat="1" x14ac:dyDescent="0.25">
      <c r="A299" s="170" t="s">
        <v>85</v>
      </c>
      <c r="B299" s="171">
        <v>13</v>
      </c>
      <c r="C299" s="171">
        <v>19</v>
      </c>
      <c r="D299" s="171">
        <v>1</v>
      </c>
      <c r="E299" s="172">
        <v>7</v>
      </c>
    </row>
    <row r="300" spans="1:5" s="2" customFormat="1" ht="16.5" thickBot="1" x14ac:dyDescent="0.3">
      <c r="A300" s="166" t="s">
        <v>78</v>
      </c>
      <c r="B300" s="174">
        <f>AVERAGE($O$15,$AM$15,$BK$15,$CI$15)</f>
        <v>329</v>
      </c>
      <c r="C300" s="174">
        <f>AVERAGE($U$15,$AS$15,$BQ$15,$CO$15)</f>
        <v>314.75</v>
      </c>
      <c r="D300" s="174">
        <f>AVERAGE($C$15,$AA$15,$AY$15,$BW$15,$CU$15)</f>
        <v>302.60000000000002</v>
      </c>
      <c r="E300" s="175">
        <f>AVERAGE($I$15,$AG$15,$BE$15,$CC$15,$DA$15)</f>
        <v>320.60000000000002</v>
      </c>
    </row>
    <row r="322" spans="1:5" s="2" customFormat="1" ht="16.5" thickBot="1" x14ac:dyDescent="0.3">
      <c r="A322" s="231" t="s">
        <v>90</v>
      </c>
      <c r="B322" s="231"/>
      <c r="C322" s="231"/>
      <c r="D322" s="231"/>
      <c r="E322" s="231"/>
    </row>
    <row r="323" spans="1:5" s="2" customFormat="1" x14ac:dyDescent="0.25">
      <c r="A323" s="169" t="s">
        <v>83</v>
      </c>
      <c r="B323" s="241">
        <f ca="1">TODAY()</f>
        <v>45108</v>
      </c>
      <c r="C323" s="241"/>
      <c r="D323" s="241">
        <f ca="1">TODAY()+1</f>
        <v>45109</v>
      </c>
      <c r="E323" s="242"/>
    </row>
    <row r="324" spans="1:5" s="2" customFormat="1" x14ac:dyDescent="0.25">
      <c r="A324" s="170" t="s">
        <v>85</v>
      </c>
      <c r="B324" s="171">
        <v>13</v>
      </c>
      <c r="C324" s="171">
        <v>19</v>
      </c>
      <c r="D324" s="171">
        <v>1</v>
      </c>
      <c r="E324" s="172">
        <v>7</v>
      </c>
    </row>
    <row r="325" spans="1:5" s="2" customFormat="1" ht="16.5" thickBot="1" x14ac:dyDescent="0.3">
      <c r="A325" s="166" t="s">
        <v>86</v>
      </c>
      <c r="B325" s="174">
        <f>AVERAGE($O$16,$AM$16,$BK$16,$CI$16)</f>
        <v>129.5</v>
      </c>
      <c r="C325" s="174">
        <f>AVERAGE($U$16,$AS$16,$BQ$16,$CO$16)</f>
        <v>130.25</v>
      </c>
      <c r="D325" s="174">
        <f>AVERAGE($C$16,$AA$16,$AY$16,$BW$16,$CU$16)</f>
        <v>132.19999999999999</v>
      </c>
      <c r="E325" s="175">
        <f>AVERAGE($I$16,$AG$16,$BE$16,$CC$16,$DA$16)</f>
        <v>139.6</v>
      </c>
    </row>
    <row r="347" spans="1:5" s="2" customFormat="1" ht="16.5" thickBot="1" x14ac:dyDescent="0.3">
      <c r="A347" s="231" t="s">
        <v>90</v>
      </c>
      <c r="B347" s="231"/>
      <c r="C347" s="231"/>
      <c r="D347" s="231"/>
      <c r="E347" s="231"/>
    </row>
    <row r="348" spans="1:5" s="2" customFormat="1" x14ac:dyDescent="0.25">
      <c r="A348" s="169" t="s">
        <v>83</v>
      </c>
      <c r="B348" s="241">
        <f ca="1">TODAY()</f>
        <v>45108</v>
      </c>
      <c r="C348" s="241"/>
      <c r="D348" s="241">
        <f ca="1">TODAY()+1</f>
        <v>45109</v>
      </c>
      <c r="E348" s="242"/>
    </row>
    <row r="349" spans="1:5" s="2" customFormat="1" x14ac:dyDescent="0.25">
      <c r="A349" s="170" t="s">
        <v>85</v>
      </c>
      <c r="B349" s="171">
        <v>13</v>
      </c>
      <c r="C349" s="171">
        <v>19</v>
      </c>
      <c r="D349" s="171">
        <v>1</v>
      </c>
      <c r="E349" s="172">
        <v>7</v>
      </c>
    </row>
    <row r="350" spans="1:5" s="2" customFormat="1" ht="16.5" thickBot="1" x14ac:dyDescent="0.3">
      <c r="A350" s="166" t="s">
        <v>87</v>
      </c>
      <c r="B350" s="174" t="e">
        <f>AVERAGE($O$17,$AM$17,$BK$17,$CI$17)</f>
        <v>#N/A</v>
      </c>
      <c r="C350" s="174" t="e">
        <f>AVERAGE($U$17,$AS$17,$BQ$17,$CO$17)</f>
        <v>#N/A</v>
      </c>
      <c r="D350" s="174" t="e">
        <f>AVERAGE($C$17,$AA$17,$AY$17,$BW$17,$CU$17)</f>
        <v>#N/A</v>
      </c>
      <c r="E350" s="175" t="e">
        <f>AVERAGE($I$17,$AG$17,$BE$17,$CC$17,$DA$17)</f>
        <v>#N/A</v>
      </c>
    </row>
    <row r="372" spans="1:5" s="2" customFormat="1" ht="16.5" thickBot="1" x14ac:dyDescent="0.3">
      <c r="A372" s="231" t="s">
        <v>90</v>
      </c>
      <c r="B372" s="231"/>
      <c r="C372" s="231"/>
      <c r="D372" s="231"/>
      <c r="E372" s="231"/>
    </row>
    <row r="373" spans="1:5" s="2" customFormat="1" x14ac:dyDescent="0.25">
      <c r="A373" s="169" t="s">
        <v>83</v>
      </c>
      <c r="B373" s="241">
        <f ca="1">TODAY()</f>
        <v>45108</v>
      </c>
      <c r="C373" s="241"/>
      <c r="D373" s="241">
        <f ca="1">TODAY()+1</f>
        <v>45109</v>
      </c>
      <c r="E373" s="242"/>
    </row>
    <row r="374" spans="1:5" s="2" customFormat="1" x14ac:dyDescent="0.25">
      <c r="A374" s="170" t="s">
        <v>85</v>
      </c>
      <c r="B374" s="171">
        <v>13</v>
      </c>
      <c r="C374" s="171">
        <v>19</v>
      </c>
      <c r="D374" s="171">
        <v>1</v>
      </c>
      <c r="E374" s="172">
        <v>7</v>
      </c>
    </row>
    <row r="375" spans="1:5" s="2" customFormat="1" ht="16.5" thickBot="1" x14ac:dyDescent="0.3">
      <c r="A375" s="166" t="s">
        <v>88</v>
      </c>
      <c r="B375" s="174">
        <f>AVERAGE($O$18,$AM$18,$BK$18,$CI$18)</f>
        <v>16502</v>
      </c>
      <c r="C375" s="174">
        <f>AVERAGE($U$18,$AS$18,$BQ$18,$CO$18)</f>
        <v>16496.25</v>
      </c>
      <c r="D375" s="174">
        <f>AVERAGE($C$18,$AA$18,$AY$18,$BW$18,$CU$18)</f>
        <v>16502.599999999999</v>
      </c>
      <c r="E375" s="175">
        <f>AVERAGE($I$18,$AG$18,$BE$18,$CC$18,$DA$18)</f>
        <v>16502</v>
      </c>
    </row>
    <row r="397" spans="1:5" s="2" customFormat="1" ht="16.5" thickBot="1" x14ac:dyDescent="0.3">
      <c r="A397" s="231" t="s">
        <v>90</v>
      </c>
      <c r="B397" s="231"/>
      <c r="C397" s="231"/>
      <c r="D397" s="231"/>
      <c r="E397" s="231"/>
    </row>
    <row r="398" spans="1:5" s="2" customFormat="1" x14ac:dyDescent="0.25">
      <c r="A398" s="169" t="s">
        <v>83</v>
      </c>
      <c r="B398" s="241">
        <f ca="1">TODAY()</f>
        <v>45108</v>
      </c>
      <c r="C398" s="241"/>
      <c r="D398" s="241">
        <f ca="1">TODAY()+1</f>
        <v>45109</v>
      </c>
      <c r="E398" s="242"/>
    </row>
    <row r="399" spans="1:5" s="2" customFormat="1" x14ac:dyDescent="0.25">
      <c r="A399" s="170" t="s">
        <v>85</v>
      </c>
      <c r="B399" s="171">
        <v>13</v>
      </c>
      <c r="C399" s="171">
        <v>19</v>
      </c>
      <c r="D399" s="171">
        <v>1</v>
      </c>
      <c r="E399" s="172">
        <v>7</v>
      </c>
    </row>
    <row r="400" spans="1:5" s="2" customFormat="1" ht="16.5" thickBot="1" x14ac:dyDescent="0.3">
      <c r="A400" s="166" t="s">
        <v>89</v>
      </c>
      <c r="B400" s="174" t="e">
        <f>AVERAGE($O$19,$AM$19,$BK$19,$CI$19)</f>
        <v>#N/A</v>
      </c>
      <c r="C400" s="174">
        <f>AVERAGE($U$19,$AS$19,$BQ$19,$CO$19)</f>
        <v>5843</v>
      </c>
      <c r="D400" s="174" t="e">
        <f>AVERAGE($C$19,$AA$19,$AY$19,$BW$19,$CU$19)</f>
        <v>#N/A</v>
      </c>
      <c r="E400" s="175">
        <f>AVERAGE($I$19,$AG$19,$BE$19,$CC$19,$DA$19)</f>
        <v>5829.8</v>
      </c>
    </row>
  </sheetData>
  <mergeCells count="86">
    <mergeCell ref="AH47:AI47"/>
    <mergeCell ref="AH48:AI48"/>
    <mergeCell ref="AH49:AI49"/>
    <mergeCell ref="AH50:AI50"/>
    <mergeCell ref="AH40:AI40"/>
    <mergeCell ref="AH41:AI41"/>
    <mergeCell ref="AH44:AM44"/>
    <mergeCell ref="AH45:AI46"/>
    <mergeCell ref="AJ45:AK45"/>
    <mergeCell ref="AL45:AM45"/>
    <mergeCell ref="AH36:AM36"/>
    <mergeCell ref="AH37:AI38"/>
    <mergeCell ref="AJ37:AK37"/>
    <mergeCell ref="AL37:AM37"/>
    <mergeCell ref="AH39:AI39"/>
    <mergeCell ref="B398:C398"/>
    <mergeCell ref="D398:E398"/>
    <mergeCell ref="B348:C348"/>
    <mergeCell ref="D348:E348"/>
    <mergeCell ref="A372:E372"/>
    <mergeCell ref="B373:C373"/>
    <mergeCell ref="D373:E373"/>
    <mergeCell ref="A397:E397"/>
    <mergeCell ref="A347:E347"/>
    <mergeCell ref="B248:C248"/>
    <mergeCell ref="D248:E248"/>
    <mergeCell ref="A272:E272"/>
    <mergeCell ref="B273:C273"/>
    <mergeCell ref="D273:E273"/>
    <mergeCell ref="A297:E297"/>
    <mergeCell ref="B298:C298"/>
    <mergeCell ref="D298:E298"/>
    <mergeCell ref="A322:E322"/>
    <mergeCell ref="B323:C323"/>
    <mergeCell ref="D323:E323"/>
    <mergeCell ref="A247:E247"/>
    <mergeCell ref="B148:C148"/>
    <mergeCell ref="D148:E148"/>
    <mergeCell ref="A172:E172"/>
    <mergeCell ref="B173:C173"/>
    <mergeCell ref="D173:E173"/>
    <mergeCell ref="A197:E197"/>
    <mergeCell ref="B198:C198"/>
    <mergeCell ref="D198:E198"/>
    <mergeCell ref="A222:E222"/>
    <mergeCell ref="B223:C223"/>
    <mergeCell ref="D223:E223"/>
    <mergeCell ref="A147:E147"/>
    <mergeCell ref="B47:C47"/>
    <mergeCell ref="D47:E47"/>
    <mergeCell ref="A72:E72"/>
    <mergeCell ref="B73:C73"/>
    <mergeCell ref="D73:E73"/>
    <mergeCell ref="A97:E97"/>
    <mergeCell ref="B98:C98"/>
    <mergeCell ref="D98:E98"/>
    <mergeCell ref="A122:E122"/>
    <mergeCell ref="B123:C123"/>
    <mergeCell ref="D123:E123"/>
    <mergeCell ref="DG2:DQ2"/>
    <mergeCell ref="DR2:DY2"/>
    <mergeCell ref="A21:E21"/>
    <mergeCell ref="B22:C22"/>
    <mergeCell ref="D22:E22"/>
    <mergeCell ref="CT2:DA2"/>
    <mergeCell ref="DB2:DF2"/>
    <mergeCell ref="AH20:AM20"/>
    <mergeCell ref="AH21:AI22"/>
    <mergeCell ref="AJ21:AK21"/>
    <mergeCell ref="AL21:AM21"/>
    <mergeCell ref="A46:E46"/>
    <mergeCell ref="B2:Y2"/>
    <mergeCell ref="Z2:AW2"/>
    <mergeCell ref="AX2:BU2"/>
    <mergeCell ref="BV2:CS2"/>
    <mergeCell ref="AH23:AI23"/>
    <mergeCell ref="AH24:AI24"/>
    <mergeCell ref="AH25:AI25"/>
    <mergeCell ref="AH26:AI26"/>
    <mergeCell ref="AH27:AI27"/>
    <mergeCell ref="AH28:AI28"/>
    <mergeCell ref="AH29:AI29"/>
    <mergeCell ref="AH30:AI30"/>
    <mergeCell ref="AH31:AI31"/>
    <mergeCell ref="AH32:AI32"/>
    <mergeCell ref="AH33:AI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8"/>
  <sheetViews>
    <sheetView topLeftCell="D1" zoomScaleNormal="100" workbookViewId="0">
      <pane xSplit="1" ySplit="4" topLeftCell="F17" activePane="bottomRight" state="frozen"/>
      <selection activeCell="D1" sqref="D1"/>
      <selection pane="topRight" activeCell="E1" sqref="E1"/>
      <selection pane="bottomLeft" activeCell="D5" sqref="D5"/>
      <selection pane="bottomRight" activeCell="T47" sqref="T47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12" width="7.140625" style="4" customWidth="1"/>
    <col min="13" max="13" width="8.28515625" style="4" customWidth="1"/>
    <col min="14" max="15" width="8" style="4" customWidth="1"/>
    <col min="16" max="16" width="7.85546875" style="4" customWidth="1"/>
    <col min="17" max="17" width="8.5703125" style="4" customWidth="1"/>
    <col min="18" max="18" width="7.140625" style="4" customWidth="1"/>
    <col min="19" max="20" width="8" style="4" customWidth="1"/>
    <col min="21" max="21" width="7.140625" style="2" customWidth="1"/>
    <col min="22" max="16384" width="9.140625" style="2"/>
  </cols>
  <sheetData>
    <row r="1" spans="1:21" ht="18" customHeight="1" x14ac:dyDescent="0.3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</row>
    <row r="2" spans="1:21" ht="16.5" thickBot="1" x14ac:dyDescent="0.3">
      <c r="D2" s="6"/>
      <c r="E2" s="2"/>
      <c r="G2" s="21"/>
      <c r="H2" s="21"/>
      <c r="I2" s="21"/>
      <c r="J2" s="21"/>
      <c r="K2" s="21" t="s">
        <v>20</v>
      </c>
      <c r="L2" s="21"/>
      <c r="M2" s="21"/>
      <c r="N2" s="2"/>
      <c r="O2" s="2"/>
      <c r="P2" s="5" t="s">
        <v>41</v>
      </c>
      <c r="Q2" s="5"/>
      <c r="R2" s="5"/>
      <c r="S2" s="5"/>
      <c r="T2" s="5"/>
      <c r="U2" s="54"/>
    </row>
    <row r="3" spans="1:21" s="6" customFormat="1" ht="15.75" thickBot="1" x14ac:dyDescent="0.3">
      <c r="A3" s="193" t="s">
        <v>58</v>
      </c>
      <c r="B3" s="185" t="s">
        <v>0</v>
      </c>
      <c r="C3" s="185" t="s">
        <v>1</v>
      </c>
      <c r="D3" s="185" t="s">
        <v>2</v>
      </c>
      <c r="E3" s="185">
        <v>21</v>
      </c>
      <c r="F3" s="185">
        <v>22</v>
      </c>
      <c r="G3" s="185">
        <v>23</v>
      </c>
      <c r="H3" s="185">
        <v>24</v>
      </c>
      <c r="I3" s="205">
        <v>25</v>
      </c>
      <c r="J3" s="195" t="s">
        <v>48</v>
      </c>
      <c r="K3" s="200"/>
      <c r="L3" s="201"/>
      <c r="M3" s="203">
        <v>26</v>
      </c>
      <c r="N3" s="185">
        <v>27</v>
      </c>
      <c r="O3" s="185">
        <v>28</v>
      </c>
      <c r="P3" s="185">
        <v>29</v>
      </c>
      <c r="Q3" s="185">
        <v>30</v>
      </c>
      <c r="R3" s="187">
        <v>31</v>
      </c>
      <c r="S3" s="195" t="s">
        <v>49</v>
      </c>
      <c r="T3" s="197"/>
      <c r="U3" s="197"/>
    </row>
    <row r="4" spans="1:21" s="6" customFormat="1" ht="15.75" thickBot="1" x14ac:dyDescent="0.3">
      <c r="A4" s="194"/>
      <c r="B4" s="186"/>
      <c r="C4" s="186"/>
      <c r="D4" s="186"/>
      <c r="E4" s="186"/>
      <c r="F4" s="186"/>
      <c r="G4" s="186"/>
      <c r="H4" s="186"/>
      <c r="I4" s="206"/>
      <c r="J4" s="40" t="s">
        <v>42</v>
      </c>
      <c r="K4" s="38" t="s">
        <v>43</v>
      </c>
      <c r="L4" s="41" t="s">
        <v>44</v>
      </c>
      <c r="M4" s="204"/>
      <c r="N4" s="186"/>
      <c r="O4" s="186"/>
      <c r="P4" s="186"/>
      <c r="Q4" s="186"/>
      <c r="R4" s="188"/>
      <c r="S4" s="22" t="s">
        <v>42</v>
      </c>
      <c r="T4" s="23" t="s">
        <v>43</v>
      </c>
      <c r="U4" s="24" t="s">
        <v>44</v>
      </c>
    </row>
    <row r="5" spans="1:21" s="3" customFormat="1" ht="15.2" customHeight="1" x14ac:dyDescent="0.25">
      <c r="A5" s="202" t="s">
        <v>56</v>
      </c>
      <c r="B5" s="11">
        <v>1</v>
      </c>
      <c r="C5" s="97" t="s">
        <v>3</v>
      </c>
      <c r="D5" s="111">
        <v>73401</v>
      </c>
      <c r="E5" s="25">
        <f>'21'!$AE4</f>
        <v>16466</v>
      </c>
      <c r="F5" s="14">
        <f>'22'!$AE4</f>
        <v>16480.75</v>
      </c>
      <c r="G5" s="14">
        <f>'23'!$AE4</f>
        <v>16487.333333333332</v>
      </c>
      <c r="H5" s="14">
        <f>'24'!$AE4</f>
        <v>16513</v>
      </c>
      <c r="I5" s="15">
        <f>'25'!$AE4</f>
        <v>16529.916666666668</v>
      </c>
      <c r="J5" s="25">
        <f>MAX(E5:I5)</f>
        <v>16529.916666666668</v>
      </c>
      <c r="K5" s="14">
        <f>MIN(E5:I5)</f>
        <v>16466</v>
      </c>
      <c r="L5" s="15">
        <f>AVERAGE(E5:I5)</f>
        <v>16495.400000000001</v>
      </c>
      <c r="M5" s="25">
        <f>'26'!$AE4</f>
        <v>16521.333333333332</v>
      </c>
      <c r="N5" s="14">
        <f>'27'!$AE4</f>
        <v>16515.8</v>
      </c>
      <c r="O5" s="14">
        <f>'28'!$AE4</f>
        <v>16493.75</v>
      </c>
      <c r="P5" s="14">
        <f>'29'!$AE4</f>
        <v>16477.875</v>
      </c>
      <c r="Q5" s="14">
        <f>'30'!$AE4</f>
        <v>16474.25</v>
      </c>
      <c r="R5" s="15" t="e">
        <f>'31'!$AE4</f>
        <v>#DIV/0!</v>
      </c>
      <c r="S5" s="32" t="e">
        <f>MAX(M5:R5)</f>
        <v>#DIV/0!</v>
      </c>
      <c r="T5" s="33" t="e">
        <f>MIN(M5:R5)</f>
        <v>#DIV/0!</v>
      </c>
      <c r="U5" s="53" t="e">
        <f>AVERAGE(M5:R5)</f>
        <v>#DIV/0!</v>
      </c>
    </row>
    <row r="6" spans="1:21" s="3" customFormat="1" ht="15.2" customHeight="1" x14ac:dyDescent="0.25">
      <c r="A6" s="190"/>
      <c r="B6" s="10">
        <v>2</v>
      </c>
      <c r="C6" s="98" t="s">
        <v>25</v>
      </c>
      <c r="D6" s="112">
        <v>73402</v>
      </c>
      <c r="E6" s="26">
        <f>'21'!$AE5</f>
        <v>5395.666666666667</v>
      </c>
      <c r="F6" s="9">
        <f>'22'!$AE5</f>
        <v>5375.25</v>
      </c>
      <c r="G6" s="9">
        <f>'23'!$AE5</f>
        <v>5406.916666666667</v>
      </c>
      <c r="H6" s="9">
        <f>'24'!$AE5</f>
        <v>5383.25</v>
      </c>
      <c r="I6" s="16">
        <f>'25'!$AE5</f>
        <v>5390.75</v>
      </c>
      <c r="J6" s="26">
        <f t="shared" ref="J6:J38" si="0">MAX(E6:I6)</f>
        <v>5406.916666666667</v>
      </c>
      <c r="K6" s="9">
        <f t="shared" ref="K6:K38" si="1">MIN(E6:I6)</f>
        <v>5375.25</v>
      </c>
      <c r="L6" s="16">
        <f t="shared" ref="L6:L38" si="2">AVERAGE(E6:I6)</f>
        <v>5390.3666666666668</v>
      </c>
      <c r="M6" s="26">
        <f>'26'!$AE5</f>
        <v>5446.75</v>
      </c>
      <c r="N6" s="9">
        <f>'27'!$AE5</f>
        <v>5513.5</v>
      </c>
      <c r="O6" s="9">
        <f>'28'!$AE5</f>
        <v>5446</v>
      </c>
      <c r="P6" s="9">
        <f>'29'!$AE5</f>
        <v>5026.75</v>
      </c>
      <c r="Q6" s="9">
        <f>'30'!$AE5</f>
        <v>5400.5</v>
      </c>
      <c r="R6" s="16" t="e">
        <f>'31'!$AE5</f>
        <v>#DIV/0!</v>
      </c>
      <c r="S6" s="28" t="e">
        <f t="shared" ref="S6:S38" si="3">MAX(M6:R6)</f>
        <v>#DIV/0!</v>
      </c>
      <c r="T6" s="29" t="e">
        <f t="shared" ref="T6:T38" si="4">MIN(M6:R6)</f>
        <v>#DIV/0!</v>
      </c>
      <c r="U6" s="51" t="e">
        <f t="shared" ref="U6:U38" si="5">AVERAGE(M6:R6)</f>
        <v>#DIV/0!</v>
      </c>
    </row>
    <row r="7" spans="1:21" s="3" customFormat="1" ht="15.2" customHeight="1" x14ac:dyDescent="0.25">
      <c r="A7" s="190"/>
      <c r="B7" s="10">
        <v>3</v>
      </c>
      <c r="C7" s="98" t="s">
        <v>4</v>
      </c>
      <c r="D7" s="112">
        <v>73403</v>
      </c>
      <c r="E7" s="26">
        <f>'21'!$AE6</f>
        <v>1220.9166666666667</v>
      </c>
      <c r="F7" s="9">
        <f>'22'!$AE6</f>
        <v>1232.3333333333333</v>
      </c>
      <c r="G7" s="9">
        <f>'23'!$AE6</f>
        <v>1239.7272727272727</v>
      </c>
      <c r="H7" s="9">
        <f>'24'!$AE6</f>
        <v>1220.8333333333333</v>
      </c>
      <c r="I7" s="16">
        <f>'25'!$AE6</f>
        <v>1235.4166666666667</v>
      </c>
      <c r="J7" s="26">
        <f t="shared" si="0"/>
        <v>1239.7272727272727</v>
      </c>
      <c r="K7" s="9">
        <f t="shared" si="1"/>
        <v>1220.8333333333333</v>
      </c>
      <c r="L7" s="16">
        <f t="shared" si="2"/>
        <v>1229.8454545454547</v>
      </c>
      <c r="M7" s="26">
        <f>'26'!$AE6</f>
        <v>1270.8333333333333</v>
      </c>
      <c r="N7" s="9">
        <f>'27'!$AE6</f>
        <v>1333</v>
      </c>
      <c r="O7" s="9">
        <f>'28'!$AE6</f>
        <v>1281.8333333333333</v>
      </c>
      <c r="P7" s="9">
        <f>'29'!$AE6</f>
        <v>1231.0833333333333</v>
      </c>
      <c r="Q7" s="9">
        <f>'30'!$AE6</f>
        <v>1291.5</v>
      </c>
      <c r="R7" s="16" t="e">
        <f>'31'!$AE6</f>
        <v>#DIV/0!</v>
      </c>
      <c r="S7" s="28" t="e">
        <f t="shared" si="3"/>
        <v>#DIV/0!</v>
      </c>
      <c r="T7" s="29" t="e">
        <f t="shared" si="4"/>
        <v>#DIV/0!</v>
      </c>
      <c r="U7" s="51" t="e">
        <f t="shared" si="5"/>
        <v>#DIV/0!</v>
      </c>
    </row>
    <row r="8" spans="1:21" s="3" customFormat="1" ht="15.2" customHeight="1" x14ac:dyDescent="0.25">
      <c r="A8" s="190"/>
      <c r="B8" s="10">
        <v>4</v>
      </c>
      <c r="C8" s="98" t="s">
        <v>26</v>
      </c>
      <c r="D8" s="112">
        <v>73420</v>
      </c>
      <c r="E8" s="26">
        <f>'21'!$AE7</f>
        <v>719.52631578947364</v>
      </c>
      <c r="F8" s="9">
        <f>'22'!$AE7</f>
        <v>704.31818181818187</v>
      </c>
      <c r="G8" s="9">
        <f>'23'!$AE7</f>
        <v>710.83333333333337</v>
      </c>
      <c r="H8" s="9">
        <f>'24'!$AE7</f>
        <v>863.79166666666663</v>
      </c>
      <c r="I8" s="16">
        <f>'25'!$AE7</f>
        <v>1010</v>
      </c>
      <c r="J8" s="26">
        <f t="shared" si="0"/>
        <v>1010</v>
      </c>
      <c r="K8" s="9">
        <f t="shared" si="1"/>
        <v>704.31818181818187</v>
      </c>
      <c r="L8" s="16">
        <f t="shared" si="2"/>
        <v>801.69389952153108</v>
      </c>
      <c r="M8" s="26">
        <f>'26'!$AE7</f>
        <v>915.13043478260875</v>
      </c>
      <c r="N8" s="9">
        <f>'27'!$AE7</f>
        <v>828.5</v>
      </c>
      <c r="O8" s="9">
        <f>'28'!$AE7</f>
        <v>807</v>
      </c>
      <c r="P8" s="9">
        <f>'29'!$AE7</f>
        <v>778.75</v>
      </c>
      <c r="Q8" s="9">
        <f>'30'!$AE7</f>
        <v>745.625</v>
      </c>
      <c r="R8" s="16" t="e">
        <f>'31'!$AE7</f>
        <v>#DIV/0!</v>
      </c>
      <c r="S8" s="28" t="e">
        <f t="shared" si="3"/>
        <v>#DIV/0!</v>
      </c>
      <c r="T8" s="29" t="e">
        <f t="shared" si="4"/>
        <v>#DIV/0!</v>
      </c>
      <c r="U8" s="51" t="e">
        <f t="shared" si="5"/>
        <v>#DIV/0!</v>
      </c>
    </row>
    <row r="9" spans="1:21" s="3" customFormat="1" ht="15.2" customHeight="1" x14ac:dyDescent="0.25">
      <c r="A9" s="190"/>
      <c r="B9" s="10">
        <v>5</v>
      </c>
      <c r="C9" s="98" t="s">
        <v>5</v>
      </c>
      <c r="D9" s="112">
        <v>73400</v>
      </c>
      <c r="E9" s="26">
        <f>'21'!$AE8</f>
        <v>345.75</v>
      </c>
      <c r="F9" s="9">
        <f>'22'!$AE8</f>
        <v>308.08333333333331</v>
      </c>
      <c r="G9" s="9">
        <f>'23'!$AE8</f>
        <v>301.25</v>
      </c>
      <c r="H9" s="9">
        <f>'24'!$AE8</f>
        <v>396.78947368421052</v>
      </c>
      <c r="I9" s="16">
        <f>'25'!$AE8</f>
        <v>589.95833333333337</v>
      </c>
      <c r="J9" s="26">
        <f t="shared" si="0"/>
        <v>589.95833333333337</v>
      </c>
      <c r="K9" s="9">
        <f t="shared" si="1"/>
        <v>301.25</v>
      </c>
      <c r="L9" s="16">
        <f t="shared" si="2"/>
        <v>388.36622807017545</v>
      </c>
      <c r="M9" s="26">
        <f>'26'!$AE8</f>
        <v>593.25</v>
      </c>
      <c r="N9" s="9">
        <f>'27'!$AE8</f>
        <v>507.08333333333331</v>
      </c>
      <c r="O9" s="9">
        <f>'28'!$AE8</f>
        <v>465</v>
      </c>
      <c r="P9" s="9">
        <f>'29'!$AE8</f>
        <v>428.08333333333331</v>
      </c>
      <c r="Q9" s="9">
        <f>'30'!$AE8</f>
        <v>383.25</v>
      </c>
      <c r="R9" s="16" t="e">
        <f>'31'!$AE8</f>
        <v>#DIV/0!</v>
      </c>
      <c r="S9" s="28" t="e">
        <f t="shared" si="3"/>
        <v>#DIV/0!</v>
      </c>
      <c r="T9" s="29" t="e">
        <f t="shared" si="4"/>
        <v>#DIV/0!</v>
      </c>
      <c r="U9" s="51" t="e">
        <f t="shared" si="5"/>
        <v>#DIV/0!</v>
      </c>
    </row>
    <row r="10" spans="1:21" s="3" customFormat="1" ht="15" customHeight="1" x14ac:dyDescent="0.25">
      <c r="A10" s="190"/>
      <c r="B10" s="10">
        <v>6</v>
      </c>
      <c r="C10" s="98" t="s">
        <v>6</v>
      </c>
      <c r="D10" s="112">
        <v>73404</v>
      </c>
      <c r="E10" s="26">
        <f>'21'!$AE9</f>
        <v>239.08333333333334</v>
      </c>
      <c r="F10" s="9">
        <f>'22'!$AE9</f>
        <v>242.41666666666666</v>
      </c>
      <c r="G10" s="9">
        <f>'23'!$AE9</f>
        <v>243.3</v>
      </c>
      <c r="H10" s="9">
        <f>'24'!$AE9</f>
        <v>234</v>
      </c>
      <c r="I10" s="16">
        <f>'25'!$AE9</f>
        <v>288.75</v>
      </c>
      <c r="J10" s="26">
        <f t="shared" si="0"/>
        <v>288.75</v>
      </c>
      <c r="K10" s="9">
        <f t="shared" si="1"/>
        <v>234</v>
      </c>
      <c r="L10" s="16">
        <f t="shared" si="2"/>
        <v>249.51</v>
      </c>
      <c r="M10" s="26">
        <f>'26'!$AE9</f>
        <v>323.66666666666669</v>
      </c>
      <c r="N10" s="9">
        <f>'27'!$AE9</f>
        <v>347.7</v>
      </c>
      <c r="O10" s="9">
        <f>'28'!$AE9</f>
        <v>350.66666666666669</v>
      </c>
      <c r="P10" s="9">
        <f>'29'!$AE9</f>
        <v>263.89999999999998</v>
      </c>
      <c r="Q10" s="9">
        <f>'30'!$AE9</f>
        <v>258.25</v>
      </c>
      <c r="R10" s="16" t="e">
        <f>'31'!$AE9</f>
        <v>#DIV/0!</v>
      </c>
      <c r="S10" s="28" t="e">
        <f t="shared" si="3"/>
        <v>#DIV/0!</v>
      </c>
      <c r="T10" s="29" t="e">
        <f t="shared" si="4"/>
        <v>#DIV/0!</v>
      </c>
      <c r="U10" s="51" t="e">
        <f t="shared" si="5"/>
        <v>#DIV/0!</v>
      </c>
    </row>
    <row r="11" spans="1:21" s="3" customFormat="1" ht="15.2" customHeight="1" x14ac:dyDescent="0.25">
      <c r="A11" s="190"/>
      <c r="B11" s="10">
        <v>7</v>
      </c>
      <c r="C11" s="98" t="s">
        <v>7</v>
      </c>
      <c r="D11" s="112">
        <v>73405</v>
      </c>
      <c r="E11" s="26">
        <f>'21'!$AE10</f>
        <v>36.541666666666664</v>
      </c>
      <c r="F11" s="9">
        <f>'22'!$AE10</f>
        <v>34.75</v>
      </c>
      <c r="G11" s="9">
        <f>'23'!$AE10</f>
        <v>34.5</v>
      </c>
      <c r="H11" s="9">
        <f>'24'!$AE10</f>
        <v>39.916666666666664</v>
      </c>
      <c r="I11" s="16">
        <f>'25'!$AE10</f>
        <v>46.25</v>
      </c>
      <c r="J11" s="26">
        <f t="shared" si="0"/>
        <v>46.25</v>
      </c>
      <c r="K11" s="9">
        <f t="shared" si="1"/>
        <v>34.5</v>
      </c>
      <c r="L11" s="16">
        <f t="shared" si="2"/>
        <v>38.391666666666666</v>
      </c>
      <c r="M11" s="26">
        <f>'26'!$AE10</f>
        <v>53.291666666666664</v>
      </c>
      <c r="N11" s="9">
        <f>'27'!$AE10</f>
        <v>57.956521739130437</v>
      </c>
      <c r="O11" s="9">
        <f>'28'!$AE10</f>
        <v>55.541666666666664</v>
      </c>
      <c r="P11" s="9">
        <f>'29'!$AE10</f>
        <v>46.541666666666664</v>
      </c>
      <c r="Q11" s="9">
        <f>'30'!$AE10</f>
        <v>1.125</v>
      </c>
      <c r="R11" s="16" t="e">
        <f>'31'!$AE10</f>
        <v>#DIV/0!</v>
      </c>
      <c r="S11" s="28" t="e">
        <f t="shared" si="3"/>
        <v>#DIV/0!</v>
      </c>
      <c r="T11" s="29" t="e">
        <f t="shared" si="4"/>
        <v>#DIV/0!</v>
      </c>
      <c r="U11" s="51" t="e">
        <f t="shared" si="5"/>
        <v>#DIV/0!</v>
      </c>
    </row>
    <row r="12" spans="1:21" ht="15.2" customHeight="1" x14ac:dyDescent="0.25">
      <c r="A12" s="190"/>
      <c r="B12" s="10">
        <v>8</v>
      </c>
      <c r="C12" s="98" t="s">
        <v>27</v>
      </c>
      <c r="D12" s="112">
        <v>73406</v>
      </c>
      <c r="E12" s="26">
        <f>'21'!$AE11</f>
        <v>4689.5</v>
      </c>
      <c r="F12" s="9">
        <f>'22'!$AE11</f>
        <v>4688.25</v>
      </c>
      <c r="G12" s="9">
        <f>'23'!$AE11</f>
        <v>4707.3999999999996</v>
      </c>
      <c r="H12" s="9">
        <f>'24'!$AE11</f>
        <v>4719.416666666667</v>
      </c>
      <c r="I12" s="16">
        <f>'25'!$AE11</f>
        <v>4734.666666666667</v>
      </c>
      <c r="J12" s="26">
        <f t="shared" si="0"/>
        <v>4734.666666666667</v>
      </c>
      <c r="K12" s="9">
        <f t="shared" si="1"/>
        <v>4688.25</v>
      </c>
      <c r="L12" s="16">
        <f t="shared" si="2"/>
        <v>4707.8466666666664</v>
      </c>
      <c r="M12" s="26">
        <f>'26'!$AE11</f>
        <v>4729.416666666667</v>
      </c>
      <c r="N12" s="9">
        <f>'27'!$AE11</f>
        <v>4705</v>
      </c>
      <c r="O12" s="9">
        <f>'28'!$AE11</f>
        <v>4704.083333333333</v>
      </c>
      <c r="P12" s="9">
        <f>'29'!$AE11</f>
        <v>4693.75</v>
      </c>
      <c r="Q12" s="9">
        <f>'30'!$AE11</f>
        <v>4692.75</v>
      </c>
      <c r="R12" s="16" t="e">
        <f>'31'!$AE11</f>
        <v>#DIV/0!</v>
      </c>
      <c r="S12" s="28" t="e">
        <f t="shared" si="3"/>
        <v>#DIV/0!</v>
      </c>
      <c r="T12" s="29" t="e">
        <f t="shared" si="4"/>
        <v>#DIV/0!</v>
      </c>
      <c r="U12" s="51" t="e">
        <f t="shared" si="5"/>
        <v>#DIV/0!</v>
      </c>
    </row>
    <row r="13" spans="1:21" s="3" customFormat="1" ht="15.2" customHeight="1" x14ac:dyDescent="0.25">
      <c r="A13" s="190"/>
      <c r="B13" s="10">
        <v>9</v>
      </c>
      <c r="C13" s="98" t="s">
        <v>8</v>
      </c>
      <c r="D13" s="112">
        <v>73408</v>
      </c>
      <c r="E13" s="26">
        <f>'21'!$AE12</f>
        <v>2710.181818181818</v>
      </c>
      <c r="F13" s="9">
        <f>'22'!$AE12</f>
        <v>2697.5</v>
      </c>
      <c r="G13" s="9">
        <f>'23'!$AE12</f>
        <v>2697.5</v>
      </c>
      <c r="H13" s="9">
        <f>'24'!$AE12</f>
        <v>2718.25</v>
      </c>
      <c r="I13" s="16">
        <f>'25'!$AE12</f>
        <v>2737.6666666666665</v>
      </c>
      <c r="J13" s="26">
        <f t="shared" si="0"/>
        <v>2737.6666666666665</v>
      </c>
      <c r="K13" s="9">
        <f t="shared" si="1"/>
        <v>2697.5</v>
      </c>
      <c r="L13" s="16">
        <f t="shared" si="2"/>
        <v>2712.219696969697</v>
      </c>
      <c r="M13" s="26">
        <f>'26'!$AE12</f>
        <v>2730.0833333333335</v>
      </c>
      <c r="N13" s="9">
        <f>'27'!$AE12</f>
        <v>2733.25</v>
      </c>
      <c r="O13" s="9">
        <f>'28'!$AE12</f>
        <v>2741.3333333333335</v>
      </c>
      <c r="P13" s="9">
        <f>'29'!$AE12</f>
        <v>2735.6666666666665</v>
      </c>
      <c r="Q13" s="9">
        <f>'30'!$AE12</f>
        <v>2701.5</v>
      </c>
      <c r="R13" s="16" t="e">
        <f>'31'!$AE12</f>
        <v>#DIV/0!</v>
      </c>
      <c r="S13" s="28" t="e">
        <f t="shared" si="3"/>
        <v>#DIV/0!</v>
      </c>
      <c r="T13" s="29" t="e">
        <f t="shared" si="4"/>
        <v>#DIV/0!</v>
      </c>
      <c r="U13" s="51" t="e">
        <f t="shared" si="5"/>
        <v>#DIV/0!</v>
      </c>
    </row>
    <row r="14" spans="1:21" s="3" customFormat="1" ht="15.2" customHeight="1" x14ac:dyDescent="0.25">
      <c r="A14" s="190"/>
      <c r="B14" s="10">
        <v>10</v>
      </c>
      <c r="C14" s="98" t="s">
        <v>9</v>
      </c>
      <c r="D14" s="112">
        <v>73409</v>
      </c>
      <c r="E14" s="26">
        <f>'21'!$AE13</f>
        <v>1048.3333333333333</v>
      </c>
      <c r="F14" s="9">
        <f>'22'!$AE13</f>
        <v>1048</v>
      </c>
      <c r="G14" s="9">
        <f>'23'!$AE13</f>
        <v>1050.3333333333333</v>
      </c>
      <c r="H14" s="9">
        <f>'24'!$AE13</f>
        <v>1035.25</v>
      </c>
      <c r="I14" s="16">
        <f>'25'!$AE13</f>
        <v>1066.0833333333333</v>
      </c>
      <c r="J14" s="26">
        <f t="shared" si="0"/>
        <v>1066.0833333333333</v>
      </c>
      <c r="K14" s="9">
        <f t="shared" si="1"/>
        <v>1035.25</v>
      </c>
      <c r="L14" s="16">
        <f t="shared" si="2"/>
        <v>1049.5999999999999</v>
      </c>
      <c r="M14" s="26">
        <f>'26'!$AE13</f>
        <v>1113.75</v>
      </c>
      <c r="N14" s="9">
        <f>'27'!$AE13</f>
        <v>1093.5</v>
      </c>
      <c r="O14" s="9">
        <f>'28'!$AE13</f>
        <v>1120.6666666666667</v>
      </c>
      <c r="P14" s="9">
        <f>'29'!$AE13</f>
        <v>1116.1666666666667</v>
      </c>
      <c r="Q14" s="9">
        <f>'30'!$AE13</f>
        <v>1051</v>
      </c>
      <c r="R14" s="16" t="e">
        <f>'31'!$AE13</f>
        <v>#DIV/0!</v>
      </c>
      <c r="S14" s="28" t="e">
        <f t="shared" si="3"/>
        <v>#DIV/0!</v>
      </c>
      <c r="T14" s="29" t="e">
        <f t="shared" si="4"/>
        <v>#DIV/0!</v>
      </c>
      <c r="U14" s="51" t="e">
        <f t="shared" si="5"/>
        <v>#DIV/0!</v>
      </c>
    </row>
    <row r="15" spans="1:21" s="3" customFormat="1" ht="15.2" customHeight="1" x14ac:dyDescent="0.25">
      <c r="A15" s="190"/>
      <c r="B15" s="10">
        <v>11</v>
      </c>
      <c r="C15" s="98" t="s">
        <v>10</v>
      </c>
      <c r="D15" s="112">
        <v>73410</v>
      </c>
      <c r="E15" s="26">
        <f>'21'!$AE14</f>
        <v>110.125</v>
      </c>
      <c r="F15" s="9">
        <f>'22'!$AE14</f>
        <v>115.625</v>
      </c>
      <c r="G15" s="9">
        <f>'23'!$AE14</f>
        <v>110.625</v>
      </c>
      <c r="H15" s="9">
        <f>'24'!$AE14</f>
        <v>132.25</v>
      </c>
      <c r="I15" s="16">
        <f>'25'!$AE14</f>
        <v>157.375</v>
      </c>
      <c r="J15" s="26">
        <f t="shared" si="0"/>
        <v>157.375</v>
      </c>
      <c r="K15" s="9">
        <f t="shared" si="1"/>
        <v>110.125</v>
      </c>
      <c r="L15" s="16">
        <f t="shared" si="2"/>
        <v>125.2</v>
      </c>
      <c r="M15" s="26">
        <f>'26'!$AE14</f>
        <v>185.375</v>
      </c>
      <c r="N15" s="9">
        <f>'27'!$AE14</f>
        <v>166.875</v>
      </c>
      <c r="O15" s="9">
        <f>'28'!$AE14</f>
        <v>169.125</v>
      </c>
      <c r="P15" s="9">
        <f>'29'!$AE14</f>
        <v>163.25</v>
      </c>
      <c r="Q15" s="9">
        <f>'30'!$AE14</f>
        <v>151.66666666666666</v>
      </c>
      <c r="R15" s="16" t="e">
        <f>'31'!$AE14</f>
        <v>#DIV/0!</v>
      </c>
      <c r="S15" s="28" t="e">
        <f t="shared" si="3"/>
        <v>#DIV/0!</v>
      </c>
      <c r="T15" s="29" t="e">
        <f t="shared" si="4"/>
        <v>#DIV/0!</v>
      </c>
      <c r="U15" s="51" t="e">
        <f t="shared" si="5"/>
        <v>#DIV/0!</v>
      </c>
    </row>
    <row r="16" spans="1:21" ht="15.2" customHeight="1" x14ac:dyDescent="0.25">
      <c r="A16" s="190"/>
      <c r="B16" s="10">
        <v>12</v>
      </c>
      <c r="C16" s="98" t="s">
        <v>28</v>
      </c>
      <c r="D16" s="112">
        <v>73411</v>
      </c>
      <c r="E16" s="26">
        <f>'21'!$AE15</f>
        <v>7.208333333333333</v>
      </c>
      <c r="F16" s="9">
        <f>'22'!$AE15</f>
        <v>5.541666666666667</v>
      </c>
      <c r="G16" s="9">
        <f>'23'!$AE15</f>
        <v>3</v>
      </c>
      <c r="H16" s="9">
        <f>'24'!$AE15</f>
        <v>8</v>
      </c>
      <c r="I16" s="16">
        <f>'25'!$AE15</f>
        <v>10.125</v>
      </c>
      <c r="J16" s="26">
        <f t="shared" si="0"/>
        <v>10.125</v>
      </c>
      <c r="K16" s="9">
        <f t="shared" si="1"/>
        <v>3</v>
      </c>
      <c r="L16" s="16">
        <f t="shared" si="2"/>
        <v>6.7750000000000004</v>
      </c>
      <c r="M16" s="26">
        <f>'26'!$AE15</f>
        <v>14.791666666666666</v>
      </c>
      <c r="N16" s="9">
        <f>'27'!$AE15</f>
        <v>20.375</v>
      </c>
      <c r="O16" s="9">
        <f>'28'!$AE15</f>
        <v>18.833333333333332</v>
      </c>
      <c r="P16" s="9">
        <f>'29'!$AE15</f>
        <v>21.25</v>
      </c>
      <c r="Q16" s="9">
        <f>'30'!$AE15</f>
        <v>-27.375</v>
      </c>
      <c r="R16" s="16" t="e">
        <f>'31'!$AE15</f>
        <v>#DIV/0!</v>
      </c>
      <c r="S16" s="28" t="e">
        <f t="shared" si="3"/>
        <v>#DIV/0!</v>
      </c>
      <c r="T16" s="29" t="e">
        <f t="shared" si="4"/>
        <v>#DIV/0!</v>
      </c>
      <c r="U16" s="51" t="e">
        <f t="shared" si="5"/>
        <v>#DIV/0!</v>
      </c>
    </row>
    <row r="17" spans="1:21" s="3" customFormat="1" ht="15.2" customHeight="1" x14ac:dyDescent="0.25">
      <c r="A17" s="190"/>
      <c r="B17" s="10">
        <v>13</v>
      </c>
      <c r="C17" s="98" t="s">
        <v>29</v>
      </c>
      <c r="D17" s="112">
        <v>73412</v>
      </c>
      <c r="E17" s="26">
        <f>'21'!$AE16</f>
        <v>78.958333333333329</v>
      </c>
      <c r="F17" s="9">
        <f>'22'!$AE16</f>
        <v>74.458333333333329</v>
      </c>
      <c r="G17" s="9">
        <f>'23'!$AE16</f>
        <v>75.708333333333329</v>
      </c>
      <c r="H17" s="9">
        <f>'24'!$AE16</f>
        <v>79.041666666666671</v>
      </c>
      <c r="I17" s="16">
        <f>'25'!$AE16</f>
        <v>84.541666666666671</v>
      </c>
      <c r="J17" s="26">
        <f t="shared" si="0"/>
        <v>84.541666666666671</v>
      </c>
      <c r="K17" s="9">
        <f t="shared" si="1"/>
        <v>74.458333333333329</v>
      </c>
      <c r="L17" s="16">
        <f t="shared" si="2"/>
        <v>78.541666666666671</v>
      </c>
      <c r="M17" s="26">
        <f>'26'!$AE16</f>
        <v>91.125</v>
      </c>
      <c r="N17" s="9">
        <f>'27'!$AE16</f>
        <v>96.708333333333329</v>
      </c>
      <c r="O17" s="9">
        <f>'28'!$AE16</f>
        <v>99.25</v>
      </c>
      <c r="P17" s="9">
        <f>'29'!$AE16</f>
        <v>90.125</v>
      </c>
      <c r="Q17" s="9">
        <f>'30'!$AE16</f>
        <v>46.75</v>
      </c>
      <c r="R17" s="16" t="e">
        <f>'31'!$AE16</f>
        <v>#DIV/0!</v>
      </c>
      <c r="S17" s="28" t="e">
        <f t="shared" si="3"/>
        <v>#DIV/0!</v>
      </c>
      <c r="T17" s="29" t="e">
        <f t="shared" si="4"/>
        <v>#DIV/0!</v>
      </c>
      <c r="U17" s="51" t="e">
        <f t="shared" si="5"/>
        <v>#DIV/0!</v>
      </c>
    </row>
    <row r="18" spans="1:21" s="3" customFormat="1" ht="15.2" customHeight="1" x14ac:dyDescent="0.25">
      <c r="A18" s="190"/>
      <c r="B18" s="10">
        <v>14</v>
      </c>
      <c r="C18" s="98" t="s">
        <v>57</v>
      </c>
      <c r="D18" s="112">
        <v>73413</v>
      </c>
      <c r="E18" s="26">
        <f>'21'!$AE17</f>
        <v>67.333333333333329</v>
      </c>
      <c r="F18" s="9">
        <f>'22'!$AE17</f>
        <v>62.125</v>
      </c>
      <c r="G18" s="9">
        <f>'23'!$AE17</f>
        <v>62.416666666666664</v>
      </c>
      <c r="H18" s="9">
        <f>'24'!$AE17</f>
        <v>66.416666666666671</v>
      </c>
      <c r="I18" s="16">
        <f>'25'!$AE17</f>
        <v>69.541666666666671</v>
      </c>
      <c r="J18" s="26">
        <f t="shared" si="0"/>
        <v>69.541666666666671</v>
      </c>
      <c r="K18" s="9">
        <f t="shared" si="1"/>
        <v>62.125</v>
      </c>
      <c r="L18" s="16">
        <f t="shared" si="2"/>
        <v>65.566666666666663</v>
      </c>
      <c r="M18" s="26">
        <f>'26'!$AE17</f>
        <v>77.291666666666671</v>
      </c>
      <c r="N18" s="9">
        <f>'27'!$AE17</f>
        <v>78.375</v>
      </c>
      <c r="O18" s="9">
        <f>'28'!$AE17</f>
        <v>83.25</v>
      </c>
      <c r="P18" s="9">
        <f>'29'!$AE17</f>
        <v>124.45833333333333</v>
      </c>
      <c r="Q18" s="9">
        <f>'30'!$AE17</f>
        <v>30.875</v>
      </c>
      <c r="R18" s="16" t="e">
        <f>'31'!$AE17</f>
        <v>#DIV/0!</v>
      </c>
      <c r="S18" s="28" t="e">
        <f t="shared" si="3"/>
        <v>#DIV/0!</v>
      </c>
      <c r="T18" s="29" t="e">
        <f t="shared" si="4"/>
        <v>#DIV/0!</v>
      </c>
      <c r="U18" s="51" t="e">
        <f t="shared" si="5"/>
        <v>#DIV/0!</v>
      </c>
    </row>
    <row r="19" spans="1:21" ht="15.2" customHeight="1" x14ac:dyDescent="0.25">
      <c r="A19" s="190"/>
      <c r="B19" s="10">
        <v>15</v>
      </c>
      <c r="C19" s="98" t="s">
        <v>30</v>
      </c>
      <c r="D19" s="112">
        <v>73414</v>
      </c>
      <c r="E19" s="26">
        <f>'21'!$AE18</f>
        <v>25.166666666666668</v>
      </c>
      <c r="F19" s="9">
        <f>'22'!$AE18</f>
        <v>21.125</v>
      </c>
      <c r="G19" s="9">
        <f>'23'!$AE18</f>
        <v>22.416666666666668</v>
      </c>
      <c r="H19" s="9">
        <f>'24'!$AE18</f>
        <v>23.833333333333332</v>
      </c>
      <c r="I19" s="16">
        <f>'25'!$AE18</f>
        <v>27.75</v>
      </c>
      <c r="J19" s="26">
        <f t="shared" si="0"/>
        <v>27.75</v>
      </c>
      <c r="K19" s="9">
        <f t="shared" si="1"/>
        <v>21.125</v>
      </c>
      <c r="L19" s="16">
        <f t="shared" si="2"/>
        <v>24.058333333333334</v>
      </c>
      <c r="M19" s="26">
        <f>'26'!$AE18</f>
        <v>47.583333333333336</v>
      </c>
      <c r="N19" s="9">
        <f>'27'!$AE18</f>
        <v>35.958333333333336</v>
      </c>
      <c r="O19" s="9">
        <f>'28'!$AE18</f>
        <v>29.583333333333332</v>
      </c>
      <c r="P19" s="9">
        <f>'29'!$AE18</f>
        <v>27.166666666666668</v>
      </c>
      <c r="Q19" s="9">
        <f>'30'!$AE18</f>
        <v>8.75</v>
      </c>
      <c r="R19" s="16" t="e">
        <f>'31'!$AE18</f>
        <v>#DIV/0!</v>
      </c>
      <c r="S19" s="28" t="e">
        <f t="shared" si="3"/>
        <v>#DIV/0!</v>
      </c>
      <c r="T19" s="29" t="e">
        <f t="shared" si="4"/>
        <v>#DIV/0!</v>
      </c>
      <c r="U19" s="51" t="e">
        <f t="shared" si="5"/>
        <v>#DIV/0!</v>
      </c>
    </row>
    <row r="20" spans="1:21" ht="15.2" customHeight="1" x14ac:dyDescent="0.25">
      <c r="A20" s="190"/>
      <c r="B20" s="10">
        <v>16</v>
      </c>
      <c r="C20" s="98" t="s">
        <v>39</v>
      </c>
      <c r="D20" s="112">
        <v>73416</v>
      </c>
      <c r="E20" s="26">
        <f>'21'!$AE19</f>
        <v>2460</v>
      </c>
      <c r="F20" s="9">
        <f>'22'!$AE19</f>
        <v>2453</v>
      </c>
      <c r="G20" s="9">
        <f>'23'!$AE19</f>
        <v>2464.5</v>
      </c>
      <c r="H20" s="9">
        <f>'24'!$AE19</f>
        <v>2485.75</v>
      </c>
      <c r="I20" s="16">
        <f>'25'!$AE19</f>
        <v>2533.5</v>
      </c>
      <c r="J20" s="26">
        <f t="shared" si="0"/>
        <v>2533.5</v>
      </c>
      <c r="K20" s="9">
        <f t="shared" si="1"/>
        <v>2453</v>
      </c>
      <c r="L20" s="16">
        <f t="shared" si="2"/>
        <v>2479.35</v>
      </c>
      <c r="M20" s="26">
        <f>'26'!$AE19</f>
        <v>2518.25</v>
      </c>
      <c r="N20" s="9">
        <f>'27'!$AE19</f>
        <v>2509.75</v>
      </c>
      <c r="O20" s="9">
        <f>'28'!$AE19</f>
        <v>2498.75</v>
      </c>
      <c r="P20" s="9">
        <f>'29'!$AE19</f>
        <v>2484.75</v>
      </c>
      <c r="Q20" s="9">
        <f>'30'!$AE19</f>
        <v>2481</v>
      </c>
      <c r="R20" s="16" t="e">
        <f>'31'!$AE19</f>
        <v>#DIV/0!</v>
      </c>
      <c r="S20" s="28" t="e">
        <f t="shared" si="3"/>
        <v>#DIV/0!</v>
      </c>
      <c r="T20" s="29" t="e">
        <f t="shared" si="4"/>
        <v>#DIV/0!</v>
      </c>
      <c r="U20" s="51" t="e">
        <f t="shared" si="5"/>
        <v>#DIV/0!</v>
      </c>
    </row>
    <row r="21" spans="1:21" ht="15.2" customHeight="1" thickBot="1" x14ac:dyDescent="0.3">
      <c r="A21" s="191"/>
      <c r="B21" s="18">
        <v>17</v>
      </c>
      <c r="C21" s="99" t="s">
        <v>31</v>
      </c>
      <c r="D21" s="113">
        <v>73417</v>
      </c>
      <c r="E21" s="76">
        <f>'21'!$AE20</f>
        <v>5.791666666666667</v>
      </c>
      <c r="F21" s="19">
        <f>'22'!$AE20</f>
        <v>1.5416666666666667</v>
      </c>
      <c r="G21" s="19">
        <f>'23'!$AE20</f>
        <v>-13.15</v>
      </c>
      <c r="H21" s="19">
        <f>'24'!$AE20</f>
        <v>1.5</v>
      </c>
      <c r="I21" s="77">
        <f>'25'!$AE20</f>
        <v>7.75</v>
      </c>
      <c r="J21" s="76">
        <f t="shared" si="0"/>
        <v>7.75</v>
      </c>
      <c r="K21" s="19">
        <f t="shared" si="1"/>
        <v>-13.15</v>
      </c>
      <c r="L21" s="77">
        <f t="shared" si="2"/>
        <v>0.68666666666666676</v>
      </c>
      <c r="M21" s="76">
        <f>'26'!$AE20</f>
        <v>13.541666666666666</v>
      </c>
      <c r="N21" s="19">
        <f>'27'!$AE20</f>
        <v>19.416666666666668</v>
      </c>
      <c r="O21" s="19">
        <f>'28'!$AE20</f>
        <v>14.791666666666666</v>
      </c>
      <c r="P21" s="19">
        <f>'29'!$AE20</f>
        <v>16.086956521739129</v>
      </c>
      <c r="Q21" s="19">
        <f>'30'!$AE20</f>
        <v>-24.125</v>
      </c>
      <c r="R21" s="77" t="e">
        <f>'31'!$AE20</f>
        <v>#DIV/0!</v>
      </c>
      <c r="S21" s="30" t="e">
        <f t="shared" si="3"/>
        <v>#DIV/0!</v>
      </c>
      <c r="T21" s="31" t="e">
        <f t="shared" si="4"/>
        <v>#DIV/0!</v>
      </c>
      <c r="U21" s="52" t="e">
        <f t="shared" si="5"/>
        <v>#DIV/0!</v>
      </c>
    </row>
    <row r="22" spans="1:21" s="3" customFormat="1" ht="15.2" customHeight="1" x14ac:dyDescent="0.25">
      <c r="A22" s="179" t="s">
        <v>54</v>
      </c>
      <c r="B22" s="11">
        <v>18</v>
      </c>
      <c r="C22" s="97" t="s">
        <v>32</v>
      </c>
      <c r="D22" s="111">
        <v>72421</v>
      </c>
      <c r="E22" s="25">
        <f>'21'!$AE21</f>
        <v>8793.6666666666661</v>
      </c>
      <c r="F22" s="14">
        <f>'22'!$AE21</f>
        <v>8796.5</v>
      </c>
      <c r="G22" s="14">
        <f>'23'!$AE21</f>
        <v>8791.5833333333339</v>
      </c>
      <c r="H22" s="14">
        <f>'24'!$AE21</f>
        <v>8802.1666666666661</v>
      </c>
      <c r="I22" s="15">
        <f>'25'!$AE21</f>
        <v>8863.0714285714294</v>
      </c>
      <c r="J22" s="25">
        <f t="shared" si="0"/>
        <v>8863.0714285714294</v>
      </c>
      <c r="K22" s="14">
        <f t="shared" si="1"/>
        <v>8791.5833333333339</v>
      </c>
      <c r="L22" s="15">
        <f t="shared" si="2"/>
        <v>8809.3976190476187</v>
      </c>
      <c r="M22" s="25">
        <f>'26'!$AE21</f>
        <v>8934.125</v>
      </c>
      <c r="N22" s="14">
        <f>'27'!$AE21</f>
        <v>6755.833333333333</v>
      </c>
      <c r="O22" s="14">
        <f>'28'!$AE21</f>
        <v>8829.25</v>
      </c>
      <c r="P22" s="14">
        <f>'29'!$AE21</f>
        <v>8791.6666666666661</v>
      </c>
      <c r="Q22" s="14">
        <f>'30'!$AE21</f>
        <v>8825.75</v>
      </c>
      <c r="R22" s="15"/>
      <c r="S22" s="28">
        <f t="shared" si="3"/>
        <v>8934.125</v>
      </c>
      <c r="T22" s="29">
        <f t="shared" si="4"/>
        <v>6755.833333333333</v>
      </c>
      <c r="U22" s="51">
        <f>AVERAGE(M22:R22)</f>
        <v>8427.3250000000007</v>
      </c>
    </row>
    <row r="23" spans="1:21" ht="15.2" customHeight="1" x14ac:dyDescent="0.25">
      <c r="A23" s="180"/>
      <c r="B23" s="10">
        <v>19</v>
      </c>
      <c r="C23" s="98" t="s">
        <v>11</v>
      </c>
      <c r="D23" s="112">
        <v>72422</v>
      </c>
      <c r="E23" s="26">
        <f>'21'!$AE22</f>
        <v>3002.3636363636365</v>
      </c>
      <c r="F23" s="9">
        <f>'22'!$AE22</f>
        <v>2992.3333333333335</v>
      </c>
      <c r="G23" s="9">
        <f>'23'!$AE22</f>
        <v>2984.1666666666665</v>
      </c>
      <c r="H23" s="9">
        <f>'24'!$AE22</f>
        <v>2992.25</v>
      </c>
      <c r="I23" s="16">
        <f>'25'!$AE22</f>
        <v>2998.5833333333335</v>
      </c>
      <c r="J23" s="26">
        <f t="shared" si="0"/>
        <v>3002.3636363636365</v>
      </c>
      <c r="K23" s="9">
        <f t="shared" si="1"/>
        <v>2984.1666666666665</v>
      </c>
      <c r="L23" s="16">
        <f t="shared" si="2"/>
        <v>2993.939393939394</v>
      </c>
      <c r="M23" s="26">
        <f>'26'!$AE22</f>
        <v>3034.5454545454545</v>
      </c>
      <c r="N23" s="9">
        <f>'27'!$AE22</f>
        <v>3094</v>
      </c>
      <c r="O23" s="9">
        <f>'28'!$AE22</f>
        <v>3052.25</v>
      </c>
      <c r="P23" s="9">
        <f>'29'!$AE22</f>
        <v>3028.3333333333335</v>
      </c>
      <c r="Q23" s="9">
        <f>'30'!$AE22</f>
        <v>3013</v>
      </c>
      <c r="R23" s="16"/>
      <c r="S23" s="28">
        <f t="shared" si="3"/>
        <v>3094</v>
      </c>
      <c r="T23" s="29">
        <f t="shared" si="4"/>
        <v>3013</v>
      </c>
      <c r="U23" s="51">
        <f t="shared" si="5"/>
        <v>3044.4257575757574</v>
      </c>
    </row>
    <row r="24" spans="1:21" ht="15.2" customHeight="1" x14ac:dyDescent="0.25">
      <c r="A24" s="180"/>
      <c r="B24" s="10">
        <v>20</v>
      </c>
      <c r="C24" s="98" t="s">
        <v>12</v>
      </c>
      <c r="D24" s="112">
        <v>72423</v>
      </c>
      <c r="E24" s="26">
        <f>'21'!$AE23</f>
        <v>13554.315789473685</v>
      </c>
      <c r="F24" s="9">
        <f>'22'!$AE23</f>
        <v>13547.944444444445</v>
      </c>
      <c r="G24" s="9">
        <f>'23'!$AE23</f>
        <v>13539.882352941177</v>
      </c>
      <c r="H24" s="9">
        <f>'24'!$AE23</f>
        <v>13541.125</v>
      </c>
      <c r="I24" s="16">
        <f>'25'!$AE23</f>
        <v>13562.642857142857</v>
      </c>
      <c r="J24" s="26">
        <f t="shared" si="0"/>
        <v>13562.642857142857</v>
      </c>
      <c r="K24" s="9">
        <f t="shared" si="1"/>
        <v>13539.882352941177</v>
      </c>
      <c r="L24" s="16">
        <f t="shared" si="2"/>
        <v>13549.182088800433</v>
      </c>
      <c r="M24" s="26">
        <f>'26'!$AE23</f>
        <v>13560.5</v>
      </c>
      <c r="N24" s="9">
        <f>'27'!$AE23</f>
        <v>13598.611111111111</v>
      </c>
      <c r="O24" s="9">
        <f>'28'!$AE23</f>
        <v>13599.529411764706</v>
      </c>
      <c r="P24" s="9">
        <f>'29'!$AE23</f>
        <v>13559.823529411764</v>
      </c>
      <c r="Q24" s="9">
        <f>'30'!$AE23</f>
        <v>13532</v>
      </c>
      <c r="R24" s="16"/>
      <c r="S24" s="28">
        <f t="shared" si="3"/>
        <v>13599.529411764706</v>
      </c>
      <c r="T24" s="29">
        <f t="shared" si="4"/>
        <v>13532</v>
      </c>
      <c r="U24" s="51">
        <f t="shared" si="5"/>
        <v>13570.092810457514</v>
      </c>
    </row>
    <row r="25" spans="1:21" ht="15.2" customHeight="1" x14ac:dyDescent="0.25">
      <c r="A25" s="180"/>
      <c r="B25" s="10">
        <v>21</v>
      </c>
      <c r="C25" s="98" t="s">
        <v>13</v>
      </c>
      <c r="D25" s="112">
        <v>72424</v>
      </c>
      <c r="E25" s="26">
        <f>'21'!$AE24</f>
        <v>6415.25</v>
      </c>
      <c r="F25" s="9">
        <f>'22'!$AE24</f>
        <v>6466.25</v>
      </c>
      <c r="G25" s="9">
        <f>'23'!$AE24</f>
        <v>6449.166666666667</v>
      </c>
      <c r="H25" s="9">
        <f>'24'!$AE24</f>
        <v>6447.1</v>
      </c>
      <c r="I25" s="16">
        <f>'25'!$AE24</f>
        <v>6451.333333333333</v>
      </c>
      <c r="J25" s="26">
        <f t="shared" si="0"/>
        <v>6466.25</v>
      </c>
      <c r="K25" s="9">
        <f t="shared" si="1"/>
        <v>6415.25</v>
      </c>
      <c r="L25" s="16">
        <f t="shared" si="2"/>
        <v>6445.8200000000006</v>
      </c>
      <c r="M25" s="26">
        <f>'26'!$AE24</f>
        <v>6408.2</v>
      </c>
      <c r="N25" s="9">
        <f>'27'!$AE24</f>
        <v>6453.833333333333</v>
      </c>
      <c r="O25" s="9">
        <f>'28'!$AE24</f>
        <v>6470</v>
      </c>
      <c r="P25" s="9">
        <f>'29'!$AE24</f>
        <v>6458.375</v>
      </c>
      <c r="Q25" s="9">
        <f>'30'!$AE24</f>
        <v>6496.8</v>
      </c>
      <c r="R25" s="16"/>
      <c r="S25" s="28">
        <f t="shared" si="3"/>
        <v>6496.8</v>
      </c>
      <c r="T25" s="29">
        <f t="shared" si="4"/>
        <v>6408.2</v>
      </c>
      <c r="U25" s="51">
        <f t="shared" si="5"/>
        <v>6457.4416666666666</v>
      </c>
    </row>
    <row r="26" spans="1:21" ht="15.2" customHeight="1" x14ac:dyDescent="0.25">
      <c r="A26" s="180"/>
      <c r="B26" s="10">
        <v>22</v>
      </c>
      <c r="C26" s="98" t="s">
        <v>33</v>
      </c>
      <c r="D26" s="112">
        <v>72432</v>
      </c>
      <c r="E26" s="26">
        <f>'21'!$AE25</f>
        <v>2306.3888888888887</v>
      </c>
      <c r="F26" s="9">
        <f>'22'!$AE25</f>
        <v>2352.75</v>
      </c>
      <c r="G26" s="9">
        <f>'23'!$AE25</f>
        <v>2348.3333333333335</v>
      </c>
      <c r="H26" s="9">
        <f>'24'!$AE25</f>
        <v>2274.9166666666665</v>
      </c>
      <c r="I26" s="16">
        <f>'25'!$AE25</f>
        <v>2297.375</v>
      </c>
      <c r="J26" s="26">
        <f t="shared" si="0"/>
        <v>2352.75</v>
      </c>
      <c r="K26" s="9">
        <f t="shared" si="1"/>
        <v>2274.9166666666665</v>
      </c>
      <c r="L26" s="16">
        <f t="shared" si="2"/>
        <v>2315.9527777777776</v>
      </c>
      <c r="M26" s="26">
        <f>'26'!$AE25</f>
        <v>2339.5333333333333</v>
      </c>
      <c r="N26" s="9">
        <f>'27'!$AE25</f>
        <v>2335.6666666666665</v>
      </c>
      <c r="O26" s="9">
        <f>'28'!$AE25</f>
        <v>2352.6923076923076</v>
      </c>
      <c r="P26" s="9">
        <f>'29'!$AE25</f>
        <v>2353.0833333333335</v>
      </c>
      <c r="Q26" s="9">
        <f>'30'!$AE25</f>
        <v>2352.75</v>
      </c>
      <c r="R26" s="16"/>
      <c r="S26" s="28">
        <f t="shared" si="3"/>
        <v>2353.0833333333335</v>
      </c>
      <c r="T26" s="29">
        <f t="shared" si="4"/>
        <v>2335.6666666666665</v>
      </c>
      <c r="U26" s="51">
        <f t="shared" si="5"/>
        <v>2346.7451282051284</v>
      </c>
    </row>
    <row r="27" spans="1:21" ht="15.2" customHeight="1" x14ac:dyDescent="0.25">
      <c r="A27" s="180"/>
      <c r="B27" s="10">
        <v>23</v>
      </c>
      <c r="C27" s="98" t="s">
        <v>14</v>
      </c>
      <c r="D27" s="112">
        <v>72425</v>
      </c>
      <c r="E27" s="26">
        <f>'21'!$AE26</f>
        <v>1356.0833333333333</v>
      </c>
      <c r="F27" s="9">
        <f>'22'!$AE26</f>
        <v>1378.9166666666667</v>
      </c>
      <c r="G27" s="9">
        <f>'23'!$AE26</f>
        <v>1377.25</v>
      </c>
      <c r="H27" s="9">
        <f>'24'!$AE26</f>
        <v>1342.3636363636363</v>
      </c>
      <c r="I27" s="16">
        <f>'25'!$AE26</f>
        <v>1339.0833333333333</v>
      </c>
      <c r="J27" s="26">
        <f t="shared" si="0"/>
        <v>1378.9166666666667</v>
      </c>
      <c r="K27" s="9">
        <f t="shared" si="1"/>
        <v>1339.0833333333333</v>
      </c>
      <c r="L27" s="16">
        <f t="shared" si="2"/>
        <v>1358.7393939393937</v>
      </c>
      <c r="M27" s="26">
        <f>'26'!$AE26</f>
        <v>1378.75</v>
      </c>
      <c r="N27" s="9">
        <f>'27'!$AE26</f>
        <v>1397.0833333333333</v>
      </c>
      <c r="O27" s="9">
        <f>'28'!$AE26</f>
        <v>1439.3333333333333</v>
      </c>
      <c r="P27" s="9">
        <f>'29'!$AE26</f>
        <v>1421.1666666666667</v>
      </c>
      <c r="Q27" s="9">
        <f>'30'!$AE26</f>
        <v>1405</v>
      </c>
      <c r="R27" s="16"/>
      <c r="S27" s="28">
        <f t="shared" si="3"/>
        <v>1439.3333333333333</v>
      </c>
      <c r="T27" s="29">
        <f t="shared" si="4"/>
        <v>1378.75</v>
      </c>
      <c r="U27" s="51">
        <f t="shared" si="5"/>
        <v>1408.2666666666667</v>
      </c>
    </row>
    <row r="28" spans="1:21" ht="15.2" customHeight="1" x14ac:dyDescent="0.25">
      <c r="A28" s="180"/>
      <c r="B28" s="10">
        <v>24</v>
      </c>
      <c r="C28" s="98" t="s">
        <v>34</v>
      </c>
      <c r="D28" s="112">
        <v>72426</v>
      </c>
      <c r="E28" s="26">
        <f>'21'!$AE27</f>
        <v>1022.6666666666666</v>
      </c>
      <c r="F28" s="9">
        <f>'22'!$AE27</f>
        <v>1017.75</v>
      </c>
      <c r="G28" s="9">
        <f>'23'!$AE27</f>
        <v>1036.8333333333333</v>
      </c>
      <c r="H28" s="9">
        <f>'24'!$AE27</f>
        <v>1045.0833333333333</v>
      </c>
      <c r="I28" s="16">
        <f>'25'!$AE27</f>
        <v>1020.8888888888889</v>
      </c>
      <c r="J28" s="26">
        <f t="shared" si="0"/>
        <v>1045.0833333333333</v>
      </c>
      <c r="K28" s="9">
        <f t="shared" si="1"/>
        <v>1017.75</v>
      </c>
      <c r="L28" s="16">
        <f t="shared" si="2"/>
        <v>1028.6444444444444</v>
      </c>
      <c r="M28" s="26">
        <f>'26'!$AE27</f>
        <v>1004.9166666666666</v>
      </c>
      <c r="N28" s="9">
        <f>'27'!$AE27</f>
        <v>1028.5</v>
      </c>
      <c r="O28" s="9">
        <f>'28'!$AE27</f>
        <v>1082.25</v>
      </c>
      <c r="P28" s="9">
        <f>'29'!$AE27</f>
        <v>1086.5</v>
      </c>
      <c r="Q28" s="9">
        <f>'30'!$AE27</f>
        <v>1086</v>
      </c>
      <c r="R28" s="16"/>
      <c r="S28" s="28">
        <f t="shared" si="3"/>
        <v>1086.5</v>
      </c>
      <c r="T28" s="29">
        <f t="shared" si="4"/>
        <v>1004.9166666666666</v>
      </c>
      <c r="U28" s="51">
        <f t="shared" si="5"/>
        <v>1057.6333333333332</v>
      </c>
    </row>
    <row r="29" spans="1:21" ht="15.2" customHeight="1" x14ac:dyDescent="0.25">
      <c r="A29" s="180"/>
      <c r="B29" s="10">
        <v>25</v>
      </c>
      <c r="C29" s="98" t="s">
        <v>15</v>
      </c>
      <c r="D29" s="112">
        <v>72427</v>
      </c>
      <c r="E29" s="26">
        <f>'21'!$AE28</f>
        <v>56.833333333333336</v>
      </c>
      <c r="F29" s="9">
        <f>'22'!$AE28</f>
        <v>55.916666666666664</v>
      </c>
      <c r="G29" s="9">
        <f>'23'!$AE28</f>
        <v>60.25</v>
      </c>
      <c r="H29" s="9">
        <f>'24'!$AE28</f>
        <v>64.5</v>
      </c>
      <c r="I29" s="16">
        <f>'25'!$AE28</f>
        <v>52.875</v>
      </c>
      <c r="J29" s="26">
        <f t="shared" si="0"/>
        <v>64.5</v>
      </c>
      <c r="K29" s="9">
        <f t="shared" si="1"/>
        <v>52.875</v>
      </c>
      <c r="L29" s="16">
        <f t="shared" si="2"/>
        <v>58.075000000000003</v>
      </c>
      <c r="M29" s="26">
        <f>'26'!$AE28</f>
        <v>53.25</v>
      </c>
      <c r="N29" s="9">
        <f>'27'!$AE28</f>
        <v>54.75</v>
      </c>
      <c r="O29" s="9">
        <f>'28'!$AE28</f>
        <v>60.625</v>
      </c>
      <c r="P29" s="9">
        <f>'29'!$AE28</f>
        <v>68.375</v>
      </c>
      <c r="Q29" s="9">
        <f>'30'!$AE28</f>
        <v>50.333333333333336</v>
      </c>
      <c r="R29" s="16"/>
      <c r="S29" s="28">
        <f t="shared" si="3"/>
        <v>68.375</v>
      </c>
      <c r="T29" s="29">
        <f t="shared" si="4"/>
        <v>50.333333333333336</v>
      </c>
      <c r="U29" s="51">
        <f t="shared" si="5"/>
        <v>57.466666666666661</v>
      </c>
    </row>
    <row r="30" spans="1:21" ht="15.2" customHeight="1" x14ac:dyDescent="0.25">
      <c r="A30" s="180"/>
      <c r="B30" s="10">
        <v>26</v>
      </c>
      <c r="C30" s="98" t="s">
        <v>16</v>
      </c>
      <c r="D30" s="112">
        <v>72428</v>
      </c>
      <c r="E30" s="26">
        <f>'21'!$AE29</f>
        <v>14.583333333333334</v>
      </c>
      <c r="F30" s="9">
        <f>'22'!$AE29</f>
        <v>11.333333333333334</v>
      </c>
      <c r="G30" s="9">
        <f>'23'!$AE29</f>
        <v>20.833333333333332</v>
      </c>
      <c r="H30" s="9">
        <f>'24'!$AE29</f>
        <v>22.5</v>
      </c>
      <c r="I30" s="16">
        <f>'25'!$AE29</f>
        <v>19.375</v>
      </c>
      <c r="J30" s="26">
        <f t="shared" si="0"/>
        <v>22.5</v>
      </c>
      <c r="K30" s="9">
        <f t="shared" si="1"/>
        <v>11.333333333333334</v>
      </c>
      <c r="L30" s="16">
        <f t="shared" si="2"/>
        <v>17.725000000000001</v>
      </c>
      <c r="M30" s="26">
        <f>'26'!$AE29</f>
        <v>15</v>
      </c>
      <c r="N30" s="9">
        <f>'27'!$AE29</f>
        <v>19.875</v>
      </c>
      <c r="O30" s="9">
        <f>'28'!$AE29</f>
        <v>30.25</v>
      </c>
      <c r="P30" s="9">
        <f>'29'!$AE29</f>
        <v>38.625</v>
      </c>
      <c r="Q30" s="9">
        <f>'30'!$AE29</f>
        <v>17.333333333333332</v>
      </c>
      <c r="R30" s="16"/>
      <c r="S30" s="28">
        <f t="shared" si="3"/>
        <v>38.625</v>
      </c>
      <c r="T30" s="29">
        <f t="shared" si="4"/>
        <v>15</v>
      </c>
      <c r="U30" s="51">
        <f t="shared" si="5"/>
        <v>24.216666666666665</v>
      </c>
    </row>
    <row r="31" spans="1:21" ht="15.2" customHeight="1" x14ac:dyDescent="0.25">
      <c r="A31" s="180"/>
      <c r="B31" s="10">
        <v>27</v>
      </c>
      <c r="C31" s="98" t="s">
        <v>35</v>
      </c>
      <c r="D31" s="112">
        <v>72429</v>
      </c>
      <c r="E31" s="26">
        <f>'21'!$AE30</f>
        <v>-4.791666666666667</v>
      </c>
      <c r="F31" s="9">
        <f>'22'!$AE30</f>
        <v>-5.541666666666667</v>
      </c>
      <c r="G31" s="9">
        <f>'23'!$AE30</f>
        <v>-2.2083333333333335</v>
      </c>
      <c r="H31" s="9">
        <f>'24'!$AE30</f>
        <v>0.125</v>
      </c>
      <c r="I31" s="16">
        <f>'25'!$AE30</f>
        <v>7.125</v>
      </c>
      <c r="J31" s="26">
        <f t="shared" si="0"/>
        <v>7.125</v>
      </c>
      <c r="K31" s="9">
        <f t="shared" si="1"/>
        <v>-5.541666666666667</v>
      </c>
      <c r="L31" s="16">
        <f t="shared" si="2"/>
        <v>-1.0583333333333336</v>
      </c>
      <c r="M31" s="26">
        <f>'26'!$AE30</f>
        <v>7.583333333333333</v>
      </c>
      <c r="N31" s="9">
        <f>'27'!$AE30</f>
        <v>14.291666666666666</v>
      </c>
      <c r="O31" s="9">
        <f>'28'!$AE30</f>
        <v>14.791666666666666</v>
      </c>
      <c r="P31" s="9">
        <f>'29'!$AE30</f>
        <v>16.5</v>
      </c>
      <c r="Q31" s="9">
        <f>'30'!$AE30</f>
        <v>-22.625</v>
      </c>
      <c r="R31" s="16"/>
      <c r="S31" s="28">
        <f t="shared" si="3"/>
        <v>16.5</v>
      </c>
      <c r="T31" s="29">
        <f t="shared" si="4"/>
        <v>-22.625</v>
      </c>
      <c r="U31" s="51">
        <f t="shared" si="5"/>
        <v>6.1083333333333325</v>
      </c>
    </row>
    <row r="32" spans="1:21" ht="15.2" customHeight="1" thickBot="1" x14ac:dyDescent="0.3">
      <c r="A32" s="181"/>
      <c r="B32" s="13">
        <v>28</v>
      </c>
      <c r="C32" s="100" t="s">
        <v>36</v>
      </c>
      <c r="D32" s="114">
        <v>72436</v>
      </c>
      <c r="E32" s="27">
        <f>'21'!$AE31</f>
        <v>-23.125</v>
      </c>
      <c r="F32" s="12">
        <f>'22'!$AE31</f>
        <v>-22.375</v>
      </c>
      <c r="G32" s="12">
        <f>'23'!$AE31</f>
        <v>-15.958333333333334</v>
      </c>
      <c r="H32" s="12">
        <f>'24'!$AE31</f>
        <v>-10.916666666666666</v>
      </c>
      <c r="I32" s="17">
        <f>'25'!$AE31</f>
        <v>-9.125</v>
      </c>
      <c r="J32" s="27">
        <f t="shared" si="0"/>
        <v>-9.125</v>
      </c>
      <c r="K32" s="12">
        <f t="shared" si="1"/>
        <v>-23.125</v>
      </c>
      <c r="L32" s="17">
        <f t="shared" si="2"/>
        <v>-16.3</v>
      </c>
      <c r="M32" s="27">
        <f>'26'!$AE31</f>
        <v>-6.958333333333333</v>
      </c>
      <c r="N32" s="12">
        <f>'27'!$AE31</f>
        <v>-2.4166666666666665</v>
      </c>
      <c r="O32" s="12">
        <f>'28'!$AE31</f>
        <v>-0.91666666666666663</v>
      </c>
      <c r="P32" s="12">
        <f>'29'!$AE31</f>
        <v>3.875</v>
      </c>
      <c r="Q32" s="12">
        <f>'30'!$AE31</f>
        <v>-44.625</v>
      </c>
      <c r="R32" s="17"/>
      <c r="S32" s="30">
        <f t="shared" si="3"/>
        <v>3.875</v>
      </c>
      <c r="T32" s="31">
        <f t="shared" si="4"/>
        <v>-44.625</v>
      </c>
      <c r="U32" s="51">
        <f t="shared" si="5"/>
        <v>-10.208333333333332</v>
      </c>
    </row>
    <row r="33" spans="1:21" ht="15.2" customHeight="1" x14ac:dyDescent="0.25">
      <c r="A33" s="182" t="s">
        <v>55</v>
      </c>
      <c r="B33" s="20">
        <v>29</v>
      </c>
      <c r="C33" s="101" t="s">
        <v>17</v>
      </c>
      <c r="D33" s="118">
        <v>72441</v>
      </c>
      <c r="E33" s="36">
        <f>'21'!$AE32</f>
        <v>214.375</v>
      </c>
      <c r="F33" s="34">
        <f>'22'!$AE32</f>
        <v>214.25</v>
      </c>
      <c r="G33" s="34">
        <f>'23'!$AE32</f>
        <v>217.625</v>
      </c>
      <c r="H33" s="34">
        <f>'24'!$AE32</f>
        <v>214.375</v>
      </c>
      <c r="I33" s="35">
        <f>'25'!$AE32</f>
        <v>213.5</v>
      </c>
      <c r="J33" s="36">
        <f t="shared" si="0"/>
        <v>217.625</v>
      </c>
      <c r="K33" s="34">
        <f t="shared" si="1"/>
        <v>213.5</v>
      </c>
      <c r="L33" s="35">
        <f t="shared" si="2"/>
        <v>214.82499999999999</v>
      </c>
      <c r="M33" s="36">
        <f>'26'!$AE32</f>
        <v>192.75</v>
      </c>
      <c r="N33" s="34">
        <f>'27'!$AE32</f>
        <v>207.625</v>
      </c>
      <c r="O33" s="34">
        <f>'28'!$AE32</f>
        <v>213.625</v>
      </c>
      <c r="P33" s="34">
        <f>'29'!$AE32</f>
        <v>224.375</v>
      </c>
      <c r="Q33" s="34">
        <f>'30'!$AE32</f>
        <v>222.66666666666666</v>
      </c>
      <c r="R33" s="35" t="e">
        <f>'31'!$AE32</f>
        <v>#DIV/0!</v>
      </c>
      <c r="S33" s="32" t="e">
        <f t="shared" si="3"/>
        <v>#DIV/0!</v>
      </c>
      <c r="T33" s="33" t="e">
        <f t="shared" si="4"/>
        <v>#DIV/0!</v>
      </c>
      <c r="U33" s="53" t="e">
        <f t="shared" si="5"/>
        <v>#DIV/0!</v>
      </c>
    </row>
    <row r="34" spans="1:21" ht="15.2" customHeight="1" x14ac:dyDescent="0.25">
      <c r="A34" s="183"/>
      <c r="B34" s="10">
        <v>30</v>
      </c>
      <c r="C34" s="98" t="s">
        <v>24</v>
      </c>
      <c r="D34" s="112">
        <v>72442</v>
      </c>
      <c r="E34" s="26">
        <f>'21'!$AE33</f>
        <v>122</v>
      </c>
      <c r="F34" s="9">
        <f>'22'!$AE33</f>
        <v>123.5</v>
      </c>
      <c r="G34" s="9">
        <f>'23'!$AE33</f>
        <v>123.16666666666667</v>
      </c>
      <c r="H34" s="9">
        <f>'24'!$AE33</f>
        <v>122.08333333333333</v>
      </c>
      <c r="I34" s="16">
        <f>'25'!$AE33</f>
        <v>122.5</v>
      </c>
      <c r="J34" s="26">
        <f t="shared" si="0"/>
        <v>123.5</v>
      </c>
      <c r="K34" s="9">
        <f t="shared" si="1"/>
        <v>122</v>
      </c>
      <c r="L34" s="16">
        <f t="shared" si="2"/>
        <v>122.65</v>
      </c>
      <c r="M34" s="26">
        <f>'26'!$AE33</f>
        <v>110.66666666666667</v>
      </c>
      <c r="N34" s="9">
        <f>'27'!$AE33</f>
        <v>126.33333333333333</v>
      </c>
      <c r="O34" s="9">
        <f>'28'!$AE33</f>
        <v>140.58333333333334</v>
      </c>
      <c r="P34" s="9">
        <f>'29'!$AE33</f>
        <v>148.83333333333334</v>
      </c>
      <c r="Q34" s="9">
        <f>'30'!$AE33</f>
        <v>154.25</v>
      </c>
      <c r="R34" s="16" t="e">
        <f>'31'!$AE33</f>
        <v>#DIV/0!</v>
      </c>
      <c r="S34" s="28" t="e">
        <f t="shared" si="3"/>
        <v>#DIV/0!</v>
      </c>
      <c r="T34" s="29" t="e">
        <f t="shared" si="4"/>
        <v>#DIV/0!</v>
      </c>
      <c r="U34" s="51" t="e">
        <f t="shared" si="5"/>
        <v>#DIV/0!</v>
      </c>
    </row>
    <row r="35" spans="1:21" ht="15.2" customHeight="1" x14ac:dyDescent="0.25">
      <c r="A35" s="183"/>
      <c r="B35" s="10">
        <v>31</v>
      </c>
      <c r="C35" s="98" t="s">
        <v>18</v>
      </c>
      <c r="D35" s="112">
        <v>72443</v>
      </c>
      <c r="E35" s="26">
        <f>'21'!$AE34</f>
        <v>388.75</v>
      </c>
      <c r="F35" s="9">
        <f>'22'!$AE34</f>
        <v>388.5</v>
      </c>
      <c r="G35" s="9">
        <f>'23'!$AE34</f>
        <v>387.75</v>
      </c>
      <c r="H35" s="9">
        <f>'24'!$AE34</f>
        <v>385.875</v>
      </c>
      <c r="I35" s="16">
        <f>'25'!$AE34</f>
        <v>388.5</v>
      </c>
      <c r="J35" s="26">
        <f t="shared" si="0"/>
        <v>388.75</v>
      </c>
      <c r="K35" s="9">
        <f t="shared" si="1"/>
        <v>385.875</v>
      </c>
      <c r="L35" s="16">
        <f t="shared" si="2"/>
        <v>387.875</v>
      </c>
      <c r="M35" s="26">
        <f>'26'!$AE34</f>
        <v>389.25</v>
      </c>
      <c r="N35" s="9">
        <f>'27'!$AE34</f>
        <v>391</v>
      </c>
      <c r="O35" s="9">
        <f>'28'!$AE34</f>
        <v>388.5</v>
      </c>
      <c r="P35" s="9">
        <f>'29'!$AE34</f>
        <v>393.66666666666669</v>
      </c>
      <c r="Q35" s="9">
        <f>'30'!$AE34</f>
        <v>394</v>
      </c>
      <c r="R35" s="16" t="e">
        <f>'31'!$AE34</f>
        <v>#DIV/0!</v>
      </c>
      <c r="S35" s="28" t="e">
        <f t="shared" si="3"/>
        <v>#DIV/0!</v>
      </c>
      <c r="T35" s="29" t="e">
        <f t="shared" si="4"/>
        <v>#DIV/0!</v>
      </c>
      <c r="U35" s="51" t="e">
        <f t="shared" si="5"/>
        <v>#DIV/0!</v>
      </c>
    </row>
    <row r="36" spans="1:21" ht="15.2" customHeight="1" x14ac:dyDescent="0.25">
      <c r="A36" s="183"/>
      <c r="B36" s="10">
        <v>32</v>
      </c>
      <c r="C36" s="98" t="s">
        <v>19</v>
      </c>
      <c r="D36" s="112">
        <v>72444</v>
      </c>
      <c r="E36" s="26">
        <f>'21'!$AE35</f>
        <v>-6.958333333333333</v>
      </c>
      <c r="F36" s="9">
        <f>'22'!$AE35</f>
        <v>-6.958333333333333</v>
      </c>
      <c r="G36" s="9">
        <f>'23'!$AE35</f>
        <v>0.16666666666666666</v>
      </c>
      <c r="H36" s="9">
        <f>'24'!$AE35</f>
        <v>2.8333333333333335</v>
      </c>
      <c r="I36" s="16">
        <f>'25'!$AE35</f>
        <v>4.541666666666667</v>
      </c>
      <c r="J36" s="26">
        <f t="shared" si="0"/>
        <v>4.541666666666667</v>
      </c>
      <c r="K36" s="9">
        <f t="shared" si="1"/>
        <v>-6.958333333333333</v>
      </c>
      <c r="L36" s="16">
        <f t="shared" si="2"/>
        <v>-1.2749999999999999</v>
      </c>
      <c r="M36" s="26">
        <f>'26'!$AE35</f>
        <v>5.833333333333333</v>
      </c>
      <c r="N36" s="9">
        <f>'27'!$AE35</f>
        <v>12.875</v>
      </c>
      <c r="O36" s="9">
        <f>'28'!$AE35</f>
        <v>12.125</v>
      </c>
      <c r="P36" s="9">
        <f>'29'!$AE35</f>
        <v>17.125</v>
      </c>
      <c r="Q36" s="9">
        <f>'30'!$AE35</f>
        <v>-28.25</v>
      </c>
      <c r="R36" s="16" t="e">
        <f>'31'!$AE35</f>
        <v>#DIV/0!</v>
      </c>
      <c r="S36" s="28" t="e">
        <f t="shared" si="3"/>
        <v>#DIV/0!</v>
      </c>
      <c r="T36" s="29" t="e">
        <f t="shared" si="4"/>
        <v>#DIV/0!</v>
      </c>
      <c r="U36" s="51" t="e">
        <f t="shared" si="5"/>
        <v>#DIV/0!</v>
      </c>
    </row>
    <row r="37" spans="1:21" ht="15.2" customHeight="1" x14ac:dyDescent="0.25">
      <c r="A37" s="183"/>
      <c r="B37" s="10">
        <v>33</v>
      </c>
      <c r="C37" s="98" t="s">
        <v>37</v>
      </c>
      <c r="D37" s="112">
        <v>72445</v>
      </c>
      <c r="E37" s="26">
        <f>'21'!$AE36</f>
        <v>-4</v>
      </c>
      <c r="F37" s="9">
        <f>'22'!$AE36</f>
        <v>-5.583333333333333</v>
      </c>
      <c r="G37" s="9">
        <f>'23'!$AE36</f>
        <v>4.2307692307692308</v>
      </c>
      <c r="H37" s="9">
        <f>'24'!$AE36</f>
        <v>6.7692307692307692</v>
      </c>
      <c r="I37" s="16">
        <f>'25'!$AE36</f>
        <v>2.1666666666666665</v>
      </c>
      <c r="J37" s="26">
        <f t="shared" si="0"/>
        <v>6.7692307692307692</v>
      </c>
      <c r="K37" s="9">
        <f t="shared" si="1"/>
        <v>-5.583333333333333</v>
      </c>
      <c r="L37" s="16">
        <f t="shared" si="2"/>
        <v>0.7166666666666669</v>
      </c>
      <c r="M37" s="26">
        <f>'26'!$AE36</f>
        <v>8.1538461538461533</v>
      </c>
      <c r="N37" s="9">
        <f>'27'!$AE36</f>
        <v>9.6666666666666661</v>
      </c>
      <c r="O37" s="9">
        <f>'28'!$AE36</f>
        <v>4</v>
      </c>
      <c r="P37" s="9">
        <f>'29'!$AE36</f>
        <v>9.0833333333333339</v>
      </c>
      <c r="Q37" s="9">
        <f>'30'!$AE36</f>
        <v>-39.75</v>
      </c>
      <c r="R37" s="16" t="e">
        <f>'31'!$AE36</f>
        <v>#DIV/0!</v>
      </c>
      <c r="S37" s="28" t="e">
        <f t="shared" si="3"/>
        <v>#DIV/0!</v>
      </c>
      <c r="T37" s="29" t="e">
        <f t="shared" si="4"/>
        <v>#DIV/0!</v>
      </c>
      <c r="U37" s="51" t="e">
        <f t="shared" si="5"/>
        <v>#DIV/0!</v>
      </c>
    </row>
    <row r="38" spans="1:21" ht="15.2" customHeight="1" thickBot="1" x14ac:dyDescent="0.3">
      <c r="A38" s="184"/>
      <c r="B38" s="13">
        <v>34</v>
      </c>
      <c r="C38" s="100" t="s">
        <v>38</v>
      </c>
      <c r="D38" s="114">
        <v>72446</v>
      </c>
      <c r="E38" s="27">
        <f>'21'!$AE37</f>
        <v>-12.652173913043478</v>
      </c>
      <c r="F38" s="12">
        <f>'22'!$AE37</f>
        <v>-17.291666666666668</v>
      </c>
      <c r="G38" s="12">
        <f>'23'!$AE37</f>
        <v>-18.375</v>
      </c>
      <c r="H38" s="12">
        <f>'24'!$AE37</f>
        <v>-14.125</v>
      </c>
      <c r="I38" s="17">
        <f>'25'!$AE37</f>
        <v>-12.333333333333334</v>
      </c>
      <c r="J38" s="27">
        <f t="shared" si="0"/>
        <v>-12.333333333333334</v>
      </c>
      <c r="K38" s="12">
        <f t="shared" si="1"/>
        <v>-18.375</v>
      </c>
      <c r="L38" s="17">
        <f t="shared" si="2"/>
        <v>-14.955434782608696</v>
      </c>
      <c r="M38" s="27">
        <f>'26'!$AE37</f>
        <v>-10</v>
      </c>
      <c r="N38" s="12">
        <f>'27'!$AE37</f>
        <v>-6</v>
      </c>
      <c r="O38" s="12">
        <f>'28'!$AE37</f>
        <v>-11.083333333333334</v>
      </c>
      <c r="P38" s="12">
        <f>'29'!$AE37</f>
        <v>-8.3333333333333339</v>
      </c>
      <c r="Q38" s="12">
        <f>'30'!$AE37</f>
        <v>-45.625</v>
      </c>
      <c r="R38" s="17" t="e">
        <f>'31'!$AE37</f>
        <v>#DIV/0!</v>
      </c>
      <c r="S38" s="30" t="e">
        <f t="shared" si="3"/>
        <v>#DIV/0!</v>
      </c>
      <c r="T38" s="31" t="e">
        <f t="shared" si="4"/>
        <v>#DIV/0!</v>
      </c>
      <c r="U38" s="52" t="e">
        <f t="shared" si="5"/>
        <v>#DIV/0!</v>
      </c>
    </row>
  </sheetData>
  <mergeCells count="21">
    <mergeCell ref="N3:N4"/>
    <mergeCell ref="A3:A4"/>
    <mergeCell ref="C1:U1"/>
    <mergeCell ref="R3:R4"/>
    <mergeCell ref="S3:U3"/>
    <mergeCell ref="P3:P4"/>
    <mergeCell ref="O3:O4"/>
    <mergeCell ref="H3:H4"/>
    <mergeCell ref="M3:M4"/>
    <mergeCell ref="I3:I4"/>
    <mergeCell ref="J3:L3"/>
    <mergeCell ref="Q3:Q4"/>
    <mergeCell ref="A22:A32"/>
    <mergeCell ref="G3:G4"/>
    <mergeCell ref="A33:A38"/>
    <mergeCell ref="E3:E4"/>
    <mergeCell ref="F3:F4"/>
    <mergeCell ref="C3:C4"/>
    <mergeCell ref="B3:B4"/>
    <mergeCell ref="D3:D4"/>
    <mergeCell ref="A5:A21"/>
  </mergeCells>
  <phoneticPr fontId="9" type="noConversion"/>
  <pageMargins left="0.5" right="0" top="0.25" bottom="0.2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8"/>
  <sheetViews>
    <sheetView zoomScaleNormal="100" workbookViewId="0">
      <selection activeCell="E8" sqref="E8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8.140625" style="2" customWidth="1"/>
    <col min="4" max="4" width="6.28515625" style="115" customWidth="1"/>
    <col min="5" max="13" width="8.28515625" style="4" customWidth="1"/>
    <col min="14" max="16" width="8.28515625" style="2" customWidth="1"/>
    <col min="17" max="16384" width="9.140625" style="2"/>
  </cols>
  <sheetData>
    <row r="1" spans="1:16" ht="18" customHeight="1" x14ac:dyDescent="0.25">
      <c r="A1" s="207" t="s">
        <v>45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</row>
    <row r="2" spans="1:16" ht="16.5" customHeight="1" thickBot="1" x14ac:dyDescent="0.3">
      <c r="B2" s="21"/>
      <c r="C2" s="21"/>
      <c r="D2" s="21"/>
      <c r="E2" s="21"/>
      <c r="G2" s="21"/>
      <c r="H2" s="21" t="s">
        <v>20</v>
      </c>
      <c r="I2" s="2"/>
      <c r="J2" s="2"/>
      <c r="K2" s="2"/>
      <c r="L2" s="2"/>
      <c r="M2" s="2"/>
      <c r="N2" s="5" t="s">
        <v>41</v>
      </c>
    </row>
    <row r="3" spans="1:16" s="6" customFormat="1" ht="13.5" customHeight="1" thickBot="1" x14ac:dyDescent="0.3">
      <c r="A3" s="116" t="s">
        <v>58</v>
      </c>
      <c r="B3" s="185" t="s">
        <v>0</v>
      </c>
      <c r="C3" s="209" t="s">
        <v>1</v>
      </c>
      <c r="D3" s="211" t="s">
        <v>2</v>
      </c>
      <c r="E3" s="213" t="s">
        <v>51</v>
      </c>
      <c r="F3" s="214"/>
      <c r="G3" s="215"/>
      <c r="H3" s="213" t="s">
        <v>52</v>
      </c>
      <c r="I3" s="214"/>
      <c r="J3" s="215"/>
      <c r="K3" s="213" t="s">
        <v>53</v>
      </c>
      <c r="L3" s="214"/>
      <c r="M3" s="215"/>
      <c r="N3" s="195" t="s">
        <v>47</v>
      </c>
      <c r="O3" s="196"/>
      <c r="P3" s="197"/>
    </row>
    <row r="4" spans="1:16" s="6" customFormat="1" ht="13.5" customHeight="1" thickBot="1" x14ac:dyDescent="0.3">
      <c r="A4" s="117"/>
      <c r="B4" s="208"/>
      <c r="C4" s="210"/>
      <c r="D4" s="212"/>
      <c r="E4" s="22" t="s">
        <v>42</v>
      </c>
      <c r="F4" s="23" t="s">
        <v>43</v>
      </c>
      <c r="G4" s="24" t="s">
        <v>44</v>
      </c>
      <c r="H4" s="22" t="s">
        <v>42</v>
      </c>
      <c r="I4" s="23" t="s">
        <v>43</v>
      </c>
      <c r="J4" s="24" t="s">
        <v>44</v>
      </c>
      <c r="K4" s="22" t="s">
        <v>42</v>
      </c>
      <c r="L4" s="23" t="s">
        <v>43</v>
      </c>
      <c r="M4" s="24" t="s">
        <v>44</v>
      </c>
      <c r="N4" s="22" t="s">
        <v>42</v>
      </c>
      <c r="O4" s="23" t="s">
        <v>43</v>
      </c>
      <c r="P4" s="24" t="s">
        <v>44</v>
      </c>
    </row>
    <row r="5" spans="1:16" s="3" customFormat="1" ht="15.2" customHeight="1" x14ac:dyDescent="0.25">
      <c r="A5" s="202" t="s">
        <v>56</v>
      </c>
      <c r="B5" s="11">
        <v>1</v>
      </c>
      <c r="C5" s="97" t="s">
        <v>3</v>
      </c>
      <c r="D5" s="111">
        <v>73401</v>
      </c>
      <c r="E5" s="55">
        <f>MAX('Tuần 1,2'!J5,'Tuần 1,2'!R5)</f>
        <v>16450.666666666668</v>
      </c>
      <c r="F5" s="56">
        <f>MIN('Tuần 1,2'!K5,'Tuần 1,2'!S5)</f>
        <v>16377</v>
      </c>
      <c r="G5" s="56">
        <f>AVERAGE('Tuần 1,2'!L5,'Tuần 1,2'!T5)</f>
        <v>16391.177272727276</v>
      </c>
      <c r="H5" s="56">
        <f>MAX('Tuần 3,4'!J5,'Tuần 3,4'!R5)</f>
        <v>16506.375</v>
      </c>
      <c r="I5" s="56">
        <f>MIN('Tuần 3,4'!K5,'Tuần 3,4'!S5)</f>
        <v>16444.583333333332</v>
      </c>
      <c r="J5" s="56">
        <f>AVERAGE('Tuần 3,4'!L5,'Tuần 3,4'!T5)</f>
        <v>16472.017500000002</v>
      </c>
      <c r="K5" s="56" t="e">
        <f>MAX('Tuần 5,6'!J5,'Tuần 5,6'!S5)</f>
        <v>#DIV/0!</v>
      </c>
      <c r="L5" s="56" t="e">
        <f>MIN('Tuần 5,6'!K5,'Tuần 5,6'!T5)</f>
        <v>#DIV/0!</v>
      </c>
      <c r="M5" s="56" t="e">
        <f>AVERAGE('Tuần 5,6'!L5,'Tuần 5,6'!U5)</f>
        <v>#DIV/0!</v>
      </c>
      <c r="N5" s="85" t="e">
        <f>MAX(E5,H5,K5)</f>
        <v>#DIV/0!</v>
      </c>
      <c r="O5" s="85" t="e">
        <f>MIN(F5,I5,L5)</f>
        <v>#DIV/0!</v>
      </c>
      <c r="P5" s="86" t="e">
        <f>AVERAGE(G5,J5,M5)</f>
        <v>#DIV/0!</v>
      </c>
    </row>
    <row r="6" spans="1:16" s="3" customFormat="1" ht="15.2" customHeight="1" x14ac:dyDescent="0.25">
      <c r="A6" s="190"/>
      <c r="B6" s="10">
        <v>2</v>
      </c>
      <c r="C6" s="98" t="s">
        <v>25</v>
      </c>
      <c r="D6" s="112">
        <v>73402</v>
      </c>
      <c r="E6" s="59">
        <f>MAX('Tuần 1,2'!J6,'Tuần 1,2'!R6)</f>
        <v>5400.75</v>
      </c>
      <c r="F6" s="60">
        <f>MIN('Tuần 1,2'!K6,'Tuần 1,2'!S6)</f>
        <v>5365.416666666667</v>
      </c>
      <c r="G6" s="60">
        <f>AVERAGE('Tuần 1,2'!L6,'Tuần 1,2'!T6)</f>
        <v>5379.8833333333341</v>
      </c>
      <c r="H6" s="60">
        <f>MAX('Tuần 3,4'!J6,'Tuần 3,4'!R6)</f>
        <v>5435.916666666667</v>
      </c>
      <c r="I6" s="60">
        <f>MIN('Tuần 3,4'!K6,'Tuần 3,4'!S6)</f>
        <v>5384</v>
      </c>
      <c r="J6" s="60">
        <f>AVERAGE('Tuần 3,4'!L6,'Tuần 3,4'!T6)</f>
        <v>5410.916666666667</v>
      </c>
      <c r="K6" s="60" t="e">
        <f>MAX('Tuần 5,6'!J6,'Tuần 5,6'!S6)</f>
        <v>#DIV/0!</v>
      </c>
      <c r="L6" s="60" t="e">
        <f>MIN('Tuần 5,6'!K6,'Tuần 5,6'!T6)</f>
        <v>#DIV/0!</v>
      </c>
      <c r="M6" s="60" t="e">
        <f>AVERAGE('Tuần 5,6'!L6,'Tuần 5,6'!U6)</f>
        <v>#DIV/0!</v>
      </c>
      <c r="N6" s="78" t="e">
        <f t="shared" ref="N6:N38" si="0">MAX(E6,H6,K6)</f>
        <v>#DIV/0!</v>
      </c>
      <c r="O6" s="78" t="e">
        <f t="shared" ref="O6:O38" si="1">MIN(F6,I6,L6)</f>
        <v>#DIV/0!</v>
      </c>
      <c r="P6" s="80" t="e">
        <f t="shared" ref="P6:P38" si="2">AVERAGE(G6,J6,M6)</f>
        <v>#DIV/0!</v>
      </c>
    </row>
    <row r="7" spans="1:16" s="3" customFormat="1" ht="15.2" customHeight="1" x14ac:dyDescent="0.25">
      <c r="A7" s="190"/>
      <c r="B7" s="10">
        <v>3</v>
      </c>
      <c r="C7" s="98" t="s">
        <v>4</v>
      </c>
      <c r="D7" s="112">
        <v>73403</v>
      </c>
      <c r="E7" s="59">
        <f>MAX('Tuần 1,2'!J7,'Tuần 1,2'!R7)</f>
        <v>1216.9166666666667</v>
      </c>
      <c r="F7" s="60">
        <f>MIN('Tuần 1,2'!K7,'Tuần 1,2'!S7)</f>
        <v>1143.3333333333333</v>
      </c>
      <c r="G7" s="60">
        <f>AVERAGE('Tuần 1,2'!L7,'Tuần 1,2'!T7)</f>
        <v>1170.4083333333333</v>
      </c>
      <c r="H7" s="60">
        <f>MAX('Tuần 3,4'!J7,'Tuần 3,4'!R7)</f>
        <v>1276.5</v>
      </c>
      <c r="I7" s="60">
        <f>MIN('Tuần 3,4'!K7,'Tuần 3,4'!S7)</f>
        <v>1207.090909090909</v>
      </c>
      <c r="J7" s="60">
        <f>AVERAGE('Tuần 3,4'!L7,'Tuần 3,4'!T7)</f>
        <v>1232.2507575757577</v>
      </c>
      <c r="K7" s="60" t="e">
        <f>MAX('Tuần 5,6'!J7,'Tuần 5,6'!S7)</f>
        <v>#DIV/0!</v>
      </c>
      <c r="L7" s="60" t="e">
        <f>MIN('Tuần 5,6'!K7,'Tuần 5,6'!T7)</f>
        <v>#DIV/0!</v>
      </c>
      <c r="M7" s="60" t="e">
        <f>AVERAGE('Tuần 5,6'!L7,'Tuần 5,6'!U7)</f>
        <v>#DIV/0!</v>
      </c>
      <c r="N7" s="78" t="e">
        <f t="shared" si="0"/>
        <v>#DIV/0!</v>
      </c>
      <c r="O7" s="78" t="e">
        <f t="shared" si="1"/>
        <v>#DIV/0!</v>
      </c>
      <c r="P7" s="80" t="e">
        <f t="shared" si="2"/>
        <v>#DIV/0!</v>
      </c>
    </row>
    <row r="8" spans="1:16" s="3" customFormat="1" ht="15.2" customHeight="1" x14ac:dyDescent="0.25">
      <c r="A8" s="190"/>
      <c r="B8" s="10">
        <v>4</v>
      </c>
      <c r="C8" s="98" t="s">
        <v>26</v>
      </c>
      <c r="D8" s="112">
        <v>73420</v>
      </c>
      <c r="E8" s="59">
        <f>MAX('Tuần 1,2'!J8,'Tuần 1,2'!R8)</f>
        <v>755.91666666666663</v>
      </c>
      <c r="F8" s="60">
        <f>MIN('Tuần 1,2'!K8,'Tuần 1,2'!S8)</f>
        <v>633.08333333333337</v>
      </c>
      <c r="G8" s="60">
        <f>AVERAGE('Tuần 1,2'!L8,'Tuần 1,2'!T8)</f>
        <v>675.60833333333335</v>
      </c>
      <c r="H8" s="60">
        <f>MAX('Tuần 3,4'!J8,'Tuần 3,4'!R8)</f>
        <v>900.16666666666663</v>
      </c>
      <c r="I8" s="60">
        <f>MIN('Tuần 3,4'!K8,'Tuần 3,4'!S8)</f>
        <v>677.75</v>
      </c>
      <c r="J8" s="60">
        <f>AVERAGE('Tuần 3,4'!L8,'Tuần 3,4'!T8)</f>
        <v>774.78351449275351</v>
      </c>
      <c r="K8" s="60" t="e">
        <f>MAX('Tuần 5,6'!J8,'Tuần 5,6'!S8)</f>
        <v>#DIV/0!</v>
      </c>
      <c r="L8" s="60" t="e">
        <f>MIN('Tuần 5,6'!K8,'Tuần 5,6'!T8)</f>
        <v>#DIV/0!</v>
      </c>
      <c r="M8" s="60" t="e">
        <f>AVERAGE('Tuần 5,6'!L8,'Tuần 5,6'!U8)</f>
        <v>#DIV/0!</v>
      </c>
      <c r="N8" s="78" t="e">
        <f t="shared" si="0"/>
        <v>#DIV/0!</v>
      </c>
      <c r="O8" s="78" t="e">
        <f t="shared" si="1"/>
        <v>#DIV/0!</v>
      </c>
      <c r="P8" s="80" t="e">
        <f t="shared" si="2"/>
        <v>#DIV/0!</v>
      </c>
    </row>
    <row r="9" spans="1:16" s="3" customFormat="1" ht="15.2" customHeight="1" x14ac:dyDescent="0.25">
      <c r="A9" s="190"/>
      <c r="B9" s="10">
        <v>5</v>
      </c>
      <c r="C9" s="98" t="s">
        <v>5</v>
      </c>
      <c r="D9" s="112">
        <v>73400</v>
      </c>
      <c r="E9" s="59">
        <f>MAX('Tuần 1,2'!J9,'Tuần 1,2'!R9)</f>
        <v>378.25</v>
      </c>
      <c r="F9" s="60">
        <f>MIN('Tuần 1,2'!K9,'Tuần 1,2'!S9)</f>
        <v>155.33333333333334</v>
      </c>
      <c r="G9" s="60">
        <f>AVERAGE('Tuần 1,2'!L9,'Tuần 1,2'!T9)</f>
        <v>221.92500000000001</v>
      </c>
      <c r="H9" s="60">
        <f>MAX('Tuần 3,4'!J9,'Tuần 3,4'!R9)</f>
        <v>493.61538461538464</v>
      </c>
      <c r="I9" s="60"/>
      <c r="J9" s="60">
        <f>AVERAGE('Tuần 3,4'!L9,'Tuần 3,4'!T9)</f>
        <v>381.04278846153846</v>
      </c>
      <c r="K9" s="60" t="e">
        <f>MAX('Tuần 5,6'!J9,'Tuần 5,6'!S9)</f>
        <v>#DIV/0!</v>
      </c>
      <c r="L9" s="60" t="e">
        <f>MIN('Tuần 5,6'!K9,'Tuần 5,6'!T9)</f>
        <v>#DIV/0!</v>
      </c>
      <c r="M9" s="60" t="e">
        <f>AVERAGE('Tuần 5,6'!L9,'Tuần 5,6'!U9)</f>
        <v>#DIV/0!</v>
      </c>
      <c r="N9" s="78" t="e">
        <f t="shared" si="0"/>
        <v>#DIV/0!</v>
      </c>
      <c r="O9" s="78" t="e">
        <f t="shared" si="1"/>
        <v>#DIV/0!</v>
      </c>
      <c r="P9" s="80" t="e">
        <f t="shared" si="2"/>
        <v>#DIV/0!</v>
      </c>
    </row>
    <row r="10" spans="1:16" s="3" customFormat="1" ht="15.2" customHeight="1" x14ac:dyDescent="0.25">
      <c r="A10" s="190"/>
      <c r="B10" s="10">
        <v>6</v>
      </c>
      <c r="C10" s="98" t="s">
        <v>6</v>
      </c>
      <c r="D10" s="112">
        <v>73404</v>
      </c>
      <c r="E10" s="59">
        <f>MAX('Tuần 1,2'!J10,'Tuần 1,2'!R10)</f>
        <v>246.08333333333334</v>
      </c>
      <c r="F10" s="60">
        <f>MIN('Tuần 1,2'!K10,'Tuần 1,2'!S10)</f>
        <v>125.25</v>
      </c>
      <c r="G10" s="60">
        <f>AVERAGE('Tuần 1,2'!L10,'Tuần 1,2'!T10)</f>
        <v>166.55</v>
      </c>
      <c r="H10" s="60">
        <f>MAX('Tuần 3,4'!J10,'Tuần 3,4'!R10)</f>
        <v>292.7</v>
      </c>
      <c r="I10" s="60">
        <f>MIN('Tuần 3,4'!K10,'Tuần 3,4'!S10)</f>
        <v>228</v>
      </c>
      <c r="J10" s="60">
        <f>AVERAGE('Tuần 3,4'!L10,'Tuần 3,4'!T10)</f>
        <v>261.53833333333336</v>
      </c>
      <c r="K10" s="60" t="e">
        <f>MAX('Tuần 5,6'!J10,'Tuần 5,6'!S10)</f>
        <v>#DIV/0!</v>
      </c>
      <c r="L10" s="60" t="e">
        <f>MIN('Tuần 5,6'!K10,'Tuần 5,6'!T10)</f>
        <v>#DIV/0!</v>
      </c>
      <c r="M10" s="60" t="e">
        <f>AVERAGE('Tuần 5,6'!L10,'Tuần 5,6'!U10)</f>
        <v>#DIV/0!</v>
      </c>
      <c r="N10" s="78" t="e">
        <f t="shared" si="0"/>
        <v>#DIV/0!</v>
      </c>
      <c r="O10" s="78" t="e">
        <f t="shared" si="1"/>
        <v>#DIV/0!</v>
      </c>
      <c r="P10" s="80" t="e">
        <f t="shared" si="2"/>
        <v>#DIV/0!</v>
      </c>
    </row>
    <row r="11" spans="1:16" ht="15.2" customHeight="1" x14ac:dyDescent="0.25">
      <c r="A11" s="190"/>
      <c r="B11" s="10">
        <v>7</v>
      </c>
      <c r="C11" s="98" t="s">
        <v>7</v>
      </c>
      <c r="D11" s="112">
        <v>73405</v>
      </c>
      <c r="E11" s="59">
        <f>MAX('Tuần 1,2'!J11,'Tuần 1,2'!R11)</f>
        <v>48.791666666666664</v>
      </c>
      <c r="F11" s="60">
        <f>MIN('Tuần 1,2'!K11,'Tuần 1,2'!S11)</f>
        <v>31.916666666666668</v>
      </c>
      <c r="G11" s="60">
        <f>AVERAGE('Tuần 1,2'!L11,'Tuần 1,2'!T11)</f>
        <v>39.650000000000006</v>
      </c>
      <c r="H11" s="60">
        <f>MAX('Tuần 3,4'!J11,'Tuần 3,4'!R11)</f>
        <v>49.5</v>
      </c>
      <c r="I11" s="60">
        <f>MIN('Tuần 3,4'!K11,'Tuần 3,4'!S11)</f>
        <v>33.875</v>
      </c>
      <c r="J11" s="60">
        <f>AVERAGE('Tuần 3,4'!L11,'Tuần 3,4'!T11)</f>
        <v>42.38333333333334</v>
      </c>
      <c r="K11" s="60" t="e">
        <f>MAX('Tuần 5,6'!J11,'Tuần 5,6'!S11)</f>
        <v>#DIV/0!</v>
      </c>
      <c r="L11" s="60" t="e">
        <f>MIN('Tuần 5,6'!K11,'Tuần 5,6'!T11)</f>
        <v>#DIV/0!</v>
      </c>
      <c r="M11" s="60" t="e">
        <f>AVERAGE('Tuần 5,6'!L11,'Tuần 5,6'!U11)</f>
        <v>#DIV/0!</v>
      </c>
      <c r="N11" s="78" t="e">
        <f t="shared" si="0"/>
        <v>#DIV/0!</v>
      </c>
      <c r="O11" s="78" t="e">
        <f t="shared" si="1"/>
        <v>#DIV/0!</v>
      </c>
      <c r="P11" s="80" t="e">
        <f t="shared" si="2"/>
        <v>#DIV/0!</v>
      </c>
    </row>
    <row r="12" spans="1:16" s="3" customFormat="1" ht="15.2" customHeight="1" x14ac:dyDescent="0.25">
      <c r="A12" s="190"/>
      <c r="B12" s="10">
        <v>8</v>
      </c>
      <c r="C12" s="98" t="s">
        <v>27</v>
      </c>
      <c r="D12" s="112">
        <v>73406</v>
      </c>
      <c r="E12" s="59">
        <f>MAX('Tuần 1,2'!J12,'Tuần 1,2'!R12)</f>
        <v>4699.833333333333</v>
      </c>
      <c r="F12" s="60">
        <f>MIN('Tuần 1,2'!K12,'Tuần 1,2'!S12)</f>
        <v>4677.25</v>
      </c>
      <c r="G12" s="60">
        <f>AVERAGE('Tuần 1,2'!L12,'Tuần 1,2'!T12)</f>
        <v>4683.2083333333339</v>
      </c>
      <c r="H12" s="60">
        <f>MAX('Tuần 3,4'!J12,'Tuần 3,4'!R12)</f>
        <v>4707.4285714285716</v>
      </c>
      <c r="I12" s="60">
        <f>MIN('Tuần 3,4'!K12,'Tuần 3,4'!S12)</f>
        <v>4683.25</v>
      </c>
      <c r="J12" s="60">
        <f>AVERAGE('Tuần 3,4'!L12,'Tuần 3,4'!T12)</f>
        <v>4695.3404761904758</v>
      </c>
      <c r="K12" s="60" t="e">
        <f>MAX('Tuần 5,6'!J12,'Tuần 5,6'!S12)</f>
        <v>#DIV/0!</v>
      </c>
      <c r="L12" s="60" t="e">
        <f>MIN('Tuần 5,6'!K12,'Tuần 5,6'!T12)</f>
        <v>#DIV/0!</v>
      </c>
      <c r="M12" s="60" t="e">
        <f>AVERAGE('Tuần 5,6'!L12,'Tuần 5,6'!U12)</f>
        <v>#DIV/0!</v>
      </c>
      <c r="N12" s="78" t="e">
        <f t="shared" si="0"/>
        <v>#DIV/0!</v>
      </c>
      <c r="O12" s="78" t="e">
        <f t="shared" si="1"/>
        <v>#DIV/0!</v>
      </c>
      <c r="P12" s="80" t="e">
        <f t="shared" si="2"/>
        <v>#DIV/0!</v>
      </c>
    </row>
    <row r="13" spans="1:16" ht="15.2" customHeight="1" x14ac:dyDescent="0.25">
      <c r="A13" s="190"/>
      <c r="B13" s="10">
        <v>9</v>
      </c>
      <c r="C13" s="98" t="s">
        <v>8</v>
      </c>
      <c r="D13" s="112">
        <v>73408</v>
      </c>
      <c r="E13" s="59">
        <f>MAX('Tuần 1,2'!J13,'Tuần 1,2'!R13)</f>
        <v>2728.6666666666665</v>
      </c>
      <c r="F13" s="60">
        <f>MIN('Tuần 1,2'!K13,'Tuần 1,2'!S13)</f>
        <v>2673.9166666666665</v>
      </c>
      <c r="G13" s="60">
        <f>AVERAGE('Tuần 1,2'!L13,'Tuần 1,2'!T13)</f>
        <v>2704.4916666666668</v>
      </c>
      <c r="H13" s="60">
        <f>MAX('Tuần 3,4'!J13,'Tuần 3,4'!R13)</f>
        <v>2730.8333333333335</v>
      </c>
      <c r="I13" s="60">
        <f>MIN('Tuần 3,4'!K13,'Tuần 3,4'!S13)</f>
        <v>2702</v>
      </c>
      <c r="J13" s="60">
        <f>AVERAGE('Tuần 3,4'!L13,'Tuần 3,4'!T13)</f>
        <v>2716.2416666666668</v>
      </c>
      <c r="K13" s="60" t="e">
        <f>MAX('Tuần 5,6'!J13,'Tuần 5,6'!S13)</f>
        <v>#DIV/0!</v>
      </c>
      <c r="L13" s="60" t="e">
        <f>MIN('Tuần 5,6'!K13,'Tuần 5,6'!T13)</f>
        <v>#DIV/0!</v>
      </c>
      <c r="M13" s="60" t="e">
        <f>AVERAGE('Tuần 5,6'!L13,'Tuần 5,6'!U13)</f>
        <v>#DIV/0!</v>
      </c>
      <c r="N13" s="78" t="e">
        <f t="shared" si="0"/>
        <v>#DIV/0!</v>
      </c>
      <c r="O13" s="78" t="e">
        <f t="shared" si="1"/>
        <v>#DIV/0!</v>
      </c>
      <c r="P13" s="80" t="e">
        <f t="shared" si="2"/>
        <v>#DIV/0!</v>
      </c>
    </row>
    <row r="14" spans="1:16" ht="15.2" customHeight="1" x14ac:dyDescent="0.25">
      <c r="A14" s="190"/>
      <c r="B14" s="10">
        <v>10</v>
      </c>
      <c r="C14" s="98" t="s">
        <v>9</v>
      </c>
      <c r="D14" s="112">
        <v>73409</v>
      </c>
      <c r="E14" s="59">
        <f>MAX('Tuần 1,2'!J14,'Tuần 1,2'!R14)</f>
        <v>1074</v>
      </c>
      <c r="F14" s="60">
        <f>MIN('Tuần 1,2'!K14,'Tuần 1,2'!S14)</f>
        <v>1034.625</v>
      </c>
      <c r="G14" s="60">
        <f>AVERAGE('Tuần 1,2'!L14,'Tuần 1,2'!T14)</f>
        <v>1047.8488636363636</v>
      </c>
      <c r="H14" s="60">
        <f>MAX('Tuần 3,4'!J14,'Tuần 3,4'!R14)</f>
        <v>1074.1666666666667</v>
      </c>
      <c r="I14" s="60">
        <f>MIN('Tuần 3,4'!K14,'Tuần 3,4'!S14)</f>
        <v>1028.6666666666667</v>
      </c>
      <c r="J14" s="60">
        <f>AVERAGE('Tuần 3,4'!L14,'Tuần 3,4'!T14)</f>
        <v>1051.6541666666667</v>
      </c>
      <c r="K14" s="60" t="e">
        <f>MAX('Tuần 5,6'!J14,'Tuần 5,6'!S14)</f>
        <v>#DIV/0!</v>
      </c>
      <c r="L14" s="60" t="e">
        <f>MIN('Tuần 5,6'!K14,'Tuần 5,6'!T14)</f>
        <v>#DIV/0!</v>
      </c>
      <c r="M14" s="60" t="e">
        <f>AVERAGE('Tuần 5,6'!L14,'Tuần 5,6'!U14)</f>
        <v>#DIV/0!</v>
      </c>
      <c r="N14" s="78" t="e">
        <f t="shared" si="0"/>
        <v>#DIV/0!</v>
      </c>
      <c r="O14" s="78" t="e">
        <f t="shared" si="1"/>
        <v>#DIV/0!</v>
      </c>
      <c r="P14" s="80" t="e">
        <f t="shared" si="2"/>
        <v>#DIV/0!</v>
      </c>
    </row>
    <row r="15" spans="1:16" ht="15.2" customHeight="1" x14ac:dyDescent="0.25">
      <c r="A15" s="190"/>
      <c r="B15" s="10">
        <v>11</v>
      </c>
      <c r="C15" s="98" t="s">
        <v>10</v>
      </c>
      <c r="D15" s="112">
        <v>73410</v>
      </c>
      <c r="E15" s="59">
        <f>MAX('Tuần 1,2'!J15,'Tuần 1,2'!R15)</f>
        <v>139.375</v>
      </c>
      <c r="F15" s="60">
        <f>MIN('Tuần 1,2'!K15,'Tuần 1,2'!S15)</f>
        <v>84.625</v>
      </c>
      <c r="G15" s="60">
        <f>AVERAGE('Tuần 1,2'!L15,'Tuần 1,2'!T15)</f>
        <v>112.125</v>
      </c>
      <c r="H15" s="60">
        <f>MAX('Tuần 3,4'!J15,'Tuần 3,4'!R15)</f>
        <v>123.75</v>
      </c>
      <c r="I15" s="60">
        <f>MIN('Tuần 3,4'!K15,'Tuần 3,4'!S15)</f>
        <v>70.625</v>
      </c>
      <c r="J15" s="60">
        <f>AVERAGE('Tuần 3,4'!L15,'Tuần 3,4'!T15)</f>
        <v>106.22499999999999</v>
      </c>
      <c r="K15" s="60" t="e">
        <f>MAX('Tuần 5,6'!J15,'Tuần 5,6'!S15)</f>
        <v>#DIV/0!</v>
      </c>
      <c r="L15" s="60" t="e">
        <f>MIN('Tuần 5,6'!K15,'Tuần 5,6'!T15)</f>
        <v>#DIV/0!</v>
      </c>
      <c r="M15" s="60" t="e">
        <f>AVERAGE('Tuần 5,6'!L15,'Tuần 5,6'!U15)</f>
        <v>#DIV/0!</v>
      </c>
      <c r="N15" s="78" t="e">
        <f t="shared" si="0"/>
        <v>#DIV/0!</v>
      </c>
      <c r="O15" s="78" t="e">
        <f t="shared" si="1"/>
        <v>#DIV/0!</v>
      </c>
      <c r="P15" s="80" t="e">
        <f t="shared" si="2"/>
        <v>#DIV/0!</v>
      </c>
    </row>
    <row r="16" spans="1:16" ht="15.2" customHeight="1" x14ac:dyDescent="0.25">
      <c r="A16" s="190"/>
      <c r="B16" s="10">
        <v>12</v>
      </c>
      <c r="C16" s="98" t="s">
        <v>28</v>
      </c>
      <c r="D16" s="112">
        <v>73411</v>
      </c>
      <c r="E16" s="59">
        <f>MAX('Tuần 1,2'!J16,'Tuần 1,2'!R16)</f>
        <v>26.583333333333332</v>
      </c>
      <c r="F16" s="60">
        <f>MIN('Tuần 1,2'!K16,'Tuần 1,2'!S16)</f>
        <v>2.625</v>
      </c>
      <c r="G16" s="60">
        <f>AVERAGE('Tuần 1,2'!L16,'Tuần 1,2'!T16)</f>
        <v>18.566666666666666</v>
      </c>
      <c r="H16" s="60">
        <f>MAX('Tuần 3,4'!J16,'Tuần 3,4'!R16)</f>
        <v>21.291666666666668</v>
      </c>
      <c r="I16" s="60">
        <f>MIN('Tuần 3,4'!K16,'Tuần 3,4'!S16)</f>
        <v>8.2083333333333339</v>
      </c>
      <c r="J16" s="60">
        <f>AVERAGE('Tuần 3,4'!L16,'Tuần 3,4'!T16)</f>
        <v>15.9</v>
      </c>
      <c r="K16" s="60" t="e">
        <f>MAX('Tuần 5,6'!J16,'Tuần 5,6'!S16)</f>
        <v>#DIV/0!</v>
      </c>
      <c r="L16" s="60" t="e">
        <f>MIN('Tuần 5,6'!K16,'Tuần 5,6'!T16)</f>
        <v>#DIV/0!</v>
      </c>
      <c r="M16" s="60" t="e">
        <f>AVERAGE('Tuần 5,6'!L16,'Tuần 5,6'!U16)</f>
        <v>#DIV/0!</v>
      </c>
      <c r="N16" s="78" t="e">
        <f t="shared" si="0"/>
        <v>#DIV/0!</v>
      </c>
      <c r="O16" s="78" t="e">
        <f t="shared" si="1"/>
        <v>#DIV/0!</v>
      </c>
      <c r="P16" s="80" t="e">
        <f t="shared" si="2"/>
        <v>#DIV/0!</v>
      </c>
    </row>
    <row r="17" spans="1:16" s="3" customFormat="1" ht="15.2" customHeight="1" x14ac:dyDescent="0.25">
      <c r="A17" s="190"/>
      <c r="B17" s="10">
        <v>13</v>
      </c>
      <c r="C17" s="98" t="s">
        <v>29</v>
      </c>
      <c r="D17" s="112">
        <v>73412</v>
      </c>
      <c r="E17" s="59">
        <f>MAX('Tuần 1,2'!J17,'Tuần 1,2'!R17)</f>
        <v>93.083333333333329</v>
      </c>
      <c r="F17" s="60">
        <f>MIN('Tuần 1,2'!K17,'Tuần 1,2'!S17)</f>
        <v>74.041666666666671</v>
      </c>
      <c r="G17" s="60">
        <f>AVERAGE('Tuần 1,2'!L17,'Tuần 1,2'!T17)</f>
        <v>81.987499999999983</v>
      </c>
      <c r="H17" s="60">
        <f>MAX('Tuần 3,4'!J17,'Tuần 3,4'!R17)</f>
        <v>93.083333333333329</v>
      </c>
      <c r="I17" s="60">
        <f>MIN('Tuần 3,4'!K17,'Tuần 3,4'!S17)</f>
        <v>75.583333333333329</v>
      </c>
      <c r="J17" s="60">
        <f>AVERAGE('Tuần 3,4'!L17,'Tuần 3,4'!T17)</f>
        <v>85.058333333333337</v>
      </c>
      <c r="K17" s="60" t="e">
        <f>MAX('Tuần 5,6'!J17,'Tuần 5,6'!S17)</f>
        <v>#DIV/0!</v>
      </c>
      <c r="L17" s="60" t="e">
        <f>MIN('Tuần 5,6'!K17,'Tuần 5,6'!T17)</f>
        <v>#DIV/0!</v>
      </c>
      <c r="M17" s="60" t="e">
        <f>AVERAGE('Tuần 5,6'!L17,'Tuần 5,6'!U17)</f>
        <v>#DIV/0!</v>
      </c>
      <c r="N17" s="78" t="e">
        <f t="shared" si="0"/>
        <v>#DIV/0!</v>
      </c>
      <c r="O17" s="78" t="e">
        <f t="shared" si="1"/>
        <v>#DIV/0!</v>
      </c>
      <c r="P17" s="80" t="e">
        <f t="shared" si="2"/>
        <v>#DIV/0!</v>
      </c>
    </row>
    <row r="18" spans="1:16" ht="15.2" customHeight="1" x14ac:dyDescent="0.25">
      <c r="A18" s="190"/>
      <c r="B18" s="10">
        <v>14</v>
      </c>
      <c r="C18" s="98" t="s">
        <v>57</v>
      </c>
      <c r="D18" s="112">
        <v>73413</v>
      </c>
      <c r="E18" s="59">
        <f>MAX('Tuần 1,2'!J18,'Tuần 1,2'!R18)</f>
        <v>75.125</v>
      </c>
      <c r="F18" s="60">
        <f>MIN('Tuần 1,2'!K18,'Tuần 1,2'!S18)</f>
        <v>62.125</v>
      </c>
      <c r="G18" s="60">
        <f>AVERAGE('Tuần 1,2'!L18,'Tuần 1,2'!T18)</f>
        <v>67.724999999999994</v>
      </c>
      <c r="H18" s="60">
        <f>MAX('Tuần 3,4'!J18,'Tuần 3,4'!R18)</f>
        <v>79.375</v>
      </c>
      <c r="I18" s="60">
        <f>MIN('Tuần 3,4'!K18,'Tuần 3,4'!S18)</f>
        <v>62.75</v>
      </c>
      <c r="J18" s="60">
        <f>AVERAGE('Tuần 3,4'!L18,'Tuần 3,4'!T18)</f>
        <v>71.099999999999994</v>
      </c>
      <c r="K18" s="60" t="e">
        <f>MAX('Tuần 5,6'!J18,'Tuần 5,6'!S18)</f>
        <v>#DIV/0!</v>
      </c>
      <c r="L18" s="60" t="e">
        <f>MIN('Tuần 5,6'!K18,'Tuần 5,6'!T18)</f>
        <v>#DIV/0!</v>
      </c>
      <c r="M18" s="60" t="e">
        <f>AVERAGE('Tuần 5,6'!L18,'Tuần 5,6'!U18)</f>
        <v>#DIV/0!</v>
      </c>
      <c r="N18" s="78" t="e">
        <f t="shared" si="0"/>
        <v>#DIV/0!</v>
      </c>
      <c r="O18" s="78" t="e">
        <f t="shared" si="1"/>
        <v>#DIV/0!</v>
      </c>
      <c r="P18" s="80" t="e">
        <f t="shared" si="2"/>
        <v>#DIV/0!</v>
      </c>
    </row>
    <row r="19" spans="1:16" ht="15.2" customHeight="1" x14ac:dyDescent="0.25">
      <c r="A19" s="190"/>
      <c r="B19" s="10">
        <v>15</v>
      </c>
      <c r="C19" s="98" t="s">
        <v>30</v>
      </c>
      <c r="D19" s="112">
        <v>73414</v>
      </c>
      <c r="E19" s="59">
        <f>MAX('Tuần 1,2'!J19,'Tuần 1,2'!R19)</f>
        <v>46.708333333333336</v>
      </c>
      <c r="F19" s="60">
        <f>MIN('Tuần 1,2'!K19,'Tuần 1,2'!S19)</f>
        <v>19.958333333333332</v>
      </c>
      <c r="G19" s="60">
        <f>AVERAGE('Tuần 1,2'!L19,'Tuần 1,2'!T19)</f>
        <v>33.170833333333334</v>
      </c>
      <c r="H19" s="60">
        <f>MAX('Tuần 3,4'!J19,'Tuần 3,4'!R19)</f>
        <v>32.583333333333336</v>
      </c>
      <c r="I19" s="60">
        <f>MIN('Tuần 3,4'!K19,'Tuần 3,4'!S19)</f>
        <v>13.333333333333334</v>
      </c>
      <c r="J19" s="60">
        <f>AVERAGE('Tuần 3,4'!L19,'Tuần 3,4'!T19)</f>
        <v>24.408333333333331</v>
      </c>
      <c r="K19" s="60" t="e">
        <f>MAX('Tuần 5,6'!J19,'Tuần 5,6'!S19)</f>
        <v>#DIV/0!</v>
      </c>
      <c r="L19" s="60" t="e">
        <f>MIN('Tuần 5,6'!K19,'Tuần 5,6'!T19)</f>
        <v>#DIV/0!</v>
      </c>
      <c r="M19" s="60" t="e">
        <f>AVERAGE('Tuần 5,6'!L19,'Tuần 5,6'!U19)</f>
        <v>#DIV/0!</v>
      </c>
      <c r="N19" s="78" t="e">
        <f t="shared" si="0"/>
        <v>#DIV/0!</v>
      </c>
      <c r="O19" s="78" t="e">
        <f t="shared" si="1"/>
        <v>#DIV/0!</v>
      </c>
      <c r="P19" s="80" t="e">
        <f t="shared" si="2"/>
        <v>#DIV/0!</v>
      </c>
    </row>
    <row r="20" spans="1:16" s="3" customFormat="1" ht="15.2" customHeight="1" x14ac:dyDescent="0.25">
      <c r="A20" s="190"/>
      <c r="B20" s="10">
        <v>16</v>
      </c>
      <c r="C20" s="98" t="s">
        <v>39</v>
      </c>
      <c r="D20" s="112">
        <v>73416</v>
      </c>
      <c r="E20" s="59" t="e">
        <f>MAX('Tuần 1,2'!J20,'Tuần 1,2'!R20)</f>
        <v>#DIV/0!</v>
      </c>
      <c r="F20" s="60" t="e">
        <f>MIN('Tuần 1,2'!K20,'Tuần 1,2'!S20)</f>
        <v>#DIV/0!</v>
      </c>
      <c r="G20" s="60" t="e">
        <f>AVERAGE('Tuần 1,2'!L20,'Tuần 1,2'!T20)</f>
        <v>#DIV/0!</v>
      </c>
      <c r="H20" s="60" t="e">
        <f>MAX('Tuần 3,4'!J20,'Tuần 3,4'!R20)</f>
        <v>#DIV/0!</v>
      </c>
      <c r="I20" s="60" t="e">
        <f>MIN('Tuần 3,4'!K20,'Tuần 3,4'!S20)</f>
        <v>#DIV/0!</v>
      </c>
      <c r="J20" s="60" t="e">
        <f>AVERAGE('Tuần 3,4'!L20,'Tuần 3,4'!T20)</f>
        <v>#DIV/0!</v>
      </c>
      <c r="K20" s="60" t="e">
        <f>MAX('Tuần 5,6'!J20,'Tuần 5,6'!S20)</f>
        <v>#DIV/0!</v>
      </c>
      <c r="L20" s="60" t="e">
        <f>MIN('Tuần 5,6'!K20,'Tuần 5,6'!T20)</f>
        <v>#DIV/0!</v>
      </c>
      <c r="M20" s="60" t="e">
        <f>AVERAGE('Tuần 5,6'!L20,'Tuần 5,6'!U20)</f>
        <v>#DIV/0!</v>
      </c>
      <c r="N20" s="78" t="e">
        <f t="shared" si="0"/>
        <v>#DIV/0!</v>
      </c>
      <c r="O20" s="78" t="e">
        <f t="shared" si="1"/>
        <v>#DIV/0!</v>
      </c>
      <c r="P20" s="80" t="e">
        <f t="shared" si="2"/>
        <v>#DIV/0!</v>
      </c>
    </row>
    <row r="21" spans="1:16" ht="15.2" customHeight="1" thickBot="1" x14ac:dyDescent="0.3">
      <c r="A21" s="191"/>
      <c r="B21" s="18">
        <v>17</v>
      </c>
      <c r="C21" s="99" t="s">
        <v>31</v>
      </c>
      <c r="D21" s="113">
        <v>73417</v>
      </c>
      <c r="E21" s="87">
        <f>MAX('Tuần 1,2'!J21,'Tuần 1,2'!R21)</f>
        <v>27.916666666666668</v>
      </c>
      <c r="F21" s="88">
        <f>MIN('Tuần 1,2'!K21,'Tuần 1,2'!S21)</f>
        <v>11.875</v>
      </c>
      <c r="G21" s="88">
        <f>AVERAGE('Tuần 1,2'!L21,'Tuần 1,2'!T21)</f>
        <v>18.658333333333335</v>
      </c>
      <c r="H21" s="88">
        <f>MAX('Tuần 3,4'!J21,'Tuần 3,4'!R21)</f>
        <v>95.166666666666671</v>
      </c>
      <c r="I21" s="88">
        <f>MIN('Tuần 3,4'!K21,'Tuần 3,4'!S21)</f>
        <v>4</v>
      </c>
      <c r="J21" s="88">
        <f>AVERAGE('Tuần 3,4'!L21,'Tuần 3,4'!T21)</f>
        <v>19.395108695652173</v>
      </c>
      <c r="K21" s="88" t="e">
        <f>MAX('Tuần 5,6'!J21,'Tuần 5,6'!S21)</f>
        <v>#DIV/0!</v>
      </c>
      <c r="L21" s="88" t="e">
        <f>MIN('Tuần 5,6'!K21,'Tuần 5,6'!T21)</f>
        <v>#DIV/0!</v>
      </c>
      <c r="M21" s="88" t="e">
        <f>AVERAGE('Tuần 5,6'!L21,'Tuần 5,6'!U21)</f>
        <v>#DIV/0!</v>
      </c>
      <c r="N21" s="79" t="e">
        <f t="shared" si="0"/>
        <v>#DIV/0!</v>
      </c>
      <c r="O21" s="79" t="e">
        <f t="shared" si="1"/>
        <v>#DIV/0!</v>
      </c>
      <c r="P21" s="89" t="e">
        <f t="shared" si="2"/>
        <v>#DIV/0!</v>
      </c>
    </row>
    <row r="22" spans="1:16" ht="15.2" customHeight="1" x14ac:dyDescent="0.25">
      <c r="A22" s="179" t="s">
        <v>54</v>
      </c>
      <c r="B22" s="11">
        <v>18</v>
      </c>
      <c r="C22" s="97" t="s">
        <v>32</v>
      </c>
      <c r="D22" s="111">
        <v>72421</v>
      </c>
      <c r="E22" s="55">
        <f>MAX('Tuần 1,2'!J22,'Tuần 1,2'!R22)</f>
        <v>8850.75</v>
      </c>
      <c r="F22" s="56">
        <f>MIN('Tuần 1,2'!K22,'Tuần 1,2'!S22)</f>
        <v>8774.8333333333339</v>
      </c>
      <c r="G22" s="56">
        <f>AVERAGE('Tuần 1,2'!L22,'Tuần 1,2'!T22)</f>
        <v>8804.4606060606056</v>
      </c>
      <c r="H22" s="56">
        <f>MAX('Tuần 3,4'!J22,'Tuần 3,4'!R22)</f>
        <v>8868.5833333333339</v>
      </c>
      <c r="I22" s="56">
        <f>MIN('Tuần 3,4'!K22,'Tuần 3,4'!S22)</f>
        <v>8794.25</v>
      </c>
      <c r="J22" s="56">
        <f>AVERAGE('Tuần 3,4'!L22,'Tuần 3,4'!T22)</f>
        <v>8818.5783333333347</v>
      </c>
      <c r="K22" s="56">
        <f>MAX('Tuần 5,6'!J22,'Tuần 5,6'!S22)</f>
        <v>8934.125</v>
      </c>
      <c r="L22" s="56">
        <f>MIN('Tuần 5,6'!K22,'Tuần 5,6'!T22)</f>
        <v>6755.833333333333</v>
      </c>
      <c r="M22" s="56">
        <f>AVERAGE('Tuần 5,6'!L22,'Tuần 5,6'!U22)</f>
        <v>8618.3613095238106</v>
      </c>
      <c r="N22" s="85">
        <f t="shared" si="0"/>
        <v>8934.125</v>
      </c>
      <c r="O22" s="85">
        <f t="shared" si="1"/>
        <v>6755.833333333333</v>
      </c>
      <c r="P22" s="86">
        <f t="shared" si="2"/>
        <v>8747.1334163059164</v>
      </c>
    </row>
    <row r="23" spans="1:16" ht="15.2" customHeight="1" x14ac:dyDescent="0.25">
      <c r="A23" s="180"/>
      <c r="B23" s="10">
        <v>19</v>
      </c>
      <c r="C23" s="98" t="s">
        <v>11</v>
      </c>
      <c r="D23" s="112">
        <v>72422</v>
      </c>
      <c r="E23" s="59">
        <f>MAX('Tuần 1,2'!J23,'Tuần 1,2'!R23)</f>
        <v>3024.5833333333335</v>
      </c>
      <c r="F23" s="60">
        <f>MIN('Tuần 1,2'!K23,'Tuần 1,2'!S23)</f>
        <v>2983.75</v>
      </c>
      <c r="G23" s="60">
        <f>AVERAGE('Tuần 1,2'!L23,'Tuần 1,2'!T23)</f>
        <v>3002.6333333333332</v>
      </c>
      <c r="H23" s="60">
        <f>MAX('Tuần 3,4'!J23,'Tuần 3,4'!R23)</f>
        <v>3030.1666666666665</v>
      </c>
      <c r="I23" s="60">
        <f>MIN('Tuần 3,4'!K23,'Tuần 3,4'!S23)</f>
        <v>2991.6666666666665</v>
      </c>
      <c r="J23" s="60">
        <f>AVERAGE('Tuần 3,4'!L23,'Tuần 3,4'!T23)</f>
        <v>3006.6750000000002</v>
      </c>
      <c r="K23" s="60">
        <f>MAX('Tuần 5,6'!J23,'Tuần 5,6'!S23)</f>
        <v>3094</v>
      </c>
      <c r="L23" s="60">
        <f>MIN('Tuần 5,6'!K23,'Tuần 5,6'!T23)</f>
        <v>2984.1666666666665</v>
      </c>
      <c r="M23" s="60">
        <f>AVERAGE('Tuần 5,6'!L23,'Tuần 5,6'!U23)</f>
        <v>3019.1825757575757</v>
      </c>
      <c r="N23" s="78">
        <f t="shared" si="0"/>
        <v>3094</v>
      </c>
      <c r="O23" s="78">
        <f t="shared" si="1"/>
        <v>2983.75</v>
      </c>
      <c r="P23" s="80">
        <f t="shared" si="2"/>
        <v>3009.4969696969697</v>
      </c>
    </row>
    <row r="24" spans="1:16" ht="15.2" customHeight="1" x14ac:dyDescent="0.25">
      <c r="A24" s="180"/>
      <c r="B24" s="10">
        <v>20</v>
      </c>
      <c r="C24" s="98" t="s">
        <v>12</v>
      </c>
      <c r="D24" s="112">
        <v>72423</v>
      </c>
      <c r="E24" s="59">
        <f>MAX('Tuần 1,2'!J24,'Tuần 1,2'!R24)</f>
        <v>13576.411764705883</v>
      </c>
      <c r="F24" s="60">
        <f>MIN('Tuần 1,2'!K24,'Tuần 1,2'!S24)</f>
        <v>13520</v>
      </c>
      <c r="G24" s="60">
        <f>AVERAGE('Tuần 1,2'!L24,'Tuần 1,2'!T24)</f>
        <v>13541.816260414424</v>
      </c>
      <c r="H24" s="60">
        <f>MAX('Tuần 3,4'!J24,'Tuần 3,4'!R24)</f>
        <v>13556.8</v>
      </c>
      <c r="I24" s="60">
        <f>MIN('Tuần 3,4'!K24,'Tuần 3,4'!S24)</f>
        <v>13523</v>
      </c>
      <c r="J24" s="60">
        <f>AVERAGE('Tuần 3,4'!L24,'Tuần 3,4'!T24)</f>
        <v>13542.807509951348</v>
      </c>
      <c r="K24" s="60">
        <f>MAX('Tuần 5,6'!J24,'Tuần 5,6'!S24)</f>
        <v>13599.529411764706</v>
      </c>
      <c r="L24" s="60">
        <f>MIN('Tuần 5,6'!K24,'Tuần 5,6'!T24)</f>
        <v>13532</v>
      </c>
      <c r="M24" s="60">
        <f>AVERAGE('Tuần 5,6'!L24,'Tuần 5,6'!U24)</f>
        <v>13559.637449628974</v>
      </c>
      <c r="N24" s="78">
        <f t="shared" si="0"/>
        <v>13599.529411764706</v>
      </c>
      <c r="O24" s="78">
        <f t="shared" si="1"/>
        <v>13520</v>
      </c>
      <c r="P24" s="80">
        <f t="shared" si="2"/>
        <v>13548.087073331582</v>
      </c>
    </row>
    <row r="25" spans="1:16" ht="15.2" customHeight="1" x14ac:dyDescent="0.25">
      <c r="A25" s="180"/>
      <c r="B25" s="10">
        <v>21</v>
      </c>
      <c r="C25" s="98" t="s">
        <v>13</v>
      </c>
      <c r="D25" s="112">
        <v>72424</v>
      </c>
      <c r="E25" s="59">
        <f>MAX('Tuần 1,2'!J25,'Tuần 1,2'!R25)</f>
        <v>6485.5</v>
      </c>
      <c r="F25" s="60">
        <f>MIN('Tuần 1,2'!K25,'Tuần 1,2'!S25)</f>
        <v>6388.272727272727</v>
      </c>
      <c r="G25" s="60">
        <f>AVERAGE('Tuần 1,2'!L25,'Tuần 1,2'!T25)</f>
        <v>6455.2029294235181</v>
      </c>
      <c r="H25" s="60">
        <f>MAX('Tuần 3,4'!J25,'Tuần 3,4'!R25)</f>
        <v>6459.9285714285716</v>
      </c>
      <c r="I25" s="60">
        <f>MIN('Tuần 3,4'!K25,'Tuần 3,4'!S25)</f>
        <v>6377.666666666667</v>
      </c>
      <c r="J25" s="60">
        <f>AVERAGE('Tuần 3,4'!L25,'Tuần 3,4'!T25)</f>
        <v>6412.0321789321788</v>
      </c>
      <c r="K25" s="60">
        <f>MAX('Tuần 5,6'!J25,'Tuần 5,6'!S25)</f>
        <v>6496.8</v>
      </c>
      <c r="L25" s="60">
        <f>MIN('Tuần 5,6'!K25,'Tuần 5,6'!T25)</f>
        <v>6408.2</v>
      </c>
      <c r="M25" s="60">
        <f>AVERAGE('Tuần 5,6'!L25,'Tuần 5,6'!U25)</f>
        <v>6451.6308333333336</v>
      </c>
      <c r="N25" s="78">
        <f t="shared" si="0"/>
        <v>6496.8</v>
      </c>
      <c r="O25" s="78">
        <f t="shared" si="1"/>
        <v>6377.666666666667</v>
      </c>
      <c r="P25" s="80">
        <f t="shared" si="2"/>
        <v>6439.6219805630099</v>
      </c>
    </row>
    <row r="26" spans="1:16" ht="15.2" customHeight="1" x14ac:dyDescent="0.25">
      <c r="A26" s="180"/>
      <c r="B26" s="10">
        <v>22</v>
      </c>
      <c r="C26" s="98" t="s">
        <v>33</v>
      </c>
      <c r="D26" s="112">
        <v>72432</v>
      </c>
      <c r="E26" s="59">
        <f>MAX('Tuần 1,2'!J26,'Tuần 1,2'!R26)</f>
        <v>2408.6315789473683</v>
      </c>
      <c r="F26" s="60">
        <f>MIN('Tuần 1,2'!K26,'Tuần 1,2'!S26)</f>
        <v>2322.5833333333335</v>
      </c>
      <c r="G26" s="60">
        <f>AVERAGE('Tuần 1,2'!L26,'Tuần 1,2'!T26)</f>
        <v>2357.629453717414</v>
      </c>
      <c r="H26" s="60">
        <f>MAX('Tuần 3,4'!J26,'Tuần 3,4'!R26)</f>
        <v>2361.4166666666665</v>
      </c>
      <c r="I26" s="60">
        <f>MIN('Tuần 3,4'!K26,'Tuần 3,4'!S26)</f>
        <v>2302.0769230769229</v>
      </c>
      <c r="J26" s="60">
        <f>AVERAGE('Tuần 3,4'!L26,'Tuần 3,4'!T26)</f>
        <v>2326.128662207358</v>
      </c>
      <c r="K26" s="60">
        <f>MAX('Tuần 5,6'!J26,'Tuần 5,6'!S26)</f>
        <v>2353.0833333333335</v>
      </c>
      <c r="L26" s="60">
        <f>MIN('Tuần 5,6'!K26,'Tuần 5,6'!T26)</f>
        <v>2274.9166666666665</v>
      </c>
      <c r="M26" s="60">
        <f>AVERAGE('Tuần 5,6'!L26,'Tuần 5,6'!U26)</f>
        <v>2331.3489529914532</v>
      </c>
      <c r="N26" s="78">
        <f t="shared" si="0"/>
        <v>2408.6315789473683</v>
      </c>
      <c r="O26" s="78">
        <f t="shared" si="1"/>
        <v>2274.9166666666665</v>
      </c>
      <c r="P26" s="80">
        <f t="shared" si="2"/>
        <v>2338.3690229720751</v>
      </c>
    </row>
    <row r="27" spans="1:16" ht="15.2" customHeight="1" x14ac:dyDescent="0.25">
      <c r="A27" s="180"/>
      <c r="B27" s="10">
        <v>23</v>
      </c>
      <c r="C27" s="98" t="s">
        <v>14</v>
      </c>
      <c r="D27" s="112">
        <v>72425</v>
      </c>
      <c r="E27" s="59">
        <f>MAX('Tuần 1,2'!J27,'Tuần 1,2'!R27)</f>
        <v>1419</v>
      </c>
      <c r="F27" s="60">
        <f>MIN('Tuần 1,2'!K27,'Tuần 1,2'!S27)</f>
        <v>1363.4166666666667</v>
      </c>
      <c r="G27" s="60">
        <f>AVERAGE('Tuần 1,2'!L27,'Tuần 1,2'!T27)</f>
        <v>1393.2833333333333</v>
      </c>
      <c r="H27" s="60">
        <f>MAX('Tuần 3,4'!J27,'Tuần 3,4'!R27)</f>
        <v>1410.25</v>
      </c>
      <c r="I27" s="60">
        <f>MIN('Tuần 3,4'!K27,'Tuần 3,4'!S27)</f>
        <v>1357.25</v>
      </c>
      <c r="J27" s="60">
        <f>AVERAGE('Tuần 3,4'!L27,'Tuần 3,4'!T27)</f>
        <v>1374.5</v>
      </c>
      <c r="K27" s="60">
        <f>MAX('Tuần 5,6'!J27,'Tuần 5,6'!S27)</f>
        <v>1439.3333333333333</v>
      </c>
      <c r="L27" s="60">
        <f>MIN('Tuần 5,6'!K27,'Tuần 5,6'!T27)</f>
        <v>1339.0833333333333</v>
      </c>
      <c r="M27" s="60">
        <f>AVERAGE('Tuần 5,6'!L27,'Tuần 5,6'!U27)</f>
        <v>1383.5030303030303</v>
      </c>
      <c r="N27" s="78">
        <f t="shared" si="0"/>
        <v>1439.3333333333333</v>
      </c>
      <c r="O27" s="78">
        <f t="shared" si="1"/>
        <v>1339.0833333333333</v>
      </c>
      <c r="P27" s="80">
        <f t="shared" si="2"/>
        <v>1383.7621212121212</v>
      </c>
    </row>
    <row r="28" spans="1:16" ht="15.2" customHeight="1" x14ac:dyDescent="0.25">
      <c r="A28" s="180"/>
      <c r="B28" s="10">
        <v>24</v>
      </c>
      <c r="C28" s="98" t="s">
        <v>34</v>
      </c>
      <c r="D28" s="112">
        <v>72426</v>
      </c>
      <c r="E28" s="59">
        <f>MAX('Tuần 1,2'!J28,'Tuần 1,2'!R28)</f>
        <v>1080.9166666666667</v>
      </c>
      <c r="F28" s="60">
        <f>MIN('Tuần 1,2'!K28,'Tuần 1,2'!S28)</f>
        <v>1019.25</v>
      </c>
      <c r="G28" s="60">
        <f>AVERAGE('Tuần 1,2'!L28,'Tuần 1,2'!T28)</f>
        <v>1056.3166666666666</v>
      </c>
      <c r="H28" s="60">
        <f>MAX('Tuần 3,4'!J28,'Tuần 3,4'!R28)</f>
        <v>1044.5</v>
      </c>
      <c r="I28" s="60">
        <f>MIN('Tuần 3,4'!K28,'Tuần 3,4'!S28)</f>
        <v>1002.4166666666666</v>
      </c>
      <c r="J28" s="60">
        <f>AVERAGE('Tuần 3,4'!L28,'Tuần 3,4'!T28)</f>
        <v>1028.875</v>
      </c>
      <c r="K28" s="60">
        <f>MAX('Tuần 5,6'!J28,'Tuần 5,6'!S28)</f>
        <v>1086.5</v>
      </c>
      <c r="L28" s="60">
        <f>MIN('Tuần 5,6'!K28,'Tuần 5,6'!T28)</f>
        <v>1004.9166666666666</v>
      </c>
      <c r="M28" s="60">
        <f>AVERAGE('Tuần 5,6'!L28,'Tuần 5,6'!U28)</f>
        <v>1043.1388888888887</v>
      </c>
      <c r="N28" s="78">
        <f t="shared" si="0"/>
        <v>1086.5</v>
      </c>
      <c r="O28" s="78">
        <f t="shared" si="1"/>
        <v>1002.4166666666666</v>
      </c>
      <c r="P28" s="80">
        <f t="shared" si="2"/>
        <v>1042.7768518518517</v>
      </c>
    </row>
    <row r="29" spans="1:16" ht="15.2" customHeight="1" x14ac:dyDescent="0.25">
      <c r="A29" s="180"/>
      <c r="B29" s="10">
        <v>25</v>
      </c>
      <c r="C29" s="98" t="s">
        <v>15</v>
      </c>
      <c r="D29" s="112">
        <v>72427</v>
      </c>
      <c r="E29" s="59">
        <f>MAX('Tuần 1,2'!J29,'Tuần 1,2'!R29)</f>
        <v>87.25</v>
      </c>
      <c r="F29" s="60">
        <f>MIN('Tuần 1,2'!K29,'Tuần 1,2'!S29)</f>
        <v>66.375</v>
      </c>
      <c r="G29" s="60">
        <f>AVERAGE('Tuần 1,2'!L29,'Tuần 1,2'!T29)</f>
        <v>76.016666666666652</v>
      </c>
      <c r="H29" s="60">
        <f>MAX('Tuần 3,4'!J29,'Tuần 3,4'!R29)</f>
        <v>70</v>
      </c>
      <c r="I29" s="60">
        <f>MIN('Tuần 3,4'!K29,'Tuần 3,4'!S29)</f>
        <v>54.416666666666664</v>
      </c>
      <c r="J29" s="60">
        <f>AVERAGE('Tuần 3,4'!L29,'Tuần 3,4'!T29)</f>
        <v>60.112499999999997</v>
      </c>
      <c r="K29" s="60">
        <f>MAX('Tuần 5,6'!J29,'Tuần 5,6'!S29)</f>
        <v>68.375</v>
      </c>
      <c r="L29" s="60">
        <f>MIN('Tuần 5,6'!K29,'Tuần 5,6'!T29)</f>
        <v>50.333333333333336</v>
      </c>
      <c r="M29" s="60">
        <f>AVERAGE('Tuần 5,6'!L29,'Tuần 5,6'!U29)</f>
        <v>57.770833333333329</v>
      </c>
      <c r="N29" s="78">
        <f t="shared" si="0"/>
        <v>87.25</v>
      </c>
      <c r="O29" s="78">
        <f t="shared" si="1"/>
        <v>50.333333333333336</v>
      </c>
      <c r="P29" s="80">
        <f t="shared" si="2"/>
        <v>64.633333333333326</v>
      </c>
    </row>
    <row r="30" spans="1:16" ht="15.2" customHeight="1" x14ac:dyDescent="0.25">
      <c r="A30" s="180"/>
      <c r="B30" s="10">
        <v>26</v>
      </c>
      <c r="C30" s="98" t="s">
        <v>16</v>
      </c>
      <c r="D30" s="112">
        <v>72428</v>
      </c>
      <c r="E30" s="59">
        <f>MAX('Tuần 1,2'!J30,'Tuần 1,2'!R30)</f>
        <v>42.75</v>
      </c>
      <c r="F30" s="60">
        <f>MIN('Tuần 1,2'!K30,'Tuần 1,2'!S30)</f>
        <v>31.333333333333332</v>
      </c>
      <c r="G30" s="60">
        <f>AVERAGE('Tuần 1,2'!L30,'Tuần 1,2'!T30)</f>
        <v>36.644047619047619</v>
      </c>
      <c r="H30" s="60">
        <f>MAX('Tuần 3,4'!J30,'Tuần 3,4'!R30)</f>
        <v>29.5</v>
      </c>
      <c r="I30" s="60">
        <f>MIN('Tuần 3,4'!K30,'Tuần 3,4'!S30)</f>
        <v>13.583333333333334</v>
      </c>
      <c r="J30" s="60">
        <f>AVERAGE('Tuần 3,4'!L30,'Tuần 3,4'!T30)</f>
        <v>21.279166666666665</v>
      </c>
      <c r="K30" s="60">
        <f>MAX('Tuần 5,6'!J30,'Tuần 5,6'!S30)</f>
        <v>38.625</v>
      </c>
      <c r="L30" s="60">
        <f>MIN('Tuần 5,6'!K30,'Tuần 5,6'!T30)</f>
        <v>11.333333333333334</v>
      </c>
      <c r="M30" s="60">
        <f>AVERAGE('Tuần 5,6'!L30,'Tuần 5,6'!U30)</f>
        <v>20.970833333333331</v>
      </c>
      <c r="N30" s="78">
        <f t="shared" si="0"/>
        <v>42.75</v>
      </c>
      <c r="O30" s="78">
        <f t="shared" si="1"/>
        <v>11.333333333333334</v>
      </c>
      <c r="P30" s="80">
        <f t="shared" si="2"/>
        <v>26.298015873015871</v>
      </c>
    </row>
    <row r="31" spans="1:16" ht="15.2" customHeight="1" x14ac:dyDescent="0.25">
      <c r="A31" s="180"/>
      <c r="B31" s="10">
        <v>27</v>
      </c>
      <c r="C31" s="98" t="s">
        <v>35</v>
      </c>
      <c r="D31" s="112">
        <v>72429</v>
      </c>
      <c r="E31" s="59">
        <f>MAX('Tuần 1,2'!J31,'Tuần 1,2'!R31)</f>
        <v>24.291666666666668</v>
      </c>
      <c r="F31" s="60">
        <f>MIN('Tuần 1,2'!K31,'Tuần 1,2'!S31)</f>
        <v>8.2083333333333339</v>
      </c>
      <c r="G31" s="60">
        <f>AVERAGE('Tuần 1,2'!L31,'Tuần 1,2'!T31)</f>
        <v>16.383333333333333</v>
      </c>
      <c r="H31" s="60">
        <f>MAX('Tuần 3,4'!J31,'Tuần 3,4'!R31)</f>
        <v>16.416666666666668</v>
      </c>
      <c r="I31" s="60">
        <f>MIN('Tuần 3,4'!K31,'Tuần 3,4'!S31)</f>
        <v>-14.454545454545455</v>
      </c>
      <c r="J31" s="60">
        <f>AVERAGE('Tuần 3,4'!L31,'Tuần 3,4'!T31)</f>
        <v>6.1087121212121218</v>
      </c>
      <c r="K31" s="60">
        <f>MAX('Tuần 5,6'!J31,'Tuần 5,6'!S31)</f>
        <v>16.5</v>
      </c>
      <c r="L31" s="60">
        <f>MIN('Tuần 5,6'!K31,'Tuần 5,6'!T31)</f>
        <v>-22.625</v>
      </c>
      <c r="M31" s="60">
        <f>AVERAGE('Tuần 5,6'!L31,'Tuần 5,6'!U31)</f>
        <v>2.5249999999999995</v>
      </c>
      <c r="N31" s="78">
        <f t="shared" si="0"/>
        <v>24.291666666666668</v>
      </c>
      <c r="O31" s="78">
        <f t="shared" si="1"/>
        <v>-22.625</v>
      </c>
      <c r="P31" s="80">
        <f t="shared" si="2"/>
        <v>8.3390151515151505</v>
      </c>
    </row>
    <row r="32" spans="1:16" ht="15.2" customHeight="1" thickBot="1" x14ac:dyDescent="0.3">
      <c r="A32" s="181"/>
      <c r="B32" s="13">
        <v>28</v>
      </c>
      <c r="C32" s="100" t="s">
        <v>36</v>
      </c>
      <c r="D32" s="114">
        <v>72436</v>
      </c>
      <c r="E32" s="63">
        <f>MAX('Tuần 1,2'!J32,'Tuần 1,2'!R32)</f>
        <v>9.8571428571428577</v>
      </c>
      <c r="F32" s="64">
        <f>MIN('Tuần 1,2'!K32,'Tuần 1,2'!S32)</f>
        <v>-8.0869565217391308</v>
      </c>
      <c r="G32" s="64">
        <f>AVERAGE('Tuần 1,2'!L32,'Tuần 1,2'!T32)</f>
        <v>1.1358954451345757</v>
      </c>
      <c r="H32" s="64">
        <f>MAX('Tuần 3,4'!J32,'Tuần 3,4'!R32)</f>
        <v>1.5416666666666667</v>
      </c>
      <c r="I32" s="64">
        <f>MIN('Tuần 3,4'!K32,'Tuần 3,4'!S32)</f>
        <v>-16</v>
      </c>
      <c r="J32" s="64">
        <f>AVERAGE('Tuần 3,4'!L32,'Tuần 3,4'!T32)</f>
        <v>-6.0172101449275361</v>
      </c>
      <c r="K32" s="64">
        <f>MAX('Tuần 5,6'!J32,'Tuần 5,6'!S32)</f>
        <v>3.875</v>
      </c>
      <c r="L32" s="64">
        <f>MIN('Tuần 5,6'!K32,'Tuần 5,6'!T32)</f>
        <v>-44.625</v>
      </c>
      <c r="M32" s="64">
        <f>AVERAGE('Tuần 5,6'!L32,'Tuần 5,6'!U32)</f>
        <v>-13.254166666666666</v>
      </c>
      <c r="N32" s="81">
        <f t="shared" si="0"/>
        <v>9.8571428571428577</v>
      </c>
      <c r="O32" s="81">
        <f t="shared" si="1"/>
        <v>-44.625</v>
      </c>
      <c r="P32" s="82">
        <f t="shared" si="2"/>
        <v>-6.0451604554865419</v>
      </c>
    </row>
    <row r="33" spans="1:16" ht="15.2" customHeight="1" x14ac:dyDescent="0.25">
      <c r="A33" s="182" t="s">
        <v>55</v>
      </c>
      <c r="B33" s="20">
        <v>29</v>
      </c>
      <c r="C33" s="101" t="s">
        <v>17</v>
      </c>
      <c r="D33" s="118">
        <v>72441</v>
      </c>
      <c r="E33" s="65">
        <f>MAX('Tuần 1,2'!J33,'Tuần 1,2'!R33)</f>
        <v>238</v>
      </c>
      <c r="F33" s="66">
        <f>MIN('Tuần 1,2'!K33,'Tuần 1,2'!S33)</f>
        <v>207.5</v>
      </c>
      <c r="G33" s="66">
        <f>AVERAGE('Tuần 1,2'!L33,'Tuần 1,2'!T33)</f>
        <v>226.13392857142856</v>
      </c>
      <c r="H33" s="66">
        <f>MAX('Tuần 3,4'!J33,'Tuần 3,4'!R33)</f>
        <v>239.125</v>
      </c>
      <c r="I33" s="66">
        <f>MIN('Tuần 3,4'!K33,'Tuần 3,4'!S33)</f>
        <v>193</v>
      </c>
      <c r="J33" s="66">
        <f>AVERAGE('Tuần 3,4'!L33,'Tuần 3,4'!T33)</f>
        <v>218.375</v>
      </c>
      <c r="K33" s="66" t="e">
        <f>MAX('Tuần 5,6'!J33,'Tuần 5,6'!S33)</f>
        <v>#DIV/0!</v>
      </c>
      <c r="L33" s="66" t="e">
        <f>MIN('Tuần 5,6'!K33,'Tuần 5,6'!T33)</f>
        <v>#DIV/0!</v>
      </c>
      <c r="M33" s="66" t="e">
        <f>AVERAGE('Tuần 5,6'!L33,'Tuần 5,6'!U33)</f>
        <v>#DIV/0!</v>
      </c>
      <c r="N33" s="83" t="e">
        <f t="shared" si="0"/>
        <v>#DIV/0!</v>
      </c>
      <c r="O33" s="83" t="e">
        <f t="shared" si="1"/>
        <v>#DIV/0!</v>
      </c>
      <c r="P33" s="84" t="e">
        <f t="shared" si="2"/>
        <v>#DIV/0!</v>
      </c>
    </row>
    <row r="34" spans="1:16" ht="15.2" customHeight="1" x14ac:dyDescent="0.25">
      <c r="A34" s="183"/>
      <c r="B34" s="10">
        <v>30</v>
      </c>
      <c r="C34" s="98" t="s">
        <v>24</v>
      </c>
      <c r="D34" s="112">
        <v>72442</v>
      </c>
      <c r="E34" s="59">
        <f>MAX('Tuần 1,2'!J34,'Tuần 1,2'!R34)</f>
        <v>154.875</v>
      </c>
      <c r="F34" s="60">
        <f>MIN('Tuần 1,2'!K34,'Tuần 1,2'!S34)</f>
        <v>129.875</v>
      </c>
      <c r="G34" s="60">
        <f>AVERAGE('Tuần 1,2'!L34,'Tuần 1,2'!T34)</f>
        <v>141.08750000000001</v>
      </c>
      <c r="H34" s="60">
        <f>MAX('Tuần 3,4'!J34,'Tuần 3,4'!R34)</f>
        <v>156</v>
      </c>
      <c r="I34" s="60">
        <f>MIN('Tuần 3,4'!K34,'Tuần 3,4'!S34)</f>
        <v>112</v>
      </c>
      <c r="J34" s="60">
        <f>AVERAGE('Tuần 3,4'!L34,'Tuần 3,4'!T34)</f>
        <v>133.67083333333335</v>
      </c>
      <c r="K34" s="60" t="e">
        <f>MAX('Tuần 5,6'!J34,'Tuần 5,6'!S34)</f>
        <v>#DIV/0!</v>
      </c>
      <c r="L34" s="60" t="e">
        <f>MIN('Tuần 5,6'!K34,'Tuần 5,6'!T34)</f>
        <v>#DIV/0!</v>
      </c>
      <c r="M34" s="60" t="e">
        <f>AVERAGE('Tuần 5,6'!L34,'Tuần 5,6'!U34)</f>
        <v>#DIV/0!</v>
      </c>
      <c r="N34" s="78" t="e">
        <f t="shared" si="0"/>
        <v>#DIV/0!</v>
      </c>
      <c r="O34" s="78" t="e">
        <f t="shared" si="1"/>
        <v>#DIV/0!</v>
      </c>
      <c r="P34" s="80" t="e">
        <f t="shared" si="2"/>
        <v>#DIV/0!</v>
      </c>
    </row>
    <row r="35" spans="1:16" ht="15.2" customHeight="1" x14ac:dyDescent="0.25">
      <c r="A35" s="183"/>
      <c r="B35" s="10">
        <v>31</v>
      </c>
      <c r="C35" s="98" t="s">
        <v>18</v>
      </c>
      <c r="D35" s="112">
        <v>72443</v>
      </c>
      <c r="E35" s="59">
        <f>MAX('Tuần 1,2'!J35,'Tuần 1,2'!R35)</f>
        <v>531.25</v>
      </c>
      <c r="F35" s="60">
        <f>MIN('Tuần 1,2'!K35,'Tuần 1,2'!S35)</f>
        <v>399</v>
      </c>
      <c r="G35" s="60">
        <f>AVERAGE('Tuần 1,2'!L35,'Tuần 1,2'!T35)</f>
        <v>417.67361111111109</v>
      </c>
      <c r="H35" s="60">
        <f>MAX('Tuần 3,4'!J35,'Tuần 3,4'!R35)</f>
        <v>401.85714285714283</v>
      </c>
      <c r="I35" s="60">
        <f>MIN('Tuần 3,4'!K35,'Tuần 3,4'!S35)</f>
        <v>388.375</v>
      </c>
      <c r="J35" s="60">
        <f>AVERAGE('Tuần 3,4'!L35,'Tuần 3,4'!T35)</f>
        <v>393.30654761904759</v>
      </c>
      <c r="K35" s="60" t="e">
        <f>MAX('Tuần 5,6'!J35,'Tuần 5,6'!S35)</f>
        <v>#DIV/0!</v>
      </c>
      <c r="L35" s="60" t="e">
        <f>MIN('Tuần 5,6'!K35,'Tuần 5,6'!T35)</f>
        <v>#DIV/0!</v>
      </c>
      <c r="M35" s="60" t="e">
        <f>AVERAGE('Tuần 5,6'!L35,'Tuần 5,6'!U35)</f>
        <v>#DIV/0!</v>
      </c>
      <c r="N35" s="78" t="e">
        <f t="shared" si="0"/>
        <v>#DIV/0!</v>
      </c>
      <c r="O35" s="78" t="e">
        <f t="shared" si="1"/>
        <v>#DIV/0!</v>
      </c>
      <c r="P35" s="80" t="e">
        <f t="shared" si="2"/>
        <v>#DIV/0!</v>
      </c>
    </row>
    <row r="36" spans="1:16" ht="15.2" customHeight="1" x14ac:dyDescent="0.25">
      <c r="A36" s="183"/>
      <c r="B36" s="10">
        <v>32</v>
      </c>
      <c r="C36" s="98" t="s">
        <v>19</v>
      </c>
      <c r="D36" s="112">
        <v>72444</v>
      </c>
      <c r="E36" s="59">
        <f>MAX('Tuần 1,2'!J36,'Tuần 1,2'!R36)</f>
        <v>23.791666666666668</v>
      </c>
      <c r="F36" s="60">
        <f>MIN('Tuần 1,2'!K36,'Tuần 1,2'!S36)</f>
        <v>6.791666666666667</v>
      </c>
      <c r="G36" s="60">
        <f>AVERAGE('Tuần 1,2'!L36,'Tuần 1,2'!T36)</f>
        <v>16.179166666666667</v>
      </c>
      <c r="H36" s="60">
        <f>MAX('Tuần 3,4'!J36,'Tuần 3,4'!R36)</f>
        <v>15.458333333333334</v>
      </c>
      <c r="I36" s="60">
        <f>MIN('Tuần 3,4'!K36,'Tuần 3,4'!S36)</f>
        <v>-8.3333333333333339</v>
      </c>
      <c r="J36" s="60">
        <f>AVERAGE('Tuần 3,4'!L36,'Tuần 3,4'!T36)</f>
        <v>6.3208333333333329</v>
      </c>
      <c r="K36" s="60" t="e">
        <f>MAX('Tuần 5,6'!J36,'Tuần 5,6'!S36)</f>
        <v>#DIV/0!</v>
      </c>
      <c r="L36" s="60" t="e">
        <f>MIN('Tuần 5,6'!K36,'Tuần 5,6'!T36)</f>
        <v>#DIV/0!</v>
      </c>
      <c r="M36" s="60" t="e">
        <f>AVERAGE('Tuần 5,6'!L36,'Tuần 5,6'!U36)</f>
        <v>#DIV/0!</v>
      </c>
      <c r="N36" s="78" t="e">
        <f t="shared" si="0"/>
        <v>#DIV/0!</v>
      </c>
      <c r="O36" s="78" t="e">
        <f t="shared" si="1"/>
        <v>#DIV/0!</v>
      </c>
      <c r="P36" s="80" t="e">
        <f t="shared" si="2"/>
        <v>#DIV/0!</v>
      </c>
    </row>
    <row r="37" spans="1:16" ht="15.2" customHeight="1" x14ac:dyDescent="0.25">
      <c r="A37" s="183"/>
      <c r="B37" s="10">
        <v>33</v>
      </c>
      <c r="C37" s="98" t="s">
        <v>37</v>
      </c>
      <c r="D37" s="112">
        <v>72445</v>
      </c>
      <c r="E37" s="59">
        <f>MAX('Tuần 1,2'!J37,'Tuần 1,2'!R37)</f>
        <v>25.692307692307693</v>
      </c>
      <c r="F37" s="60">
        <f>MIN('Tuần 1,2'!K37,'Tuần 1,2'!S37)</f>
        <v>1.1428571428571428</v>
      </c>
      <c r="G37" s="60">
        <f>AVERAGE('Tuần 1,2'!L37,'Tuần 1,2'!T37)</f>
        <v>12.383882783882783</v>
      </c>
      <c r="H37" s="60">
        <f>MAX('Tuần 3,4'!J37,'Tuần 3,4'!R37)</f>
        <v>14.666666666666666</v>
      </c>
      <c r="I37" s="60">
        <f>MIN('Tuần 3,4'!K37,'Tuần 3,4'!S37)</f>
        <v>-8.384615384615385</v>
      </c>
      <c r="J37" s="60">
        <f>AVERAGE('Tuần 3,4'!L37,'Tuần 3,4'!T37)</f>
        <v>6.01</v>
      </c>
      <c r="K37" s="60" t="e">
        <f>MAX('Tuần 5,6'!J37,'Tuần 5,6'!S37)</f>
        <v>#DIV/0!</v>
      </c>
      <c r="L37" s="60" t="e">
        <f>MIN('Tuần 5,6'!K37,'Tuần 5,6'!T37)</f>
        <v>#DIV/0!</v>
      </c>
      <c r="M37" s="60" t="e">
        <f>AVERAGE('Tuần 5,6'!L37,'Tuần 5,6'!U37)</f>
        <v>#DIV/0!</v>
      </c>
      <c r="N37" s="78" t="e">
        <f t="shared" si="0"/>
        <v>#DIV/0!</v>
      </c>
      <c r="O37" s="78" t="e">
        <f t="shared" si="1"/>
        <v>#DIV/0!</v>
      </c>
      <c r="P37" s="80" t="e">
        <f t="shared" si="2"/>
        <v>#DIV/0!</v>
      </c>
    </row>
    <row r="38" spans="1:16" ht="15.2" customHeight="1" thickBot="1" x14ac:dyDescent="0.3">
      <c r="A38" s="184"/>
      <c r="B38" s="13">
        <v>34</v>
      </c>
      <c r="C38" s="100" t="s">
        <v>38</v>
      </c>
      <c r="D38" s="114">
        <v>72446</v>
      </c>
      <c r="E38" s="63">
        <f>MAX('Tuần 1,2'!J38,'Tuần 1,2'!R38)</f>
        <v>-0.25</v>
      </c>
      <c r="F38" s="64">
        <f>MIN('Tuần 1,2'!K38,'Tuần 1,2'!S38)</f>
        <v>-9.125</v>
      </c>
      <c r="G38" s="64">
        <f>AVERAGE('Tuần 1,2'!L38,'Tuần 1,2'!T38)</f>
        <v>-4.0924242424242427</v>
      </c>
      <c r="H38" s="64">
        <f>MAX('Tuần 3,4'!J38,'Tuần 3,4'!R38)</f>
        <v>-5.458333333333333</v>
      </c>
      <c r="I38" s="64">
        <f>MIN('Tuần 3,4'!K38,'Tuần 3,4'!S38)</f>
        <v>-14.125</v>
      </c>
      <c r="J38" s="64">
        <f>AVERAGE('Tuần 3,4'!L38,'Tuần 3,4'!T38)</f>
        <v>-9.7958333333333343</v>
      </c>
      <c r="K38" s="64" t="e">
        <f>MAX('Tuần 5,6'!J38,'Tuần 5,6'!S38)</f>
        <v>#DIV/0!</v>
      </c>
      <c r="L38" s="64" t="e">
        <f>MIN('Tuần 5,6'!K38,'Tuần 5,6'!T38)</f>
        <v>#DIV/0!</v>
      </c>
      <c r="M38" s="64" t="e">
        <f>AVERAGE('Tuần 5,6'!L38,'Tuần 5,6'!U38)</f>
        <v>#DIV/0!</v>
      </c>
      <c r="N38" s="81" t="e">
        <f t="shared" si="0"/>
        <v>#DIV/0!</v>
      </c>
      <c r="O38" s="81" t="e">
        <f t="shared" si="1"/>
        <v>#DIV/0!</v>
      </c>
      <c r="P38" s="82" t="e">
        <f t="shared" si="2"/>
        <v>#DIV/0!</v>
      </c>
    </row>
  </sheetData>
  <mergeCells count="11">
    <mergeCell ref="A33:A38"/>
    <mergeCell ref="D3:D4"/>
    <mergeCell ref="E3:G3"/>
    <mergeCell ref="H3:J3"/>
    <mergeCell ref="K3:M3"/>
    <mergeCell ref="A22:A32"/>
    <mergeCell ref="N3:P3"/>
    <mergeCell ref="A1:P1"/>
    <mergeCell ref="B3:B4"/>
    <mergeCell ref="C3:C4"/>
    <mergeCell ref="A5:A21"/>
  </mergeCells>
  <phoneticPr fontId="9" type="noConversion"/>
  <pageMargins left="0.75" right="0.75" top="0.5" bottom="0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2"/>
  <sheetViews>
    <sheetView zoomScaleNormal="100" workbookViewId="0">
      <selection activeCell="E3" sqref="E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10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16381</v>
      </c>
      <c r="G4" s="68"/>
      <c r="H4" s="68">
        <v>16380</v>
      </c>
      <c r="I4" s="68"/>
      <c r="J4" s="68">
        <v>16379</v>
      </c>
      <c r="K4" s="68"/>
      <c r="L4" s="68">
        <v>16378</v>
      </c>
      <c r="M4" s="68"/>
      <c r="N4" s="68">
        <v>16378</v>
      </c>
      <c r="O4" s="57"/>
      <c r="P4" s="57">
        <v>16379</v>
      </c>
      <c r="Q4" s="57"/>
      <c r="R4" s="57">
        <v>16380</v>
      </c>
      <c r="S4" s="57"/>
      <c r="T4" s="57">
        <v>16382</v>
      </c>
      <c r="U4" s="57"/>
      <c r="V4" s="57">
        <v>16385</v>
      </c>
      <c r="W4" s="57"/>
      <c r="X4" s="57">
        <v>16384</v>
      </c>
      <c r="Y4" s="57"/>
      <c r="Z4" s="57">
        <v>16383</v>
      </c>
      <c r="AA4" s="57"/>
      <c r="AB4" s="58">
        <v>16382</v>
      </c>
      <c r="AC4" s="42">
        <f>MAX(E4:AB4)</f>
        <v>16385</v>
      </c>
      <c r="AD4" s="43">
        <f>MIN(E4:AB4)</f>
        <v>16378</v>
      </c>
      <c r="AE4" s="44">
        <f>AVERAGE(E4:AB4)</f>
        <v>16380.916666666666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5348</v>
      </c>
      <c r="G5" s="70"/>
      <c r="H5" s="70">
        <v>5355</v>
      </c>
      <c r="I5" s="70"/>
      <c r="J5" s="70">
        <v>5358</v>
      </c>
      <c r="K5" s="70"/>
      <c r="L5" s="70">
        <v>5362</v>
      </c>
      <c r="M5" s="70"/>
      <c r="N5" s="70">
        <v>5368</v>
      </c>
      <c r="O5" s="61"/>
      <c r="P5" s="61">
        <v>5376</v>
      </c>
      <c r="Q5" s="61"/>
      <c r="R5" s="61">
        <v>5380</v>
      </c>
      <c r="S5" s="61"/>
      <c r="T5" s="61">
        <v>5383</v>
      </c>
      <c r="U5" s="61"/>
      <c r="V5" s="61">
        <v>5387</v>
      </c>
      <c r="W5" s="61"/>
      <c r="X5" s="61">
        <v>5391</v>
      </c>
      <c r="Y5" s="61"/>
      <c r="Z5" s="61">
        <v>5385</v>
      </c>
      <c r="AA5" s="61"/>
      <c r="AB5" s="62">
        <v>5379</v>
      </c>
      <c r="AC5" s="45">
        <f t="shared" ref="AC5:AC37" si="0">MAX(E5:AB5)</f>
        <v>5391</v>
      </c>
      <c r="AD5" s="46">
        <f t="shared" ref="AD5:AD37" si="1">MIN(E5:AB5)</f>
        <v>5348</v>
      </c>
      <c r="AE5" s="47">
        <f>AVERAGE(E5:AB5)</f>
        <v>5372.666666666667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1188</v>
      </c>
      <c r="G6" s="70"/>
      <c r="H6" s="70">
        <v>1176</v>
      </c>
      <c r="I6" s="70"/>
      <c r="J6" s="70">
        <v>1158</v>
      </c>
      <c r="K6" s="70"/>
      <c r="L6" s="70">
        <v>1133</v>
      </c>
      <c r="M6" s="70"/>
      <c r="N6" s="70">
        <v>1130</v>
      </c>
      <c r="O6" s="61"/>
      <c r="P6" s="61">
        <v>1124</v>
      </c>
      <c r="Q6" s="61"/>
      <c r="R6" s="61">
        <v>1124</v>
      </c>
      <c r="S6" s="61"/>
      <c r="T6" s="61">
        <v>1152</v>
      </c>
      <c r="U6" s="61"/>
      <c r="V6" s="61">
        <v>1196</v>
      </c>
      <c r="W6" s="61"/>
      <c r="X6" s="61">
        <v>1180</v>
      </c>
      <c r="Y6" s="61"/>
      <c r="Z6" s="61">
        <v>1158</v>
      </c>
      <c r="AA6" s="61"/>
      <c r="AB6" s="62">
        <v>1150</v>
      </c>
      <c r="AC6" s="45">
        <f t="shared" si="0"/>
        <v>1196</v>
      </c>
      <c r="AD6" s="46">
        <f t="shared" si="1"/>
        <v>1124</v>
      </c>
      <c r="AE6" s="47">
        <f t="shared" ref="AE6:AE37" si="2">AVERAGE(E6:AB6)</f>
        <v>1155.75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643</v>
      </c>
      <c r="G7" s="70"/>
      <c r="H7" s="70">
        <v>643</v>
      </c>
      <c r="I7" s="70"/>
      <c r="J7" s="70">
        <v>643</v>
      </c>
      <c r="K7" s="70"/>
      <c r="L7" s="70">
        <v>643</v>
      </c>
      <c r="M7" s="70"/>
      <c r="N7" s="70">
        <v>643</v>
      </c>
      <c r="O7" s="61"/>
      <c r="P7" s="61">
        <v>643</v>
      </c>
      <c r="Q7" s="61"/>
      <c r="R7" s="61">
        <v>643</v>
      </c>
      <c r="S7" s="61"/>
      <c r="T7" s="61">
        <v>642</v>
      </c>
      <c r="U7" s="61"/>
      <c r="V7" s="61">
        <v>642</v>
      </c>
      <c r="W7" s="61"/>
      <c r="X7" s="61">
        <v>642</v>
      </c>
      <c r="Y7" s="61"/>
      <c r="Z7" s="61">
        <v>642</v>
      </c>
      <c r="AA7" s="61"/>
      <c r="AB7" s="62">
        <v>642</v>
      </c>
      <c r="AC7" s="45">
        <f t="shared" si="0"/>
        <v>643</v>
      </c>
      <c r="AD7" s="46">
        <f t="shared" si="1"/>
        <v>642</v>
      </c>
      <c r="AE7" s="47">
        <f t="shared" si="2"/>
        <v>642.58333333333337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176</v>
      </c>
      <c r="G8" s="70"/>
      <c r="H8" s="70">
        <v>174</v>
      </c>
      <c r="I8" s="70"/>
      <c r="J8" s="70">
        <v>172</v>
      </c>
      <c r="K8" s="70"/>
      <c r="L8" s="70">
        <v>170</v>
      </c>
      <c r="M8" s="70"/>
      <c r="N8" s="70">
        <v>169</v>
      </c>
      <c r="O8" s="61"/>
      <c r="P8" s="61">
        <v>168</v>
      </c>
      <c r="Q8" s="61"/>
      <c r="R8" s="61">
        <v>166</v>
      </c>
      <c r="S8" s="61"/>
      <c r="T8" s="61">
        <v>165</v>
      </c>
      <c r="U8" s="61"/>
      <c r="V8" s="61">
        <v>164</v>
      </c>
      <c r="W8" s="61"/>
      <c r="X8" s="61">
        <v>164</v>
      </c>
      <c r="Y8" s="61"/>
      <c r="Z8" s="61">
        <v>164</v>
      </c>
      <c r="AA8" s="61"/>
      <c r="AB8" s="62">
        <v>164</v>
      </c>
      <c r="AC8" s="45">
        <f t="shared" si="0"/>
        <v>176</v>
      </c>
      <c r="AD8" s="46">
        <f t="shared" si="1"/>
        <v>164</v>
      </c>
      <c r="AE8" s="47">
        <f t="shared" si="2"/>
        <v>168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137</v>
      </c>
      <c r="G9" s="70"/>
      <c r="H9" s="70">
        <v>142</v>
      </c>
      <c r="I9" s="70"/>
      <c r="J9" s="70">
        <v>142</v>
      </c>
      <c r="K9" s="70"/>
      <c r="L9" s="70">
        <v>141</v>
      </c>
      <c r="M9" s="70"/>
      <c r="N9" s="70">
        <v>144</v>
      </c>
      <c r="O9" s="61"/>
      <c r="P9" s="61">
        <v>146</v>
      </c>
      <c r="Q9" s="61"/>
      <c r="R9" s="61">
        <v>143</v>
      </c>
      <c r="S9" s="61"/>
      <c r="T9" s="61">
        <v>137</v>
      </c>
      <c r="U9" s="61"/>
      <c r="V9" s="61">
        <v>130</v>
      </c>
      <c r="W9" s="61"/>
      <c r="X9" s="61">
        <v>127</v>
      </c>
      <c r="Y9" s="61"/>
      <c r="Z9" s="61">
        <v>124</v>
      </c>
      <c r="AA9" s="61"/>
      <c r="AB9" s="62">
        <v>122</v>
      </c>
      <c r="AC9" s="45">
        <f t="shared" si="0"/>
        <v>146</v>
      </c>
      <c r="AD9" s="46">
        <f t="shared" si="1"/>
        <v>122</v>
      </c>
      <c r="AE9" s="47">
        <f t="shared" si="2"/>
        <v>136.25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70</v>
      </c>
      <c r="F10" s="70">
        <v>55</v>
      </c>
      <c r="G10" s="70">
        <v>35</v>
      </c>
      <c r="H10" s="70">
        <v>19</v>
      </c>
      <c r="I10" s="70">
        <v>6</v>
      </c>
      <c r="J10" s="70">
        <v>-5</v>
      </c>
      <c r="K10" s="70">
        <v>-7</v>
      </c>
      <c r="L10" s="70">
        <v>1</v>
      </c>
      <c r="M10" s="70">
        <v>15</v>
      </c>
      <c r="N10" s="70">
        <v>34</v>
      </c>
      <c r="O10" s="61">
        <v>56</v>
      </c>
      <c r="P10" s="61">
        <v>73</v>
      </c>
      <c r="Q10" s="61">
        <v>81</v>
      </c>
      <c r="R10" s="61">
        <v>75</v>
      </c>
      <c r="S10" s="61">
        <v>58</v>
      </c>
      <c r="T10" s="61">
        <v>45</v>
      </c>
      <c r="U10" s="61">
        <v>34</v>
      </c>
      <c r="V10" s="61">
        <v>30</v>
      </c>
      <c r="W10" s="61">
        <v>28</v>
      </c>
      <c r="X10" s="61">
        <v>32</v>
      </c>
      <c r="Y10" s="61">
        <v>42</v>
      </c>
      <c r="Z10" s="61">
        <v>52</v>
      </c>
      <c r="AA10" s="61">
        <v>60</v>
      </c>
      <c r="AB10" s="62">
        <v>61</v>
      </c>
      <c r="AC10" s="45">
        <f t="shared" si="0"/>
        <v>81</v>
      </c>
      <c r="AD10" s="46">
        <f t="shared" si="1"/>
        <v>-7</v>
      </c>
      <c r="AE10" s="47">
        <f t="shared" si="2"/>
        <v>39.583333333333336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4681</v>
      </c>
      <c r="G11" s="70"/>
      <c r="H11" s="70"/>
      <c r="I11" s="70">
        <v>4681</v>
      </c>
      <c r="J11" s="70"/>
      <c r="K11" s="70"/>
      <c r="L11" s="70">
        <v>4681</v>
      </c>
      <c r="M11" s="70"/>
      <c r="N11" s="70"/>
      <c r="O11" s="61">
        <v>4681</v>
      </c>
      <c r="P11" s="61"/>
      <c r="Q11" s="61"/>
      <c r="R11" s="61">
        <v>4680</v>
      </c>
      <c r="S11" s="61"/>
      <c r="T11" s="61"/>
      <c r="U11" s="61">
        <v>4680</v>
      </c>
      <c r="V11" s="61"/>
      <c r="W11" s="61"/>
      <c r="X11" s="61">
        <v>4680</v>
      </c>
      <c r="Y11" s="61"/>
      <c r="Z11" s="61"/>
      <c r="AA11" s="61">
        <v>4680</v>
      </c>
      <c r="AB11" s="62"/>
      <c r="AC11" s="45">
        <f t="shared" si="0"/>
        <v>4681</v>
      </c>
      <c r="AD11" s="46">
        <f t="shared" si="1"/>
        <v>4680</v>
      </c>
      <c r="AE11" s="47">
        <f t="shared" si="2"/>
        <v>4680.5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2693</v>
      </c>
      <c r="G12" s="70"/>
      <c r="H12" s="70">
        <v>2706</v>
      </c>
      <c r="I12" s="70"/>
      <c r="J12" s="70">
        <v>2726</v>
      </c>
      <c r="K12" s="70"/>
      <c r="L12" s="70">
        <v>2730</v>
      </c>
      <c r="M12" s="70"/>
      <c r="N12" s="70">
        <v>2741</v>
      </c>
      <c r="O12" s="61"/>
      <c r="P12" s="61">
        <v>2746</v>
      </c>
      <c r="Q12" s="61"/>
      <c r="R12" s="61">
        <v>2746</v>
      </c>
      <c r="S12" s="61"/>
      <c r="T12" s="61">
        <v>2702</v>
      </c>
      <c r="U12" s="61"/>
      <c r="V12" s="61">
        <v>2696</v>
      </c>
      <c r="W12" s="61"/>
      <c r="X12" s="61">
        <v>2708</v>
      </c>
      <c r="Y12" s="61"/>
      <c r="Z12" s="61">
        <v>2730</v>
      </c>
      <c r="AA12" s="61"/>
      <c r="AB12" s="62">
        <v>2736</v>
      </c>
      <c r="AC12" s="45">
        <f t="shared" si="0"/>
        <v>2746</v>
      </c>
      <c r="AD12" s="46">
        <f t="shared" si="1"/>
        <v>2693</v>
      </c>
      <c r="AE12" s="47">
        <f t="shared" si="2"/>
        <v>2721.6666666666665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1125</v>
      </c>
      <c r="G13" s="70"/>
      <c r="H13" s="70"/>
      <c r="I13" s="70">
        <v>1061</v>
      </c>
      <c r="J13" s="70"/>
      <c r="K13" s="70"/>
      <c r="L13" s="70">
        <v>1038</v>
      </c>
      <c r="M13" s="70"/>
      <c r="N13" s="70"/>
      <c r="O13" s="61">
        <v>1018</v>
      </c>
      <c r="P13" s="61"/>
      <c r="Q13" s="61"/>
      <c r="R13" s="61">
        <v>1016</v>
      </c>
      <c r="S13" s="61"/>
      <c r="T13" s="61"/>
      <c r="U13" s="61">
        <v>1123</v>
      </c>
      <c r="V13" s="61"/>
      <c r="W13" s="61"/>
      <c r="X13" s="61">
        <v>1036</v>
      </c>
      <c r="Y13" s="61"/>
      <c r="Z13" s="61"/>
      <c r="AA13" s="61">
        <v>1019</v>
      </c>
      <c r="AB13" s="62"/>
      <c r="AC13" s="45">
        <f t="shared" si="0"/>
        <v>1125</v>
      </c>
      <c r="AD13" s="46">
        <f t="shared" si="1"/>
        <v>1016</v>
      </c>
      <c r="AE13" s="47">
        <f t="shared" si="2"/>
        <v>1054.5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128</v>
      </c>
      <c r="G14" s="70"/>
      <c r="H14" s="70"/>
      <c r="I14" s="70">
        <v>125</v>
      </c>
      <c r="J14" s="70"/>
      <c r="K14" s="70"/>
      <c r="L14" s="70">
        <v>120</v>
      </c>
      <c r="M14" s="70"/>
      <c r="N14" s="70"/>
      <c r="O14" s="61">
        <v>110</v>
      </c>
      <c r="P14" s="61"/>
      <c r="Q14" s="61"/>
      <c r="R14" s="61">
        <v>100</v>
      </c>
      <c r="S14" s="61"/>
      <c r="T14" s="61"/>
      <c r="U14" s="61">
        <v>88</v>
      </c>
      <c r="V14" s="61"/>
      <c r="W14" s="61"/>
      <c r="X14" s="61">
        <v>78</v>
      </c>
      <c r="Y14" s="61"/>
      <c r="Z14" s="61"/>
      <c r="AA14" s="61">
        <v>75</v>
      </c>
      <c r="AB14" s="62"/>
      <c r="AC14" s="45">
        <f t="shared" si="0"/>
        <v>128</v>
      </c>
      <c r="AD14" s="46">
        <f t="shared" si="1"/>
        <v>75</v>
      </c>
      <c r="AE14" s="47">
        <f t="shared" si="2"/>
        <v>103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38</v>
      </c>
      <c r="F15" s="70">
        <v>24</v>
      </c>
      <c r="G15" s="70">
        <v>13</v>
      </c>
      <c r="H15" s="70">
        <v>-2</v>
      </c>
      <c r="I15" s="70">
        <v>-13</v>
      </c>
      <c r="J15" s="70">
        <v>-16</v>
      </c>
      <c r="K15" s="70">
        <v>-12</v>
      </c>
      <c r="L15" s="70">
        <v>0</v>
      </c>
      <c r="M15" s="70">
        <v>11</v>
      </c>
      <c r="N15" s="70">
        <v>26</v>
      </c>
      <c r="O15" s="61">
        <v>43</v>
      </c>
      <c r="P15" s="61">
        <v>51</v>
      </c>
      <c r="Q15" s="61">
        <v>48</v>
      </c>
      <c r="R15" s="61">
        <v>42</v>
      </c>
      <c r="S15" s="61">
        <v>35</v>
      </c>
      <c r="T15" s="61">
        <v>30</v>
      </c>
      <c r="U15" s="61">
        <v>20</v>
      </c>
      <c r="V15" s="61">
        <v>15</v>
      </c>
      <c r="W15" s="61">
        <v>21</v>
      </c>
      <c r="X15" s="61">
        <v>26</v>
      </c>
      <c r="Y15" s="61">
        <v>32</v>
      </c>
      <c r="Z15" s="61">
        <v>36</v>
      </c>
      <c r="AA15" s="61">
        <v>39</v>
      </c>
      <c r="AB15" s="62">
        <v>40</v>
      </c>
      <c r="AC15" s="45">
        <f t="shared" si="0"/>
        <v>51</v>
      </c>
      <c r="AD15" s="46">
        <f t="shared" si="1"/>
        <v>-16</v>
      </c>
      <c r="AE15" s="47">
        <f t="shared" si="2"/>
        <v>22.791666666666668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117</v>
      </c>
      <c r="F16" s="70">
        <v>105</v>
      </c>
      <c r="G16" s="70">
        <v>86</v>
      </c>
      <c r="H16" s="70">
        <v>69</v>
      </c>
      <c r="I16" s="70">
        <v>58</v>
      </c>
      <c r="J16" s="70">
        <v>43</v>
      </c>
      <c r="K16" s="70">
        <v>33</v>
      </c>
      <c r="L16" s="70">
        <v>32</v>
      </c>
      <c r="M16" s="70">
        <v>50</v>
      </c>
      <c r="N16" s="70">
        <v>71</v>
      </c>
      <c r="O16" s="61">
        <v>91</v>
      </c>
      <c r="P16" s="61">
        <v>111</v>
      </c>
      <c r="Q16" s="61">
        <v>128</v>
      </c>
      <c r="R16" s="61">
        <v>122</v>
      </c>
      <c r="S16" s="61">
        <v>103</v>
      </c>
      <c r="T16" s="61">
        <v>90</v>
      </c>
      <c r="U16" s="61">
        <v>80</v>
      </c>
      <c r="V16" s="61">
        <v>77</v>
      </c>
      <c r="W16" s="61">
        <v>65</v>
      </c>
      <c r="X16" s="61">
        <v>67</v>
      </c>
      <c r="Y16" s="61">
        <v>83</v>
      </c>
      <c r="Z16" s="61">
        <v>96</v>
      </c>
      <c r="AA16" s="61">
        <v>101</v>
      </c>
      <c r="AB16" s="62">
        <v>101</v>
      </c>
      <c r="AC16" s="45">
        <f t="shared" si="0"/>
        <v>128</v>
      </c>
      <c r="AD16" s="46">
        <f t="shared" si="1"/>
        <v>32</v>
      </c>
      <c r="AE16" s="47">
        <f t="shared" si="2"/>
        <v>82.458333333333329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105</v>
      </c>
      <c r="F17" s="70">
        <v>86</v>
      </c>
      <c r="G17" s="70">
        <v>69</v>
      </c>
      <c r="H17" s="70">
        <v>57</v>
      </c>
      <c r="I17" s="70">
        <v>43</v>
      </c>
      <c r="J17" s="70">
        <v>32</v>
      </c>
      <c r="K17" s="70">
        <v>24</v>
      </c>
      <c r="L17" s="70">
        <v>32</v>
      </c>
      <c r="M17" s="70">
        <v>43</v>
      </c>
      <c r="N17" s="70">
        <v>62</v>
      </c>
      <c r="O17" s="61">
        <v>80</v>
      </c>
      <c r="P17" s="61">
        <v>99</v>
      </c>
      <c r="Q17" s="61">
        <v>112</v>
      </c>
      <c r="R17" s="61">
        <v>105</v>
      </c>
      <c r="S17" s="61">
        <v>89</v>
      </c>
      <c r="T17" s="61">
        <v>79</v>
      </c>
      <c r="U17" s="61">
        <v>75</v>
      </c>
      <c r="V17" s="61">
        <v>65</v>
      </c>
      <c r="W17" s="61">
        <v>59</v>
      </c>
      <c r="X17" s="61">
        <v>63</v>
      </c>
      <c r="Y17" s="61">
        <v>74</v>
      </c>
      <c r="Z17" s="61">
        <v>87</v>
      </c>
      <c r="AA17" s="61">
        <v>86</v>
      </c>
      <c r="AB17" s="62">
        <v>95</v>
      </c>
      <c r="AC17" s="45">
        <f t="shared" si="0"/>
        <v>112</v>
      </c>
      <c r="AD17" s="46">
        <f t="shared" si="1"/>
        <v>24</v>
      </c>
      <c r="AE17" s="47">
        <f t="shared" si="2"/>
        <v>71.708333333333329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30</v>
      </c>
      <c r="F18" s="70">
        <v>39</v>
      </c>
      <c r="G18" s="70">
        <v>40</v>
      </c>
      <c r="H18" s="70">
        <v>33</v>
      </c>
      <c r="I18" s="70">
        <v>25</v>
      </c>
      <c r="J18" s="70">
        <v>15</v>
      </c>
      <c r="K18" s="70">
        <v>3</v>
      </c>
      <c r="L18" s="70">
        <v>-6</v>
      </c>
      <c r="M18" s="70">
        <v>-13</v>
      </c>
      <c r="N18" s="70">
        <v>-9</v>
      </c>
      <c r="O18" s="61">
        <v>0</v>
      </c>
      <c r="P18" s="61">
        <v>10</v>
      </c>
      <c r="Q18" s="61">
        <v>21</v>
      </c>
      <c r="R18" s="61">
        <v>32</v>
      </c>
      <c r="S18" s="61">
        <v>40</v>
      </c>
      <c r="T18" s="61">
        <v>41</v>
      </c>
      <c r="U18" s="61">
        <v>36</v>
      </c>
      <c r="V18" s="61">
        <v>30</v>
      </c>
      <c r="W18" s="61">
        <v>22</v>
      </c>
      <c r="X18" s="61">
        <v>16</v>
      </c>
      <c r="Y18" s="61">
        <v>12</v>
      </c>
      <c r="Z18" s="61">
        <v>17</v>
      </c>
      <c r="AA18" s="61">
        <v>22</v>
      </c>
      <c r="AB18" s="62">
        <v>29</v>
      </c>
      <c r="AC18" s="45">
        <f t="shared" si="0"/>
        <v>41</v>
      </c>
      <c r="AD18" s="46">
        <f t="shared" si="1"/>
        <v>-13</v>
      </c>
      <c r="AE18" s="47">
        <f t="shared" si="2"/>
        <v>20.208333333333332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32</v>
      </c>
      <c r="F20" s="91">
        <v>21</v>
      </c>
      <c r="G20" s="91">
        <v>12</v>
      </c>
      <c r="H20" s="91">
        <v>-2</v>
      </c>
      <c r="I20" s="91">
        <v>-14</v>
      </c>
      <c r="J20" s="91">
        <v>-25</v>
      </c>
      <c r="K20" s="91">
        <v>-24</v>
      </c>
      <c r="L20" s="91">
        <v>-17</v>
      </c>
      <c r="M20" s="91">
        <v>3</v>
      </c>
      <c r="N20" s="91">
        <v>16</v>
      </c>
      <c r="O20" s="92">
        <v>30</v>
      </c>
      <c r="P20" s="92">
        <v>41</v>
      </c>
      <c r="Q20" s="92">
        <v>45</v>
      </c>
      <c r="R20" s="92">
        <v>40</v>
      </c>
      <c r="S20" s="92">
        <v>32</v>
      </c>
      <c r="T20" s="92">
        <v>28</v>
      </c>
      <c r="U20" s="92">
        <v>22</v>
      </c>
      <c r="V20" s="92">
        <v>15</v>
      </c>
      <c r="W20" s="92">
        <v>12</v>
      </c>
      <c r="X20" s="92">
        <v>16</v>
      </c>
      <c r="Y20" s="92">
        <v>24</v>
      </c>
      <c r="Z20" s="92">
        <v>30</v>
      </c>
      <c r="AA20" s="92">
        <v>33</v>
      </c>
      <c r="AB20" s="93">
        <v>36</v>
      </c>
      <c r="AC20" s="94">
        <f t="shared" si="0"/>
        <v>45</v>
      </c>
      <c r="AD20" s="95">
        <f t="shared" si="1"/>
        <v>-25</v>
      </c>
      <c r="AE20" s="96">
        <f t="shared" si="2"/>
        <v>16.916666666666668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8787</v>
      </c>
      <c r="G21" s="68"/>
      <c r="H21" s="68">
        <v>8784</v>
      </c>
      <c r="I21" s="68"/>
      <c r="J21" s="68">
        <v>8775</v>
      </c>
      <c r="K21" s="68"/>
      <c r="L21" s="68">
        <v>8770</v>
      </c>
      <c r="M21" s="68"/>
      <c r="N21" s="68">
        <v>8772</v>
      </c>
      <c r="O21" s="57"/>
      <c r="P21" s="57">
        <v>8774</v>
      </c>
      <c r="Q21" s="57"/>
      <c r="R21" s="57">
        <v>8779</v>
      </c>
      <c r="S21" s="57"/>
      <c r="T21" s="57">
        <v>8777</v>
      </c>
      <c r="U21" s="57"/>
      <c r="V21" s="57">
        <v>8773</v>
      </c>
      <c r="W21" s="57"/>
      <c r="X21" s="57">
        <v>8769</v>
      </c>
      <c r="Y21" s="57"/>
      <c r="Z21" s="57">
        <v>8768</v>
      </c>
      <c r="AA21" s="57"/>
      <c r="AB21" s="58">
        <v>8770</v>
      </c>
      <c r="AC21" s="42">
        <f t="shared" si="0"/>
        <v>8787</v>
      </c>
      <c r="AD21" s="43">
        <f t="shared" si="1"/>
        <v>8768</v>
      </c>
      <c r="AE21" s="44">
        <f t="shared" si="2"/>
        <v>8774.8333333333339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2997</v>
      </c>
      <c r="G22" s="70"/>
      <c r="H22" s="70">
        <v>2996</v>
      </c>
      <c r="I22" s="70"/>
      <c r="J22" s="70">
        <v>2995</v>
      </c>
      <c r="K22" s="70"/>
      <c r="L22" s="70">
        <v>2995</v>
      </c>
      <c r="M22" s="70"/>
      <c r="N22" s="70">
        <v>2994</v>
      </c>
      <c r="O22" s="61"/>
      <c r="P22" s="61">
        <v>2994</v>
      </c>
      <c r="Q22" s="61"/>
      <c r="R22" s="61">
        <v>2993</v>
      </c>
      <c r="S22" s="61"/>
      <c r="T22" s="61">
        <v>2991</v>
      </c>
      <c r="U22" s="61"/>
      <c r="V22" s="61">
        <v>2988</v>
      </c>
      <c r="W22" s="61"/>
      <c r="X22" s="61">
        <v>2986</v>
      </c>
      <c r="Y22" s="61"/>
      <c r="Z22" s="61">
        <v>2985</v>
      </c>
      <c r="AA22" s="61"/>
      <c r="AB22" s="62">
        <v>2984</v>
      </c>
      <c r="AC22" s="45">
        <f t="shared" si="0"/>
        <v>2997</v>
      </c>
      <c r="AD22" s="46">
        <f t="shared" si="1"/>
        <v>2984</v>
      </c>
      <c r="AE22" s="47">
        <f t="shared" si="2"/>
        <v>2991.5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13478</v>
      </c>
      <c r="F23" s="70">
        <v>13472</v>
      </c>
      <c r="G23" s="70"/>
      <c r="H23" s="70"/>
      <c r="I23" s="70"/>
      <c r="J23" s="70"/>
      <c r="K23" s="70"/>
      <c r="L23" s="70">
        <v>13467</v>
      </c>
      <c r="M23" s="70"/>
      <c r="N23" s="70"/>
      <c r="O23" s="61">
        <v>13471</v>
      </c>
      <c r="P23" s="61">
        <v>13592</v>
      </c>
      <c r="Q23" s="61">
        <v>13561</v>
      </c>
      <c r="R23" s="61">
        <v>13520</v>
      </c>
      <c r="S23" s="61"/>
      <c r="T23" s="61">
        <v>13477</v>
      </c>
      <c r="U23" s="61"/>
      <c r="V23" s="61">
        <v>13471</v>
      </c>
      <c r="W23" s="61">
        <v>13594</v>
      </c>
      <c r="X23" s="61">
        <v>13604</v>
      </c>
      <c r="Y23" s="61">
        <v>13602</v>
      </c>
      <c r="Z23" s="61">
        <v>13519</v>
      </c>
      <c r="AA23" s="61"/>
      <c r="AB23" s="62">
        <v>13488</v>
      </c>
      <c r="AC23" s="45">
        <f t="shared" si="0"/>
        <v>13604</v>
      </c>
      <c r="AD23" s="46">
        <f t="shared" si="1"/>
        <v>13467</v>
      </c>
      <c r="AE23" s="47">
        <f t="shared" si="2"/>
        <v>13522.571428571429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6476</v>
      </c>
      <c r="F24" s="70">
        <v>6473</v>
      </c>
      <c r="G24" s="70"/>
      <c r="H24" s="70"/>
      <c r="I24" s="70">
        <v>6494</v>
      </c>
      <c r="J24" s="70"/>
      <c r="K24" s="70"/>
      <c r="L24" s="70">
        <v>6500</v>
      </c>
      <c r="M24" s="70"/>
      <c r="N24" s="70"/>
      <c r="O24" s="61"/>
      <c r="P24" s="61">
        <v>6511</v>
      </c>
      <c r="Q24" s="61"/>
      <c r="R24" s="61">
        <v>6500</v>
      </c>
      <c r="S24" s="61"/>
      <c r="T24" s="61"/>
      <c r="U24" s="61">
        <v>6466</v>
      </c>
      <c r="V24" s="61"/>
      <c r="W24" s="61"/>
      <c r="X24" s="61">
        <v>6480</v>
      </c>
      <c r="Y24" s="61"/>
      <c r="Z24" s="61">
        <v>6475</v>
      </c>
      <c r="AA24" s="61"/>
      <c r="AB24" s="62">
        <v>6480</v>
      </c>
      <c r="AC24" s="45">
        <f t="shared" si="0"/>
        <v>6511</v>
      </c>
      <c r="AD24" s="46">
        <f t="shared" si="1"/>
        <v>6466</v>
      </c>
      <c r="AE24" s="47">
        <f t="shared" si="2"/>
        <v>6485.5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2410</v>
      </c>
      <c r="G25" s="70"/>
      <c r="H25" s="70">
        <v>2397</v>
      </c>
      <c r="I25" s="70"/>
      <c r="J25" s="70">
        <v>2365</v>
      </c>
      <c r="K25" s="70"/>
      <c r="L25" s="70">
        <v>2327</v>
      </c>
      <c r="M25" s="70"/>
      <c r="N25" s="70">
        <v>2327</v>
      </c>
      <c r="O25" s="61"/>
      <c r="P25" s="61">
        <v>2353</v>
      </c>
      <c r="Q25" s="61"/>
      <c r="R25" s="61">
        <v>2386</v>
      </c>
      <c r="S25" s="61"/>
      <c r="T25" s="61">
        <v>2415</v>
      </c>
      <c r="U25" s="61"/>
      <c r="V25" s="61">
        <v>2420</v>
      </c>
      <c r="W25" s="61"/>
      <c r="X25" s="61">
        <v>2380</v>
      </c>
      <c r="Y25" s="61"/>
      <c r="Z25" s="61">
        <v>2375</v>
      </c>
      <c r="AA25" s="61"/>
      <c r="AB25" s="62">
        <v>2400</v>
      </c>
      <c r="AC25" s="45">
        <f t="shared" si="0"/>
        <v>2420</v>
      </c>
      <c r="AD25" s="46">
        <f t="shared" si="1"/>
        <v>2327</v>
      </c>
      <c r="AE25" s="47">
        <f t="shared" si="2"/>
        <v>2379.5833333333335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1406</v>
      </c>
      <c r="G26" s="70"/>
      <c r="H26" s="70">
        <v>1416</v>
      </c>
      <c r="I26" s="70"/>
      <c r="J26" s="70">
        <v>1432</v>
      </c>
      <c r="K26" s="70"/>
      <c r="L26" s="70">
        <v>1418</v>
      </c>
      <c r="M26" s="70"/>
      <c r="N26" s="70">
        <v>1402</v>
      </c>
      <c r="O26" s="61"/>
      <c r="P26" s="61">
        <v>1386</v>
      </c>
      <c r="Q26" s="61"/>
      <c r="R26" s="61">
        <v>1372</v>
      </c>
      <c r="S26" s="61"/>
      <c r="T26" s="61">
        <v>1388</v>
      </c>
      <c r="U26" s="61"/>
      <c r="V26" s="61">
        <v>1402</v>
      </c>
      <c r="W26" s="61"/>
      <c r="X26" s="61">
        <v>1418</v>
      </c>
      <c r="Y26" s="61"/>
      <c r="Z26" s="61">
        <v>1426</v>
      </c>
      <c r="AA26" s="61"/>
      <c r="AB26" s="62">
        <v>1434</v>
      </c>
      <c r="AC26" s="45">
        <f t="shared" si="0"/>
        <v>1434</v>
      </c>
      <c r="AD26" s="46">
        <f t="shared" si="1"/>
        <v>1372</v>
      </c>
      <c r="AE26" s="47">
        <f t="shared" si="2"/>
        <v>1408.3333333333333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1040</v>
      </c>
      <c r="G27" s="70"/>
      <c r="H27" s="70">
        <v>1046</v>
      </c>
      <c r="I27" s="70"/>
      <c r="J27" s="70">
        <v>1052</v>
      </c>
      <c r="K27" s="70"/>
      <c r="L27" s="70">
        <v>1058</v>
      </c>
      <c r="M27" s="70"/>
      <c r="N27" s="70">
        <v>1060</v>
      </c>
      <c r="O27" s="61"/>
      <c r="P27" s="61">
        <v>1062</v>
      </c>
      <c r="Q27" s="61"/>
      <c r="R27" s="61">
        <v>1063</v>
      </c>
      <c r="S27" s="61"/>
      <c r="T27" s="61">
        <v>1067</v>
      </c>
      <c r="U27" s="61"/>
      <c r="V27" s="61">
        <v>1071</v>
      </c>
      <c r="W27" s="61"/>
      <c r="X27" s="61">
        <v>1075</v>
      </c>
      <c r="Y27" s="61"/>
      <c r="Z27" s="61">
        <v>1077</v>
      </c>
      <c r="AA27" s="61"/>
      <c r="AB27" s="62">
        <v>1079</v>
      </c>
      <c r="AC27" s="45">
        <f t="shared" si="0"/>
        <v>1079</v>
      </c>
      <c r="AD27" s="46">
        <f t="shared" si="1"/>
        <v>1040</v>
      </c>
      <c r="AE27" s="47">
        <f t="shared" si="2"/>
        <v>1062.5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106</v>
      </c>
      <c r="G28" s="70"/>
      <c r="H28" s="70"/>
      <c r="I28" s="70">
        <v>69</v>
      </c>
      <c r="J28" s="70"/>
      <c r="K28" s="70"/>
      <c r="L28" s="70">
        <v>36</v>
      </c>
      <c r="M28" s="70"/>
      <c r="N28" s="70"/>
      <c r="O28" s="61">
        <v>47</v>
      </c>
      <c r="P28" s="61"/>
      <c r="Q28" s="61"/>
      <c r="R28" s="61">
        <v>92</v>
      </c>
      <c r="S28" s="61"/>
      <c r="T28" s="61"/>
      <c r="U28" s="61">
        <v>76</v>
      </c>
      <c r="V28" s="61"/>
      <c r="W28" s="61"/>
      <c r="X28" s="61">
        <v>48</v>
      </c>
      <c r="Y28" s="61"/>
      <c r="Z28" s="61"/>
      <c r="AA28" s="61">
        <v>57</v>
      </c>
      <c r="AB28" s="62"/>
      <c r="AC28" s="45">
        <f t="shared" si="0"/>
        <v>106</v>
      </c>
      <c r="AD28" s="46">
        <f t="shared" si="1"/>
        <v>36</v>
      </c>
      <c r="AE28" s="47">
        <f t="shared" si="2"/>
        <v>66.375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72</v>
      </c>
      <c r="G29" s="70"/>
      <c r="H29" s="70"/>
      <c r="I29" s="70">
        <v>30</v>
      </c>
      <c r="J29" s="70"/>
      <c r="K29" s="70"/>
      <c r="L29" s="70">
        <v>-5</v>
      </c>
      <c r="M29" s="70"/>
      <c r="N29" s="70"/>
      <c r="O29" s="61">
        <v>15</v>
      </c>
      <c r="P29" s="61"/>
      <c r="Q29" s="61"/>
      <c r="R29" s="61">
        <v>59</v>
      </c>
      <c r="S29" s="61"/>
      <c r="T29" s="61"/>
      <c r="U29" s="61">
        <v>40</v>
      </c>
      <c r="V29" s="61"/>
      <c r="W29" s="61"/>
      <c r="X29" s="61">
        <v>17</v>
      </c>
      <c r="Y29" s="61"/>
      <c r="Z29" s="61"/>
      <c r="AA29" s="61">
        <v>28</v>
      </c>
      <c r="AB29" s="62"/>
      <c r="AC29" s="45">
        <f t="shared" si="0"/>
        <v>72</v>
      </c>
      <c r="AD29" s="46">
        <f t="shared" si="1"/>
        <v>-5</v>
      </c>
      <c r="AE29" s="47">
        <f t="shared" si="2"/>
        <v>32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53</v>
      </c>
      <c r="F30" s="70">
        <v>48</v>
      </c>
      <c r="G30" s="70">
        <v>34</v>
      </c>
      <c r="H30" s="70">
        <v>17</v>
      </c>
      <c r="I30" s="70">
        <v>-2</v>
      </c>
      <c r="J30" s="70">
        <v>-17</v>
      </c>
      <c r="K30" s="70">
        <v>-26</v>
      </c>
      <c r="L30" s="70">
        <v>-26</v>
      </c>
      <c r="M30" s="70">
        <v>-19</v>
      </c>
      <c r="N30" s="70">
        <v>-7</v>
      </c>
      <c r="O30" s="61">
        <v>13</v>
      </c>
      <c r="P30" s="61">
        <v>32</v>
      </c>
      <c r="Q30" s="61">
        <v>47</v>
      </c>
      <c r="R30" s="61">
        <v>49</v>
      </c>
      <c r="S30" s="61">
        <v>40</v>
      </c>
      <c r="T30" s="61">
        <v>29</v>
      </c>
      <c r="U30" s="61">
        <v>18</v>
      </c>
      <c r="V30" s="61">
        <v>7</v>
      </c>
      <c r="W30" s="61">
        <v>2</v>
      </c>
      <c r="X30" s="61">
        <v>2</v>
      </c>
      <c r="Y30" s="61">
        <v>6</v>
      </c>
      <c r="Z30" s="61">
        <v>18</v>
      </c>
      <c r="AA30" s="61">
        <v>30</v>
      </c>
      <c r="AB30" s="62">
        <v>42</v>
      </c>
      <c r="AC30" s="45">
        <f t="shared" si="0"/>
        <v>53</v>
      </c>
      <c r="AD30" s="46">
        <f t="shared" si="1"/>
        <v>-26</v>
      </c>
      <c r="AE30" s="47">
        <f t="shared" si="2"/>
        <v>16.25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23</v>
      </c>
      <c r="F31" s="72">
        <v>15</v>
      </c>
      <c r="G31" s="72">
        <v>1</v>
      </c>
      <c r="H31" s="72">
        <v>-18</v>
      </c>
      <c r="I31" s="72">
        <v>-27</v>
      </c>
      <c r="J31" s="72">
        <v>-29</v>
      </c>
      <c r="K31" s="72">
        <v>-26</v>
      </c>
      <c r="L31" s="72">
        <v>-12</v>
      </c>
      <c r="M31" s="72">
        <v>-3</v>
      </c>
      <c r="N31" s="72">
        <v>13</v>
      </c>
      <c r="O31" s="73">
        <v>29</v>
      </c>
      <c r="P31" s="73">
        <v>35</v>
      </c>
      <c r="Q31" s="73">
        <v>33</v>
      </c>
      <c r="R31" s="73">
        <v>29</v>
      </c>
      <c r="S31" s="73">
        <v>21</v>
      </c>
      <c r="T31" s="73">
        <v>10</v>
      </c>
      <c r="U31" s="73">
        <v>2</v>
      </c>
      <c r="V31" s="73">
        <v>-5</v>
      </c>
      <c r="W31" s="73">
        <v>0</v>
      </c>
      <c r="X31" s="73">
        <v>5</v>
      </c>
      <c r="Y31" s="73">
        <v>10</v>
      </c>
      <c r="Z31" s="73">
        <v>21</v>
      </c>
      <c r="AA31" s="73">
        <v>30</v>
      </c>
      <c r="AB31" s="74">
        <v>29</v>
      </c>
      <c r="AC31" s="48">
        <f t="shared" si="0"/>
        <v>35</v>
      </c>
      <c r="AD31" s="49">
        <f t="shared" si="1"/>
        <v>-29</v>
      </c>
      <c r="AE31" s="50">
        <f t="shared" si="2"/>
        <v>7.75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215</v>
      </c>
      <c r="G32" s="68"/>
      <c r="H32" s="68"/>
      <c r="I32" s="68"/>
      <c r="J32" s="68"/>
      <c r="K32" s="68"/>
      <c r="L32" s="68">
        <v>228</v>
      </c>
      <c r="M32" s="68"/>
      <c r="N32" s="68"/>
      <c r="O32" s="57"/>
      <c r="P32" s="57"/>
      <c r="Q32" s="57"/>
      <c r="R32" s="57">
        <v>231</v>
      </c>
      <c r="S32" s="57"/>
      <c r="T32" s="57"/>
      <c r="U32" s="57"/>
      <c r="V32" s="57"/>
      <c r="W32" s="57"/>
      <c r="X32" s="57">
        <v>218</v>
      </c>
      <c r="Y32" s="57"/>
      <c r="Z32" s="57"/>
      <c r="AA32" s="57"/>
      <c r="AB32" s="58"/>
      <c r="AC32" s="42">
        <f t="shared" si="0"/>
        <v>231</v>
      </c>
      <c r="AD32" s="43">
        <f t="shared" si="1"/>
        <v>215</v>
      </c>
      <c r="AE32" s="44">
        <f t="shared" si="2"/>
        <v>223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126</v>
      </c>
      <c r="G33" s="70"/>
      <c r="H33" s="70"/>
      <c r="I33" s="70">
        <v>129</v>
      </c>
      <c r="J33" s="70"/>
      <c r="K33" s="70"/>
      <c r="L33" s="70">
        <v>133</v>
      </c>
      <c r="M33" s="70"/>
      <c r="N33" s="70"/>
      <c r="O33" s="61">
        <v>132</v>
      </c>
      <c r="P33" s="61"/>
      <c r="Q33" s="61"/>
      <c r="R33" s="61">
        <v>131</v>
      </c>
      <c r="S33" s="61"/>
      <c r="T33" s="61"/>
      <c r="U33" s="61">
        <v>130</v>
      </c>
      <c r="V33" s="61"/>
      <c r="W33" s="61"/>
      <c r="X33" s="61">
        <v>129</v>
      </c>
      <c r="Y33" s="61"/>
      <c r="Z33" s="61"/>
      <c r="AA33" s="61">
        <v>129</v>
      </c>
      <c r="AB33" s="62"/>
      <c r="AC33" s="45">
        <f t="shared" si="0"/>
        <v>133</v>
      </c>
      <c r="AD33" s="46">
        <f t="shared" si="1"/>
        <v>126</v>
      </c>
      <c r="AE33" s="47">
        <f t="shared" si="2"/>
        <v>129.875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401</v>
      </c>
      <c r="G34" s="70"/>
      <c r="H34" s="70"/>
      <c r="I34" s="70">
        <v>400</v>
      </c>
      <c r="J34" s="70"/>
      <c r="K34" s="70"/>
      <c r="L34" s="70">
        <v>400</v>
      </c>
      <c r="M34" s="70"/>
      <c r="N34" s="70"/>
      <c r="O34" s="61">
        <v>399</v>
      </c>
      <c r="P34" s="61"/>
      <c r="Q34" s="61"/>
      <c r="R34" s="61">
        <v>398</v>
      </c>
      <c r="S34" s="61"/>
      <c r="T34" s="61"/>
      <c r="U34" s="61">
        <v>398</v>
      </c>
      <c r="V34" s="61"/>
      <c r="W34" s="61"/>
      <c r="X34" s="61">
        <v>398</v>
      </c>
      <c r="Y34" s="61"/>
      <c r="Z34" s="61"/>
      <c r="AA34" s="61">
        <v>398</v>
      </c>
      <c r="AB34" s="62"/>
      <c r="AC34" s="45">
        <f t="shared" si="0"/>
        <v>401</v>
      </c>
      <c r="AD34" s="46">
        <f t="shared" si="1"/>
        <v>398</v>
      </c>
      <c r="AE34" s="47">
        <f t="shared" si="2"/>
        <v>399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56</v>
      </c>
      <c r="F35" s="70">
        <v>53</v>
      </c>
      <c r="G35" s="70">
        <v>42</v>
      </c>
      <c r="H35" s="70">
        <v>26</v>
      </c>
      <c r="I35" s="70">
        <v>7</v>
      </c>
      <c r="J35" s="70">
        <v>-14</v>
      </c>
      <c r="K35" s="70">
        <v>-28</v>
      </c>
      <c r="L35" s="70">
        <v>-31</v>
      </c>
      <c r="M35" s="70">
        <v>-22</v>
      </c>
      <c r="N35" s="70">
        <v>-5</v>
      </c>
      <c r="O35" s="61">
        <v>19</v>
      </c>
      <c r="P35" s="61">
        <v>39</v>
      </c>
      <c r="Q35" s="61">
        <v>51</v>
      </c>
      <c r="R35" s="61">
        <v>56</v>
      </c>
      <c r="S35" s="61">
        <v>54</v>
      </c>
      <c r="T35" s="61">
        <v>46</v>
      </c>
      <c r="U35" s="61">
        <v>30</v>
      </c>
      <c r="V35" s="61">
        <v>11</v>
      </c>
      <c r="W35" s="61">
        <v>-2</v>
      </c>
      <c r="X35" s="61">
        <v>-6</v>
      </c>
      <c r="Y35" s="61">
        <v>1</v>
      </c>
      <c r="Z35" s="61">
        <v>12</v>
      </c>
      <c r="AA35" s="61">
        <v>25</v>
      </c>
      <c r="AB35" s="62">
        <v>39</v>
      </c>
      <c r="AC35" s="45">
        <f t="shared" si="0"/>
        <v>56</v>
      </c>
      <c r="AD35" s="46">
        <f t="shared" si="1"/>
        <v>-31</v>
      </c>
      <c r="AE35" s="47">
        <f t="shared" si="2"/>
        <v>19.125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23</v>
      </c>
      <c r="G36" s="70"/>
      <c r="H36" s="70">
        <v>-11</v>
      </c>
      <c r="I36" s="70">
        <v>-31</v>
      </c>
      <c r="J36" s="70">
        <v>-28</v>
      </c>
      <c r="K36" s="70"/>
      <c r="L36" s="70">
        <v>-12</v>
      </c>
      <c r="M36" s="70"/>
      <c r="N36" s="70">
        <v>26</v>
      </c>
      <c r="O36" s="61"/>
      <c r="P36" s="61">
        <v>50</v>
      </c>
      <c r="Q36" s="61"/>
      <c r="R36" s="61">
        <v>41</v>
      </c>
      <c r="S36" s="61"/>
      <c r="T36" s="61">
        <v>18</v>
      </c>
      <c r="U36" s="61"/>
      <c r="V36" s="61">
        <v>-3</v>
      </c>
      <c r="W36" s="61"/>
      <c r="X36" s="61">
        <v>13</v>
      </c>
      <c r="Y36" s="61"/>
      <c r="Z36" s="61">
        <v>33</v>
      </c>
      <c r="AA36" s="61"/>
      <c r="AB36" s="62">
        <v>45</v>
      </c>
      <c r="AC36" s="45">
        <f t="shared" si="0"/>
        <v>50</v>
      </c>
      <c r="AD36" s="46">
        <f t="shared" si="1"/>
        <v>-31</v>
      </c>
      <c r="AE36" s="47">
        <f t="shared" si="2"/>
        <v>12.615384615384615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10</v>
      </c>
      <c r="F37" s="72">
        <v>-3</v>
      </c>
      <c r="G37" s="72">
        <v>-18</v>
      </c>
      <c r="H37" s="72">
        <v>-31</v>
      </c>
      <c r="I37" s="72">
        <v>-37</v>
      </c>
      <c r="J37" s="72">
        <v>-33</v>
      </c>
      <c r="K37" s="72">
        <v>-24</v>
      </c>
      <c r="L37" s="72">
        <v>-13</v>
      </c>
      <c r="M37" s="72">
        <v>1</v>
      </c>
      <c r="N37" s="72">
        <v>13</v>
      </c>
      <c r="O37" s="73">
        <v>20</v>
      </c>
      <c r="P37" s="73">
        <v>22</v>
      </c>
      <c r="Q37" s="73">
        <v>20</v>
      </c>
      <c r="R37" s="73">
        <v>12</v>
      </c>
      <c r="S37" s="73">
        <v>0</v>
      </c>
      <c r="T37" s="73">
        <v>-10</v>
      </c>
      <c r="U37" s="73">
        <v>-15</v>
      </c>
      <c r="V37" s="73">
        <v>-15</v>
      </c>
      <c r="W37" s="73">
        <v>-12</v>
      </c>
      <c r="X37" s="73">
        <v>-5</v>
      </c>
      <c r="Y37" s="73">
        <v>7</v>
      </c>
      <c r="Z37" s="73">
        <v>16</v>
      </c>
      <c r="AA37" s="73">
        <v>20</v>
      </c>
      <c r="AB37" s="74">
        <v>14</v>
      </c>
      <c r="AC37" s="48">
        <f t="shared" si="0"/>
        <v>22</v>
      </c>
      <c r="AD37" s="49">
        <f t="shared" si="1"/>
        <v>-37</v>
      </c>
      <c r="AE37" s="50">
        <f t="shared" si="2"/>
        <v>-2.5416666666666665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A21:A31"/>
    <mergeCell ref="A32:A37"/>
    <mergeCell ref="A4:A20"/>
    <mergeCell ref="C1:AB1"/>
  </mergeCells>
  <phoneticPr fontId="9" type="noConversion"/>
  <pageMargins left="0.7" right="0" top="0.25" bottom="0.2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42"/>
  <sheetViews>
    <sheetView topLeftCell="C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16380</v>
      </c>
      <c r="G4" s="68"/>
      <c r="H4" s="68">
        <v>16378</v>
      </c>
      <c r="I4" s="68"/>
      <c r="J4" s="68">
        <v>16376</v>
      </c>
      <c r="K4" s="68"/>
      <c r="L4" s="68">
        <v>16375</v>
      </c>
      <c r="M4" s="68"/>
      <c r="N4" s="68">
        <v>16374</v>
      </c>
      <c r="O4" s="57"/>
      <c r="P4" s="57">
        <v>16373</v>
      </c>
      <c r="Q4" s="57"/>
      <c r="R4" s="57">
        <v>16372</v>
      </c>
      <c r="S4" s="57"/>
      <c r="T4" s="57">
        <v>16374</v>
      </c>
      <c r="U4" s="57"/>
      <c r="V4" s="57">
        <v>16377</v>
      </c>
      <c r="W4" s="57"/>
      <c r="X4" s="57">
        <v>16381</v>
      </c>
      <c r="Y4" s="57"/>
      <c r="Z4" s="57">
        <v>16383</v>
      </c>
      <c r="AA4" s="57"/>
      <c r="AB4" s="58">
        <v>16385</v>
      </c>
      <c r="AC4" s="42">
        <f>MAX(E4:AB4)</f>
        <v>16385</v>
      </c>
      <c r="AD4" s="43">
        <f>MIN(E4:AB4)</f>
        <v>16372</v>
      </c>
      <c r="AE4" s="44">
        <f>AVERAGE(E4:AB4)</f>
        <v>16377.333333333334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5373</v>
      </c>
      <c r="G5" s="70"/>
      <c r="H5" s="70">
        <v>5375</v>
      </c>
      <c r="I5" s="70"/>
      <c r="J5" s="70">
        <v>5379</v>
      </c>
      <c r="K5" s="70"/>
      <c r="L5" s="70">
        <v>5381</v>
      </c>
      <c r="M5" s="70"/>
      <c r="N5" s="70">
        <v>5384</v>
      </c>
      <c r="O5" s="61"/>
      <c r="P5" s="61">
        <v>5385</v>
      </c>
      <c r="Q5" s="61"/>
      <c r="R5" s="61">
        <v>5386</v>
      </c>
      <c r="S5" s="61"/>
      <c r="T5" s="61">
        <v>5380</v>
      </c>
      <c r="U5" s="61"/>
      <c r="V5" s="61">
        <v>5374</v>
      </c>
      <c r="W5" s="61"/>
      <c r="X5" s="61">
        <v>5368</v>
      </c>
      <c r="Y5" s="61"/>
      <c r="Z5" s="61">
        <v>5365</v>
      </c>
      <c r="AA5" s="61"/>
      <c r="AB5" s="62">
        <v>5362</v>
      </c>
      <c r="AC5" s="45">
        <f t="shared" ref="AC5:AC37" si="0">MAX(E5:AB5)</f>
        <v>5386</v>
      </c>
      <c r="AD5" s="46">
        <f t="shared" ref="AD5:AD37" si="1">MIN(E5:AB5)</f>
        <v>5362</v>
      </c>
      <c r="AE5" s="47">
        <f>AVERAGE(E5:AB5)</f>
        <v>5376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1173</v>
      </c>
      <c r="G6" s="70"/>
      <c r="H6" s="70">
        <v>1193</v>
      </c>
      <c r="I6" s="70"/>
      <c r="J6" s="70">
        <v>1167</v>
      </c>
      <c r="K6" s="70"/>
      <c r="L6" s="70">
        <v>1130</v>
      </c>
      <c r="M6" s="70"/>
      <c r="N6" s="70">
        <v>1126</v>
      </c>
      <c r="O6" s="61"/>
      <c r="P6" s="61">
        <v>1126</v>
      </c>
      <c r="Q6" s="61"/>
      <c r="R6" s="61">
        <v>1126</v>
      </c>
      <c r="S6" s="61"/>
      <c r="T6" s="61">
        <v>1142</v>
      </c>
      <c r="U6" s="61"/>
      <c r="V6" s="61">
        <v>1163</v>
      </c>
      <c r="W6" s="61"/>
      <c r="X6" s="61">
        <v>1173</v>
      </c>
      <c r="Y6" s="61"/>
      <c r="Z6" s="61">
        <v>1158</v>
      </c>
      <c r="AA6" s="61"/>
      <c r="AB6" s="62">
        <v>1133</v>
      </c>
      <c r="AC6" s="45">
        <f t="shared" si="0"/>
        <v>1193</v>
      </c>
      <c r="AD6" s="46">
        <f t="shared" si="1"/>
        <v>1126</v>
      </c>
      <c r="AE6" s="47">
        <f t="shared" ref="AE6:AE37" si="2">AVERAGE(E6:AB6)</f>
        <v>1150.8333333333333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642</v>
      </c>
      <c r="G7" s="70"/>
      <c r="H7" s="70">
        <v>641</v>
      </c>
      <c r="I7" s="70"/>
      <c r="J7" s="70">
        <v>640</v>
      </c>
      <c r="K7" s="70"/>
      <c r="L7" s="70">
        <v>639</v>
      </c>
      <c r="M7" s="70"/>
      <c r="N7" s="70">
        <v>639</v>
      </c>
      <c r="O7" s="61"/>
      <c r="P7" s="61">
        <v>639</v>
      </c>
      <c r="Q7" s="61"/>
      <c r="R7" s="61">
        <v>639</v>
      </c>
      <c r="S7" s="61"/>
      <c r="T7" s="61">
        <v>638</v>
      </c>
      <c r="U7" s="61"/>
      <c r="V7" s="61">
        <v>638</v>
      </c>
      <c r="W7" s="61"/>
      <c r="X7" s="61">
        <v>637</v>
      </c>
      <c r="Y7" s="61"/>
      <c r="Z7" s="61">
        <v>637</v>
      </c>
      <c r="AA7" s="61"/>
      <c r="AB7" s="62">
        <v>637</v>
      </c>
      <c r="AC7" s="45">
        <f t="shared" si="0"/>
        <v>642</v>
      </c>
      <c r="AD7" s="46">
        <f t="shared" si="1"/>
        <v>637</v>
      </c>
      <c r="AE7" s="47">
        <f t="shared" si="2"/>
        <v>638.83333333333337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164</v>
      </c>
      <c r="G8" s="70"/>
      <c r="H8" s="70">
        <v>164</v>
      </c>
      <c r="I8" s="70"/>
      <c r="J8" s="70">
        <v>164</v>
      </c>
      <c r="K8" s="70"/>
      <c r="L8" s="70">
        <v>164</v>
      </c>
      <c r="M8" s="70"/>
      <c r="N8" s="70">
        <v>164</v>
      </c>
      <c r="O8" s="61"/>
      <c r="P8" s="61">
        <v>165</v>
      </c>
      <c r="Q8" s="61"/>
      <c r="R8" s="61">
        <v>165</v>
      </c>
      <c r="S8" s="61"/>
      <c r="T8" s="61">
        <v>165</v>
      </c>
      <c r="U8" s="61"/>
      <c r="V8" s="61">
        <v>164</v>
      </c>
      <c r="W8" s="61"/>
      <c r="X8" s="61">
        <v>163</v>
      </c>
      <c r="Y8" s="61"/>
      <c r="Z8" s="61">
        <v>161</v>
      </c>
      <c r="AA8" s="61"/>
      <c r="AB8" s="62">
        <v>160</v>
      </c>
      <c r="AC8" s="45">
        <f t="shared" si="0"/>
        <v>165</v>
      </c>
      <c r="AD8" s="46">
        <f t="shared" si="1"/>
        <v>160</v>
      </c>
      <c r="AE8" s="47">
        <f t="shared" si="2"/>
        <v>163.58333333333334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131</v>
      </c>
      <c r="G9" s="70"/>
      <c r="H9" s="70">
        <v>136</v>
      </c>
      <c r="I9" s="70"/>
      <c r="J9" s="70">
        <v>140</v>
      </c>
      <c r="K9" s="70"/>
      <c r="L9" s="70">
        <v>138</v>
      </c>
      <c r="M9" s="70"/>
      <c r="N9" s="70">
        <v>134</v>
      </c>
      <c r="O9" s="61"/>
      <c r="P9" s="61">
        <v>132</v>
      </c>
      <c r="Q9" s="61"/>
      <c r="R9" s="61">
        <v>130</v>
      </c>
      <c r="S9" s="61"/>
      <c r="T9" s="61">
        <v>132</v>
      </c>
      <c r="U9" s="61"/>
      <c r="V9" s="61">
        <v>129</v>
      </c>
      <c r="W9" s="61"/>
      <c r="X9" s="61">
        <v>124</v>
      </c>
      <c r="Y9" s="61"/>
      <c r="Z9" s="61">
        <v>120</v>
      </c>
      <c r="AA9" s="61"/>
      <c r="AB9" s="62">
        <v>118</v>
      </c>
      <c r="AC9" s="45">
        <f t="shared" si="0"/>
        <v>140</v>
      </c>
      <c r="AD9" s="46">
        <f t="shared" si="1"/>
        <v>118</v>
      </c>
      <c r="AE9" s="47">
        <f t="shared" si="2"/>
        <v>130.33333333333334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55</v>
      </c>
      <c r="F10" s="70">
        <v>41</v>
      </c>
      <c r="G10" s="70">
        <v>20</v>
      </c>
      <c r="H10" s="70">
        <v>-1</v>
      </c>
      <c r="I10" s="70">
        <v>-19</v>
      </c>
      <c r="J10" s="70">
        <v>-34</v>
      </c>
      <c r="K10" s="70">
        <v>-40</v>
      </c>
      <c r="L10" s="70">
        <v>-33</v>
      </c>
      <c r="M10" s="70">
        <v>-14</v>
      </c>
      <c r="N10" s="70">
        <v>18</v>
      </c>
      <c r="O10" s="61">
        <v>52</v>
      </c>
      <c r="P10" s="61">
        <v>82</v>
      </c>
      <c r="Q10" s="61">
        <v>105</v>
      </c>
      <c r="R10" s="61">
        <v>116</v>
      </c>
      <c r="S10" s="61">
        <v>118</v>
      </c>
      <c r="T10" s="61">
        <v>103</v>
      </c>
      <c r="U10" s="61">
        <v>89</v>
      </c>
      <c r="V10" s="61">
        <v>71</v>
      </c>
      <c r="W10" s="61">
        <v>55</v>
      </c>
      <c r="X10" s="61">
        <v>44</v>
      </c>
      <c r="Y10" s="61">
        <v>42</v>
      </c>
      <c r="Z10" s="61">
        <v>43</v>
      </c>
      <c r="AA10" s="61">
        <v>44</v>
      </c>
      <c r="AB10" s="62">
        <v>43</v>
      </c>
      <c r="AC10" s="45">
        <f t="shared" si="0"/>
        <v>118</v>
      </c>
      <c r="AD10" s="46">
        <f t="shared" si="1"/>
        <v>-40</v>
      </c>
      <c r="AE10" s="47">
        <f t="shared" si="2"/>
        <v>41.666666666666664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4679</v>
      </c>
      <c r="G11" s="70"/>
      <c r="H11" s="70"/>
      <c r="I11" s="70">
        <v>4679</v>
      </c>
      <c r="J11" s="70"/>
      <c r="K11" s="70"/>
      <c r="L11" s="70">
        <v>4679</v>
      </c>
      <c r="M11" s="70"/>
      <c r="N11" s="70"/>
      <c r="O11" s="61">
        <v>4679</v>
      </c>
      <c r="P11" s="61"/>
      <c r="Q11" s="61"/>
      <c r="R11" s="61">
        <v>4678</v>
      </c>
      <c r="S11" s="61"/>
      <c r="T11" s="61"/>
      <c r="U11" s="61">
        <v>4678</v>
      </c>
      <c r="V11" s="61"/>
      <c r="W11" s="61"/>
      <c r="X11" s="61">
        <v>4678</v>
      </c>
      <c r="Y11" s="61"/>
      <c r="Z11" s="61"/>
      <c r="AA11" s="61">
        <v>4678</v>
      </c>
      <c r="AB11" s="62"/>
      <c r="AC11" s="45">
        <f t="shared" si="0"/>
        <v>4679</v>
      </c>
      <c r="AD11" s="46">
        <f t="shared" si="1"/>
        <v>4678</v>
      </c>
      <c r="AE11" s="47">
        <f t="shared" si="2"/>
        <v>4678.5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2687</v>
      </c>
      <c r="G12" s="70"/>
      <c r="H12" s="70">
        <v>2696</v>
      </c>
      <c r="I12" s="70"/>
      <c r="J12" s="70">
        <v>2708</v>
      </c>
      <c r="K12" s="70"/>
      <c r="L12" s="70">
        <v>2716</v>
      </c>
      <c r="M12" s="70"/>
      <c r="N12" s="70">
        <v>2735</v>
      </c>
      <c r="O12" s="61"/>
      <c r="P12" s="61">
        <v>2700</v>
      </c>
      <c r="Q12" s="61"/>
      <c r="R12" s="61">
        <v>2688</v>
      </c>
      <c r="S12" s="61"/>
      <c r="T12" s="61">
        <v>2677</v>
      </c>
      <c r="U12" s="61"/>
      <c r="V12" s="61">
        <v>2680</v>
      </c>
      <c r="W12" s="61"/>
      <c r="X12" s="61">
        <v>2700</v>
      </c>
      <c r="Y12" s="61"/>
      <c r="Z12" s="61">
        <v>2730</v>
      </c>
      <c r="AA12" s="61"/>
      <c r="AB12" s="62">
        <v>2691</v>
      </c>
      <c r="AC12" s="45">
        <f t="shared" si="0"/>
        <v>2735</v>
      </c>
      <c r="AD12" s="46">
        <f t="shared" si="1"/>
        <v>2677</v>
      </c>
      <c r="AE12" s="47">
        <f t="shared" si="2"/>
        <v>2700.6666666666665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1107</v>
      </c>
      <c r="G13" s="70"/>
      <c r="H13" s="70"/>
      <c r="I13" s="70">
        <v>1021</v>
      </c>
      <c r="J13" s="70"/>
      <c r="K13" s="70"/>
      <c r="L13" s="70">
        <v>1015</v>
      </c>
      <c r="M13" s="70"/>
      <c r="N13" s="70"/>
      <c r="O13" s="61">
        <v>1014</v>
      </c>
      <c r="P13" s="61"/>
      <c r="Q13" s="61"/>
      <c r="R13" s="61">
        <v>1012</v>
      </c>
      <c r="S13" s="61"/>
      <c r="T13" s="61"/>
      <c r="U13" s="61">
        <v>1125</v>
      </c>
      <c r="V13" s="61"/>
      <c r="W13" s="61"/>
      <c r="X13" s="61">
        <v>1036</v>
      </c>
      <c r="Y13" s="61"/>
      <c r="Z13" s="61"/>
      <c r="AA13" s="61">
        <v>1017</v>
      </c>
      <c r="AB13" s="62"/>
      <c r="AC13" s="45">
        <f t="shared" si="0"/>
        <v>1125</v>
      </c>
      <c r="AD13" s="46">
        <f t="shared" si="1"/>
        <v>1012</v>
      </c>
      <c r="AE13" s="47">
        <f t="shared" si="2"/>
        <v>1043.375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77</v>
      </c>
      <c r="G14" s="70"/>
      <c r="H14" s="70"/>
      <c r="I14" s="70">
        <v>78</v>
      </c>
      <c r="J14" s="70"/>
      <c r="K14" s="70"/>
      <c r="L14" s="70">
        <v>78</v>
      </c>
      <c r="M14" s="70"/>
      <c r="N14" s="70"/>
      <c r="O14" s="61">
        <v>81</v>
      </c>
      <c r="P14" s="61"/>
      <c r="Q14" s="61"/>
      <c r="R14" s="61">
        <v>86</v>
      </c>
      <c r="S14" s="61"/>
      <c r="T14" s="61"/>
      <c r="U14" s="61">
        <v>90</v>
      </c>
      <c r="V14" s="61"/>
      <c r="W14" s="61"/>
      <c r="X14" s="61">
        <v>92</v>
      </c>
      <c r="Y14" s="61"/>
      <c r="Z14" s="61"/>
      <c r="AA14" s="61">
        <v>95</v>
      </c>
      <c r="AB14" s="62"/>
      <c r="AC14" s="45">
        <f t="shared" si="0"/>
        <v>95</v>
      </c>
      <c r="AD14" s="46">
        <f t="shared" si="1"/>
        <v>77</v>
      </c>
      <c r="AE14" s="47">
        <f t="shared" si="2"/>
        <v>84.625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27</v>
      </c>
      <c r="F15" s="70">
        <v>11</v>
      </c>
      <c r="G15" s="70">
        <v>9</v>
      </c>
      <c r="H15" s="70">
        <v>-25</v>
      </c>
      <c r="I15" s="70">
        <v>-46</v>
      </c>
      <c r="J15" s="70">
        <v>-51</v>
      </c>
      <c r="K15" s="70">
        <v>-46</v>
      </c>
      <c r="L15" s="70">
        <v>-27</v>
      </c>
      <c r="M15" s="70">
        <v>-3</v>
      </c>
      <c r="N15" s="70">
        <v>26</v>
      </c>
      <c r="O15" s="61">
        <v>51</v>
      </c>
      <c r="P15" s="61">
        <v>74</v>
      </c>
      <c r="Q15" s="61">
        <v>88</v>
      </c>
      <c r="R15" s="61">
        <v>89</v>
      </c>
      <c r="S15" s="61">
        <v>83</v>
      </c>
      <c r="T15" s="61">
        <v>79</v>
      </c>
      <c r="U15" s="61">
        <v>66</v>
      </c>
      <c r="V15" s="61">
        <v>49</v>
      </c>
      <c r="W15" s="61">
        <v>35</v>
      </c>
      <c r="X15" s="61">
        <v>37</v>
      </c>
      <c r="Y15" s="61">
        <v>34</v>
      </c>
      <c r="Z15" s="61">
        <v>28</v>
      </c>
      <c r="AA15" s="61">
        <v>26</v>
      </c>
      <c r="AB15" s="62">
        <v>24</v>
      </c>
      <c r="AC15" s="45">
        <f t="shared" si="0"/>
        <v>89</v>
      </c>
      <c r="AD15" s="46">
        <f t="shared" si="1"/>
        <v>-51</v>
      </c>
      <c r="AE15" s="47">
        <f t="shared" si="2"/>
        <v>26.583333333333332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101</v>
      </c>
      <c r="F16" s="70">
        <v>92</v>
      </c>
      <c r="G16" s="70">
        <v>73</v>
      </c>
      <c r="H16" s="70">
        <v>53</v>
      </c>
      <c r="I16" s="70">
        <v>37</v>
      </c>
      <c r="J16" s="70">
        <v>21</v>
      </c>
      <c r="K16" s="70">
        <v>8</v>
      </c>
      <c r="L16" s="70">
        <v>-3</v>
      </c>
      <c r="M16" s="70">
        <v>8</v>
      </c>
      <c r="N16" s="70">
        <v>30</v>
      </c>
      <c r="O16" s="61">
        <v>76</v>
      </c>
      <c r="P16" s="61">
        <v>115</v>
      </c>
      <c r="Q16" s="61">
        <v>145</v>
      </c>
      <c r="R16" s="61">
        <v>164</v>
      </c>
      <c r="S16" s="61">
        <v>165</v>
      </c>
      <c r="T16" s="61">
        <v>144</v>
      </c>
      <c r="U16" s="61">
        <v>130</v>
      </c>
      <c r="V16" s="61">
        <v>122</v>
      </c>
      <c r="W16" s="61">
        <v>105</v>
      </c>
      <c r="X16" s="61">
        <v>89</v>
      </c>
      <c r="Y16" s="61">
        <v>81</v>
      </c>
      <c r="Z16" s="61">
        <v>93</v>
      </c>
      <c r="AA16" s="61">
        <v>90</v>
      </c>
      <c r="AB16" s="62">
        <v>86</v>
      </c>
      <c r="AC16" s="45">
        <f t="shared" si="0"/>
        <v>165</v>
      </c>
      <c r="AD16" s="46">
        <f t="shared" si="1"/>
        <v>-3</v>
      </c>
      <c r="AE16" s="47">
        <f t="shared" si="2"/>
        <v>84.375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88</v>
      </c>
      <c r="F17" s="70">
        <v>78</v>
      </c>
      <c r="G17" s="70">
        <v>58</v>
      </c>
      <c r="H17" s="70">
        <v>40</v>
      </c>
      <c r="I17" s="70">
        <v>24</v>
      </c>
      <c r="J17" s="70">
        <v>8</v>
      </c>
      <c r="K17" s="70">
        <v>-7</v>
      </c>
      <c r="L17" s="70">
        <v>0</v>
      </c>
      <c r="M17" s="70">
        <v>13</v>
      </c>
      <c r="N17" s="70">
        <v>41</v>
      </c>
      <c r="O17" s="61">
        <v>72</v>
      </c>
      <c r="P17" s="61">
        <v>104</v>
      </c>
      <c r="Q17" s="61">
        <v>134</v>
      </c>
      <c r="R17" s="61">
        <v>150</v>
      </c>
      <c r="S17" s="61">
        <v>150</v>
      </c>
      <c r="T17" s="61">
        <v>130</v>
      </c>
      <c r="U17" s="61">
        <v>114</v>
      </c>
      <c r="V17" s="61">
        <v>113</v>
      </c>
      <c r="W17" s="61">
        <v>95</v>
      </c>
      <c r="X17" s="61">
        <v>80</v>
      </c>
      <c r="Y17" s="61">
        <v>77</v>
      </c>
      <c r="Z17" s="61">
        <v>84</v>
      </c>
      <c r="AA17" s="61">
        <v>80</v>
      </c>
      <c r="AB17" s="62">
        <v>77</v>
      </c>
      <c r="AC17" s="45">
        <f t="shared" si="0"/>
        <v>150</v>
      </c>
      <c r="AD17" s="46">
        <f t="shared" si="1"/>
        <v>-7</v>
      </c>
      <c r="AE17" s="47">
        <f t="shared" si="2"/>
        <v>75.125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37</v>
      </c>
      <c r="F18" s="70">
        <v>43</v>
      </c>
      <c r="G18" s="70">
        <v>37</v>
      </c>
      <c r="H18" s="70">
        <v>29</v>
      </c>
      <c r="I18" s="70">
        <v>17</v>
      </c>
      <c r="J18" s="70">
        <v>4</v>
      </c>
      <c r="K18" s="70">
        <v>-7</v>
      </c>
      <c r="L18" s="70">
        <v>-15</v>
      </c>
      <c r="M18" s="70">
        <v>-26</v>
      </c>
      <c r="N18" s="70">
        <v>-23</v>
      </c>
      <c r="O18" s="61">
        <v>-11</v>
      </c>
      <c r="P18" s="61">
        <v>2</v>
      </c>
      <c r="Q18" s="61">
        <v>18</v>
      </c>
      <c r="R18" s="61">
        <v>32</v>
      </c>
      <c r="S18" s="61">
        <v>46</v>
      </c>
      <c r="T18" s="61">
        <v>57</v>
      </c>
      <c r="U18" s="61">
        <v>65</v>
      </c>
      <c r="V18" s="61">
        <v>69</v>
      </c>
      <c r="W18" s="61">
        <v>66</v>
      </c>
      <c r="X18" s="61">
        <v>59</v>
      </c>
      <c r="Y18" s="61">
        <v>49</v>
      </c>
      <c r="Z18" s="61">
        <v>41</v>
      </c>
      <c r="AA18" s="61">
        <v>35</v>
      </c>
      <c r="AB18" s="62">
        <v>30</v>
      </c>
      <c r="AC18" s="45">
        <f t="shared" si="0"/>
        <v>69</v>
      </c>
      <c r="AD18" s="46">
        <f t="shared" si="1"/>
        <v>-26</v>
      </c>
      <c r="AE18" s="47">
        <f t="shared" si="2"/>
        <v>27.25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27</v>
      </c>
      <c r="F20" s="91">
        <v>14</v>
      </c>
      <c r="G20" s="91">
        <v>-3</v>
      </c>
      <c r="H20" s="91">
        <v>-18</v>
      </c>
      <c r="I20" s="91">
        <v>-38</v>
      </c>
      <c r="J20" s="91">
        <v>-50</v>
      </c>
      <c r="K20" s="91">
        <v>-54</v>
      </c>
      <c r="L20" s="91">
        <v>-42</v>
      </c>
      <c r="M20" s="91">
        <v>-18</v>
      </c>
      <c r="N20" s="91">
        <v>14</v>
      </c>
      <c r="O20" s="92">
        <v>35</v>
      </c>
      <c r="P20" s="92">
        <v>51</v>
      </c>
      <c r="Q20" s="92">
        <v>66</v>
      </c>
      <c r="R20" s="92">
        <v>70</v>
      </c>
      <c r="S20" s="92">
        <v>69</v>
      </c>
      <c r="T20" s="92">
        <v>65</v>
      </c>
      <c r="U20" s="92">
        <v>59</v>
      </c>
      <c r="V20" s="92">
        <v>47</v>
      </c>
      <c r="W20" s="92">
        <v>37</v>
      </c>
      <c r="X20" s="92">
        <v>30</v>
      </c>
      <c r="Y20" s="92">
        <v>26</v>
      </c>
      <c r="Z20" s="92">
        <v>22</v>
      </c>
      <c r="AA20" s="92">
        <v>19</v>
      </c>
      <c r="AB20" s="93">
        <v>17</v>
      </c>
      <c r="AC20" s="94">
        <f t="shared" si="0"/>
        <v>70</v>
      </c>
      <c r="AD20" s="95">
        <f t="shared" si="1"/>
        <v>-54</v>
      </c>
      <c r="AE20" s="96">
        <f t="shared" si="2"/>
        <v>18.541666666666668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8778</v>
      </c>
      <c r="G21" s="68"/>
      <c r="H21" s="68">
        <v>8779</v>
      </c>
      <c r="I21" s="68"/>
      <c r="J21" s="68">
        <v>8775</v>
      </c>
      <c r="K21" s="68"/>
      <c r="L21" s="68">
        <v>8772</v>
      </c>
      <c r="M21" s="68"/>
      <c r="N21" s="68">
        <v>8774</v>
      </c>
      <c r="O21" s="57"/>
      <c r="P21" s="57">
        <v>8777</v>
      </c>
      <c r="Q21" s="57"/>
      <c r="R21" s="57">
        <v>8781</v>
      </c>
      <c r="S21" s="57"/>
      <c r="T21" s="57">
        <v>8785</v>
      </c>
      <c r="U21" s="57"/>
      <c r="V21" s="57">
        <v>8780</v>
      </c>
      <c r="W21" s="57"/>
      <c r="X21" s="57">
        <v>8776</v>
      </c>
      <c r="Y21" s="57"/>
      <c r="Z21" s="57">
        <v>8771</v>
      </c>
      <c r="AA21" s="57"/>
      <c r="AB21" s="58">
        <v>8771</v>
      </c>
      <c r="AC21" s="42">
        <f t="shared" si="0"/>
        <v>8785</v>
      </c>
      <c r="AD21" s="43">
        <f t="shared" si="1"/>
        <v>8771</v>
      </c>
      <c r="AE21" s="44">
        <f t="shared" si="2"/>
        <v>8776.5833333333339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2983</v>
      </c>
      <c r="G22" s="70"/>
      <c r="H22" s="70">
        <v>2985</v>
      </c>
      <c r="I22" s="70"/>
      <c r="J22" s="70">
        <v>2987</v>
      </c>
      <c r="K22" s="70"/>
      <c r="L22" s="70">
        <v>2989</v>
      </c>
      <c r="M22" s="70"/>
      <c r="N22" s="70">
        <v>2988</v>
      </c>
      <c r="O22" s="61"/>
      <c r="P22" s="61">
        <v>2987</v>
      </c>
      <c r="Q22" s="61"/>
      <c r="R22" s="61">
        <v>2986</v>
      </c>
      <c r="S22" s="61"/>
      <c r="T22" s="61">
        <v>2985</v>
      </c>
      <c r="U22" s="61"/>
      <c r="V22" s="61">
        <v>2984</v>
      </c>
      <c r="W22" s="61"/>
      <c r="X22" s="61">
        <v>2983</v>
      </c>
      <c r="Y22" s="61"/>
      <c r="Z22" s="61">
        <v>2982</v>
      </c>
      <c r="AA22" s="61"/>
      <c r="AB22" s="62">
        <v>2981</v>
      </c>
      <c r="AC22" s="45">
        <f t="shared" si="0"/>
        <v>2989</v>
      </c>
      <c r="AD22" s="46">
        <f t="shared" si="1"/>
        <v>2981</v>
      </c>
      <c r="AE22" s="47">
        <f t="shared" si="2"/>
        <v>2985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13480</v>
      </c>
      <c r="F23" s="70">
        <v>13473</v>
      </c>
      <c r="G23" s="70"/>
      <c r="H23" s="70"/>
      <c r="I23" s="70"/>
      <c r="J23" s="70"/>
      <c r="K23" s="70"/>
      <c r="L23" s="70">
        <v>13467</v>
      </c>
      <c r="M23" s="70"/>
      <c r="N23" s="70"/>
      <c r="O23" s="61">
        <v>13475</v>
      </c>
      <c r="P23" s="61">
        <v>13610</v>
      </c>
      <c r="Q23" s="61">
        <v>13560</v>
      </c>
      <c r="R23" s="61">
        <v>13514</v>
      </c>
      <c r="S23" s="61"/>
      <c r="T23" s="61">
        <v>13475</v>
      </c>
      <c r="U23" s="61"/>
      <c r="V23" s="61">
        <v>13469</v>
      </c>
      <c r="W23" s="61">
        <v>13489</v>
      </c>
      <c r="X23" s="61">
        <v>13611</v>
      </c>
      <c r="Y23" s="61">
        <v>13654</v>
      </c>
      <c r="Z23" s="61">
        <v>13518</v>
      </c>
      <c r="AA23" s="61"/>
      <c r="AB23" s="62">
        <v>13485</v>
      </c>
      <c r="AC23" s="45">
        <f t="shared" si="0"/>
        <v>13654</v>
      </c>
      <c r="AD23" s="46">
        <f t="shared" si="1"/>
        <v>13467</v>
      </c>
      <c r="AE23" s="47">
        <f t="shared" si="2"/>
        <v>13520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6474</v>
      </c>
      <c r="F24" s="70">
        <v>6474</v>
      </c>
      <c r="G24" s="70"/>
      <c r="H24" s="70"/>
      <c r="I24" s="70"/>
      <c r="J24" s="70"/>
      <c r="K24" s="70"/>
      <c r="L24" s="70">
        <v>6503</v>
      </c>
      <c r="M24" s="70"/>
      <c r="N24" s="70"/>
      <c r="O24" s="61"/>
      <c r="P24" s="61"/>
      <c r="Q24" s="61"/>
      <c r="R24" s="61">
        <v>6485</v>
      </c>
      <c r="S24" s="61"/>
      <c r="T24" s="61"/>
      <c r="U24" s="61"/>
      <c r="V24" s="61"/>
      <c r="W24" s="61"/>
      <c r="X24" s="61">
        <v>6473</v>
      </c>
      <c r="Y24" s="61"/>
      <c r="Z24" s="61"/>
      <c r="AA24" s="61">
        <v>6462</v>
      </c>
      <c r="AB24" s="62"/>
      <c r="AC24" s="45">
        <f t="shared" si="0"/>
        <v>6503</v>
      </c>
      <c r="AD24" s="46">
        <f t="shared" si="1"/>
        <v>6462</v>
      </c>
      <c r="AE24" s="47">
        <f t="shared" si="2"/>
        <v>6478.5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2425</v>
      </c>
      <c r="G25" s="70"/>
      <c r="H25" s="70">
        <v>2415</v>
      </c>
      <c r="I25" s="70"/>
      <c r="J25" s="70">
        <v>2390</v>
      </c>
      <c r="K25" s="70"/>
      <c r="L25" s="70">
        <v>2365</v>
      </c>
      <c r="M25" s="70"/>
      <c r="N25" s="70">
        <v>2360</v>
      </c>
      <c r="O25" s="61"/>
      <c r="P25" s="61">
        <v>2375</v>
      </c>
      <c r="Q25" s="61"/>
      <c r="R25" s="61">
        <v>2405</v>
      </c>
      <c r="S25" s="61"/>
      <c r="T25" s="61">
        <v>2410</v>
      </c>
      <c r="U25" s="61"/>
      <c r="V25" s="61">
        <v>2410</v>
      </c>
      <c r="W25" s="61"/>
      <c r="X25" s="61">
        <v>2410</v>
      </c>
      <c r="Y25" s="61"/>
      <c r="Z25" s="61">
        <v>2410</v>
      </c>
      <c r="AA25" s="61"/>
      <c r="AB25" s="62">
        <v>2410</v>
      </c>
      <c r="AC25" s="45">
        <f t="shared" si="0"/>
        <v>2425</v>
      </c>
      <c r="AD25" s="46">
        <f t="shared" si="1"/>
        <v>2360</v>
      </c>
      <c r="AE25" s="47">
        <f t="shared" si="2"/>
        <v>2398.75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1418</v>
      </c>
      <c r="G26" s="70"/>
      <c r="H26" s="70">
        <v>1418</v>
      </c>
      <c r="I26" s="70"/>
      <c r="J26" s="70">
        <v>1413</v>
      </c>
      <c r="K26" s="70"/>
      <c r="L26" s="70">
        <v>1408</v>
      </c>
      <c r="M26" s="70"/>
      <c r="N26" s="70">
        <v>1404</v>
      </c>
      <c r="O26" s="61"/>
      <c r="P26" s="61">
        <v>1401</v>
      </c>
      <c r="Q26" s="61"/>
      <c r="R26" s="61">
        <v>1398</v>
      </c>
      <c r="S26" s="61"/>
      <c r="T26" s="61">
        <v>1396</v>
      </c>
      <c r="U26" s="61"/>
      <c r="V26" s="61">
        <v>1411</v>
      </c>
      <c r="W26" s="61"/>
      <c r="X26" s="61">
        <v>1426</v>
      </c>
      <c r="Y26" s="61"/>
      <c r="Z26" s="61">
        <v>1428</v>
      </c>
      <c r="AA26" s="61"/>
      <c r="AB26" s="62">
        <v>1429</v>
      </c>
      <c r="AC26" s="45">
        <f t="shared" si="0"/>
        <v>1429</v>
      </c>
      <c r="AD26" s="46">
        <f t="shared" si="1"/>
        <v>1396</v>
      </c>
      <c r="AE26" s="47">
        <f t="shared" si="2"/>
        <v>1412.5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1080</v>
      </c>
      <c r="G27" s="70"/>
      <c r="H27" s="70">
        <v>1085</v>
      </c>
      <c r="I27" s="70"/>
      <c r="J27" s="70">
        <v>1090</v>
      </c>
      <c r="K27" s="70"/>
      <c r="L27" s="70">
        <v>1095</v>
      </c>
      <c r="M27" s="70"/>
      <c r="N27" s="70">
        <v>1090</v>
      </c>
      <c r="O27" s="61"/>
      <c r="P27" s="61">
        <v>1086</v>
      </c>
      <c r="Q27" s="61"/>
      <c r="R27" s="61">
        <v>1079</v>
      </c>
      <c r="S27" s="61"/>
      <c r="T27" s="61">
        <v>1077</v>
      </c>
      <c r="U27" s="61"/>
      <c r="V27" s="61">
        <v>1075</v>
      </c>
      <c r="W27" s="61"/>
      <c r="X27" s="61">
        <v>1073</v>
      </c>
      <c r="Y27" s="61"/>
      <c r="Z27" s="61">
        <v>1071</v>
      </c>
      <c r="AA27" s="61"/>
      <c r="AB27" s="62">
        <v>1070</v>
      </c>
      <c r="AC27" s="45">
        <f t="shared" si="0"/>
        <v>1095</v>
      </c>
      <c r="AD27" s="46">
        <f t="shared" si="1"/>
        <v>1070</v>
      </c>
      <c r="AE27" s="47">
        <f t="shared" si="2"/>
        <v>1080.9166666666667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84</v>
      </c>
      <c r="G28" s="70"/>
      <c r="H28" s="70"/>
      <c r="I28" s="70">
        <v>51</v>
      </c>
      <c r="J28" s="70"/>
      <c r="K28" s="70"/>
      <c r="L28" s="70">
        <v>30</v>
      </c>
      <c r="M28" s="70"/>
      <c r="N28" s="70"/>
      <c r="O28" s="61">
        <v>43</v>
      </c>
      <c r="P28" s="61"/>
      <c r="Q28" s="61"/>
      <c r="R28" s="61">
        <v>98</v>
      </c>
      <c r="S28" s="61"/>
      <c r="T28" s="61"/>
      <c r="U28" s="61">
        <v>122</v>
      </c>
      <c r="V28" s="61"/>
      <c r="W28" s="61"/>
      <c r="X28" s="61">
        <v>102</v>
      </c>
      <c r="Y28" s="61"/>
      <c r="Z28" s="61"/>
      <c r="AA28" s="61">
        <v>70</v>
      </c>
      <c r="AB28" s="62"/>
      <c r="AC28" s="45">
        <f t="shared" si="0"/>
        <v>122</v>
      </c>
      <c r="AD28" s="46">
        <f t="shared" si="1"/>
        <v>30</v>
      </c>
      <c r="AE28" s="47">
        <f t="shared" si="2"/>
        <v>75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53</v>
      </c>
      <c r="G29" s="70"/>
      <c r="H29" s="70"/>
      <c r="I29" s="70">
        <v>17</v>
      </c>
      <c r="J29" s="70"/>
      <c r="K29" s="70"/>
      <c r="L29" s="70">
        <v>-15</v>
      </c>
      <c r="M29" s="70"/>
      <c r="N29" s="70"/>
      <c r="O29" s="61">
        <v>9</v>
      </c>
      <c r="P29" s="61"/>
      <c r="Q29" s="61"/>
      <c r="R29" s="61">
        <v>65</v>
      </c>
      <c r="S29" s="61"/>
      <c r="T29" s="61"/>
      <c r="U29" s="61">
        <v>93</v>
      </c>
      <c r="V29" s="61"/>
      <c r="W29" s="61"/>
      <c r="X29" s="61">
        <v>62</v>
      </c>
      <c r="Y29" s="61"/>
      <c r="Z29" s="61"/>
      <c r="AA29" s="61">
        <v>20</v>
      </c>
      <c r="AB29" s="62"/>
      <c r="AC29" s="45">
        <f t="shared" si="0"/>
        <v>93</v>
      </c>
      <c r="AD29" s="46">
        <f t="shared" si="1"/>
        <v>-15</v>
      </c>
      <c r="AE29" s="47">
        <f t="shared" si="2"/>
        <v>38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45</v>
      </c>
      <c r="F30" s="70">
        <v>41</v>
      </c>
      <c r="G30" s="70">
        <v>29</v>
      </c>
      <c r="H30" s="70">
        <v>11</v>
      </c>
      <c r="I30" s="70">
        <v>-9</v>
      </c>
      <c r="J30" s="70">
        <v>-30</v>
      </c>
      <c r="K30" s="70">
        <v>-43</v>
      </c>
      <c r="L30" s="70">
        <v>-48</v>
      </c>
      <c r="M30" s="70">
        <v>-39</v>
      </c>
      <c r="N30" s="70">
        <v>-18</v>
      </c>
      <c r="O30" s="61">
        <v>8</v>
      </c>
      <c r="P30" s="61">
        <v>33</v>
      </c>
      <c r="Q30" s="61">
        <v>58</v>
      </c>
      <c r="R30" s="61">
        <v>80</v>
      </c>
      <c r="S30" s="61">
        <v>92</v>
      </c>
      <c r="T30" s="61">
        <v>95</v>
      </c>
      <c r="U30" s="61">
        <v>85</v>
      </c>
      <c r="V30" s="61">
        <v>60</v>
      </c>
      <c r="W30" s="61">
        <v>38</v>
      </c>
      <c r="X30" s="61">
        <v>23</v>
      </c>
      <c r="Y30" s="61">
        <v>15</v>
      </c>
      <c r="Z30" s="61">
        <v>13</v>
      </c>
      <c r="AA30" s="61">
        <v>18</v>
      </c>
      <c r="AB30" s="62">
        <v>26</v>
      </c>
      <c r="AC30" s="45">
        <f t="shared" si="0"/>
        <v>95</v>
      </c>
      <c r="AD30" s="46">
        <f t="shared" si="1"/>
        <v>-48</v>
      </c>
      <c r="AE30" s="47">
        <f t="shared" si="2"/>
        <v>24.291666666666668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18</v>
      </c>
      <c r="F31" s="72">
        <v>6</v>
      </c>
      <c r="G31" s="72">
        <v>-11</v>
      </c>
      <c r="H31" s="72">
        <v>-32</v>
      </c>
      <c r="I31" s="72">
        <v>-51</v>
      </c>
      <c r="J31" s="72">
        <v>-59</v>
      </c>
      <c r="K31" s="72">
        <v>-55</v>
      </c>
      <c r="L31" s="72">
        <v>-39</v>
      </c>
      <c r="M31" s="72">
        <v>-17</v>
      </c>
      <c r="N31" s="72">
        <v>8</v>
      </c>
      <c r="O31" s="73">
        <v>35</v>
      </c>
      <c r="P31" s="73">
        <v>55</v>
      </c>
      <c r="Q31" s="73">
        <v>66</v>
      </c>
      <c r="R31" s="73">
        <v>68</v>
      </c>
      <c r="S31" s="73">
        <v>69</v>
      </c>
      <c r="T31" s="73">
        <v>55</v>
      </c>
      <c r="U31" s="73"/>
      <c r="V31" s="73">
        <v>26</v>
      </c>
      <c r="W31" s="73"/>
      <c r="X31" s="73">
        <v>11</v>
      </c>
      <c r="Y31" s="73"/>
      <c r="Z31" s="73">
        <v>15</v>
      </c>
      <c r="AA31" s="73">
        <v>20</v>
      </c>
      <c r="AB31" s="74">
        <v>19</v>
      </c>
      <c r="AC31" s="48">
        <f t="shared" si="0"/>
        <v>69</v>
      </c>
      <c r="AD31" s="49">
        <f t="shared" si="1"/>
        <v>-59</v>
      </c>
      <c r="AE31" s="50">
        <f t="shared" si="2"/>
        <v>9.8571428571428577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215</v>
      </c>
      <c r="G32" s="68"/>
      <c r="H32" s="68"/>
      <c r="I32" s="68"/>
      <c r="J32" s="68"/>
      <c r="K32" s="68"/>
      <c r="L32" s="68">
        <v>228</v>
      </c>
      <c r="M32" s="68"/>
      <c r="N32" s="68"/>
      <c r="O32" s="57">
        <v>229</v>
      </c>
      <c r="P32" s="57"/>
      <c r="Q32" s="57"/>
      <c r="R32" s="57">
        <v>231</v>
      </c>
      <c r="S32" s="57"/>
      <c r="T32" s="57"/>
      <c r="U32" s="57">
        <v>223</v>
      </c>
      <c r="V32" s="57"/>
      <c r="W32" s="57"/>
      <c r="X32" s="57">
        <v>217</v>
      </c>
      <c r="Y32" s="57"/>
      <c r="Z32" s="57"/>
      <c r="AA32" s="57">
        <v>215</v>
      </c>
      <c r="AB32" s="58"/>
      <c r="AC32" s="42">
        <f t="shared" si="0"/>
        <v>231</v>
      </c>
      <c r="AD32" s="43">
        <f t="shared" si="1"/>
        <v>215</v>
      </c>
      <c r="AE32" s="44">
        <f t="shared" si="2"/>
        <v>222.57142857142858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130</v>
      </c>
      <c r="G33" s="70"/>
      <c r="H33" s="70"/>
      <c r="I33" s="70">
        <v>132</v>
      </c>
      <c r="J33" s="70"/>
      <c r="K33" s="70"/>
      <c r="L33" s="70">
        <v>134</v>
      </c>
      <c r="M33" s="70"/>
      <c r="N33" s="70"/>
      <c r="O33" s="61">
        <v>133</v>
      </c>
      <c r="P33" s="61"/>
      <c r="Q33" s="61"/>
      <c r="R33" s="61">
        <v>131</v>
      </c>
      <c r="S33" s="61"/>
      <c r="T33" s="61"/>
      <c r="U33" s="61">
        <v>130</v>
      </c>
      <c r="V33" s="61"/>
      <c r="W33" s="61"/>
      <c r="X33" s="61">
        <v>129</v>
      </c>
      <c r="Y33" s="61"/>
      <c r="Z33" s="61"/>
      <c r="AA33" s="61">
        <v>128</v>
      </c>
      <c r="AB33" s="62"/>
      <c r="AC33" s="45">
        <f t="shared" si="0"/>
        <v>134</v>
      </c>
      <c r="AD33" s="46">
        <f t="shared" si="1"/>
        <v>128</v>
      </c>
      <c r="AE33" s="47">
        <f t="shared" si="2"/>
        <v>130.875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398</v>
      </c>
      <c r="G34" s="70"/>
      <c r="H34" s="70"/>
      <c r="I34" s="70">
        <v>400</v>
      </c>
      <c r="J34" s="70"/>
      <c r="K34" s="70"/>
      <c r="L34" s="70">
        <v>403</v>
      </c>
      <c r="M34" s="70"/>
      <c r="N34" s="70"/>
      <c r="O34" s="61">
        <v>402</v>
      </c>
      <c r="P34" s="61"/>
      <c r="Q34" s="61"/>
      <c r="R34" s="61">
        <v>401</v>
      </c>
      <c r="S34" s="61"/>
      <c r="T34" s="61"/>
      <c r="U34" s="61">
        <v>399</v>
      </c>
      <c r="V34" s="61"/>
      <c r="W34" s="61"/>
      <c r="X34" s="61">
        <v>397</v>
      </c>
      <c r="Y34" s="61"/>
      <c r="Z34" s="61"/>
      <c r="AA34" s="61">
        <v>396</v>
      </c>
      <c r="AB34" s="62"/>
      <c r="AC34" s="45">
        <f t="shared" si="0"/>
        <v>403</v>
      </c>
      <c r="AD34" s="46">
        <f t="shared" si="1"/>
        <v>396</v>
      </c>
      <c r="AE34" s="47">
        <f t="shared" si="2"/>
        <v>399.5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49</v>
      </c>
      <c r="F35" s="70">
        <v>47</v>
      </c>
      <c r="G35" s="70">
        <v>31</v>
      </c>
      <c r="H35" s="70">
        <v>15</v>
      </c>
      <c r="I35" s="70">
        <v>-7</v>
      </c>
      <c r="J35" s="70">
        <v>-29</v>
      </c>
      <c r="K35" s="70">
        <v>-48</v>
      </c>
      <c r="L35" s="70">
        <v>-58</v>
      </c>
      <c r="M35" s="70">
        <v>-50</v>
      </c>
      <c r="N35" s="70">
        <v>-27</v>
      </c>
      <c r="O35" s="61">
        <v>3</v>
      </c>
      <c r="P35" s="61">
        <v>34</v>
      </c>
      <c r="Q35" s="61">
        <v>60</v>
      </c>
      <c r="R35" s="61">
        <v>79</v>
      </c>
      <c r="S35" s="61">
        <v>90</v>
      </c>
      <c r="T35" s="61">
        <v>93</v>
      </c>
      <c r="U35" s="61">
        <v>87</v>
      </c>
      <c r="V35" s="61">
        <v>67</v>
      </c>
      <c r="W35" s="61">
        <v>45</v>
      </c>
      <c r="X35" s="61">
        <v>26</v>
      </c>
      <c r="Y35" s="61">
        <v>14</v>
      </c>
      <c r="Z35" s="61">
        <v>10</v>
      </c>
      <c r="AA35" s="61">
        <v>13</v>
      </c>
      <c r="AB35" s="62">
        <v>22</v>
      </c>
      <c r="AC35" s="45">
        <f t="shared" si="0"/>
        <v>93</v>
      </c>
      <c r="AD35" s="46">
        <f t="shared" si="1"/>
        <v>-58</v>
      </c>
      <c r="AE35" s="47">
        <f t="shared" si="2"/>
        <v>23.583333333333332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35</v>
      </c>
      <c r="G36" s="70"/>
      <c r="H36" s="70">
        <v>-21</v>
      </c>
      <c r="I36" s="70"/>
      <c r="J36" s="70">
        <v>-50</v>
      </c>
      <c r="K36" s="70"/>
      <c r="L36" s="70">
        <v>-29</v>
      </c>
      <c r="M36" s="70"/>
      <c r="N36" s="70">
        <v>10</v>
      </c>
      <c r="O36" s="61"/>
      <c r="P36" s="61">
        <v>53</v>
      </c>
      <c r="Q36" s="61"/>
      <c r="R36" s="61">
        <v>81</v>
      </c>
      <c r="S36" s="61">
        <v>84</v>
      </c>
      <c r="T36" s="61">
        <v>66</v>
      </c>
      <c r="U36" s="61"/>
      <c r="V36" s="61">
        <v>34</v>
      </c>
      <c r="W36" s="61"/>
      <c r="X36" s="61">
        <v>14</v>
      </c>
      <c r="Y36" s="61"/>
      <c r="Z36" s="61">
        <v>21</v>
      </c>
      <c r="AA36" s="61"/>
      <c r="AB36" s="62">
        <v>36</v>
      </c>
      <c r="AC36" s="45">
        <f t="shared" si="0"/>
        <v>84</v>
      </c>
      <c r="AD36" s="46">
        <f t="shared" si="1"/>
        <v>-50</v>
      </c>
      <c r="AE36" s="47">
        <f t="shared" si="2"/>
        <v>25.692307692307693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4</v>
      </c>
      <c r="F37" s="72">
        <v>-13</v>
      </c>
      <c r="G37" s="72">
        <v>-33</v>
      </c>
      <c r="H37" s="72">
        <v>-51</v>
      </c>
      <c r="I37" s="72">
        <v>-61</v>
      </c>
      <c r="J37" s="72">
        <v>-60</v>
      </c>
      <c r="K37" s="72">
        <v>-52</v>
      </c>
      <c r="L37" s="72">
        <v>-38</v>
      </c>
      <c r="M37" s="72">
        <v>-16</v>
      </c>
      <c r="N37" s="72">
        <v>10</v>
      </c>
      <c r="O37" s="73">
        <v>32</v>
      </c>
      <c r="P37" s="73">
        <v>45</v>
      </c>
      <c r="Q37" s="73">
        <v>51</v>
      </c>
      <c r="R37" s="73">
        <v>53</v>
      </c>
      <c r="S37" s="73">
        <v>45</v>
      </c>
      <c r="T37" s="73">
        <v>32</v>
      </c>
      <c r="U37" s="73">
        <v>15</v>
      </c>
      <c r="V37" s="73">
        <v>2</v>
      </c>
      <c r="W37" s="73">
        <v>-3</v>
      </c>
      <c r="X37" s="73">
        <v>-5</v>
      </c>
      <c r="Y37" s="73">
        <v>-1</v>
      </c>
      <c r="Z37" s="73">
        <v>8</v>
      </c>
      <c r="AA37" s="73">
        <v>11</v>
      </c>
      <c r="AB37" s="74">
        <v>5</v>
      </c>
      <c r="AC37" s="48">
        <f t="shared" si="0"/>
        <v>53</v>
      </c>
      <c r="AD37" s="49">
        <f t="shared" si="1"/>
        <v>-61</v>
      </c>
      <c r="AE37" s="50">
        <f t="shared" si="2"/>
        <v>-0.83333333333333337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42"/>
  <sheetViews>
    <sheetView topLeftCell="D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16387</v>
      </c>
      <c r="G4" s="68"/>
      <c r="H4" s="68">
        <v>16386</v>
      </c>
      <c r="I4" s="68"/>
      <c r="J4" s="68">
        <v>16384</v>
      </c>
      <c r="K4" s="68"/>
      <c r="L4" s="68">
        <v>16381</v>
      </c>
      <c r="M4" s="68"/>
      <c r="N4" s="68">
        <v>16380</v>
      </c>
      <c r="O4" s="57"/>
      <c r="P4" s="57">
        <v>16379</v>
      </c>
      <c r="Q4" s="57"/>
      <c r="R4" s="57">
        <v>16378</v>
      </c>
      <c r="S4" s="57"/>
      <c r="T4" s="57">
        <v>16379</v>
      </c>
      <c r="U4" s="57"/>
      <c r="V4" s="57">
        <v>16381</v>
      </c>
      <c r="W4" s="57"/>
      <c r="X4" s="57">
        <v>16383</v>
      </c>
      <c r="Y4" s="57"/>
      <c r="Z4" s="57">
        <v>16382</v>
      </c>
      <c r="AA4" s="57"/>
      <c r="AB4" s="58">
        <v>16381</v>
      </c>
      <c r="AC4" s="42">
        <f>MAX(E4:AB4)</f>
        <v>16387</v>
      </c>
      <c r="AD4" s="43">
        <f>MIN(E4:AB4)</f>
        <v>16378</v>
      </c>
      <c r="AE4" s="44">
        <f>AVERAGE(E4:AB4)</f>
        <v>16381.75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5360</v>
      </c>
      <c r="G5" s="70"/>
      <c r="H5" s="70">
        <v>5358</v>
      </c>
      <c r="I5" s="70"/>
      <c r="J5" s="70">
        <v>5357</v>
      </c>
      <c r="K5" s="70"/>
      <c r="L5" s="70">
        <v>5355</v>
      </c>
      <c r="M5" s="70"/>
      <c r="N5" s="70">
        <v>5361</v>
      </c>
      <c r="O5" s="61"/>
      <c r="P5" s="61">
        <v>5372</v>
      </c>
      <c r="Q5" s="61"/>
      <c r="R5" s="61">
        <v>5380</v>
      </c>
      <c r="S5" s="61"/>
      <c r="T5" s="61">
        <v>5384</v>
      </c>
      <c r="U5" s="61"/>
      <c r="V5" s="61">
        <v>5388</v>
      </c>
      <c r="W5" s="61"/>
      <c r="X5" s="61">
        <v>5392</v>
      </c>
      <c r="Y5" s="61"/>
      <c r="Z5" s="61">
        <v>5387</v>
      </c>
      <c r="AA5" s="61"/>
      <c r="AB5" s="62">
        <v>5381</v>
      </c>
      <c r="AC5" s="45">
        <f t="shared" ref="AC5:AC37" si="0">MAX(E5:AB5)</f>
        <v>5392</v>
      </c>
      <c r="AD5" s="46">
        <f t="shared" ref="AD5:AD37" si="1">MIN(E5:AB5)</f>
        <v>5355</v>
      </c>
      <c r="AE5" s="47">
        <f>AVERAGE(E5:AB5)</f>
        <v>5372.916666666667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1167</v>
      </c>
      <c r="G6" s="70"/>
      <c r="H6" s="70">
        <v>1149</v>
      </c>
      <c r="I6" s="70"/>
      <c r="J6" s="70">
        <v>1128</v>
      </c>
      <c r="K6" s="70"/>
      <c r="L6" s="70">
        <v>1120</v>
      </c>
      <c r="M6" s="70"/>
      <c r="N6" s="70">
        <v>1120</v>
      </c>
      <c r="O6" s="61"/>
      <c r="P6" s="61">
        <v>1120</v>
      </c>
      <c r="Q6" s="61"/>
      <c r="R6" s="61">
        <v>1120</v>
      </c>
      <c r="S6" s="61"/>
      <c r="T6" s="61">
        <v>1165</v>
      </c>
      <c r="U6" s="61"/>
      <c r="V6" s="61">
        <v>1212</v>
      </c>
      <c r="W6" s="61"/>
      <c r="X6" s="61">
        <v>1187</v>
      </c>
      <c r="Y6" s="61"/>
      <c r="Z6" s="61">
        <v>1145</v>
      </c>
      <c r="AA6" s="61"/>
      <c r="AB6" s="62">
        <v>1138</v>
      </c>
      <c r="AC6" s="45">
        <f t="shared" si="0"/>
        <v>1212</v>
      </c>
      <c r="AD6" s="46">
        <f t="shared" si="1"/>
        <v>1120</v>
      </c>
      <c r="AE6" s="47">
        <f t="shared" ref="AE6:AE37" si="2">AVERAGE(E6:AB6)</f>
        <v>1147.5833333333333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637</v>
      </c>
      <c r="G7" s="70"/>
      <c r="H7" s="70">
        <v>635</v>
      </c>
      <c r="I7" s="70"/>
      <c r="J7" s="70">
        <v>633</v>
      </c>
      <c r="K7" s="70"/>
      <c r="L7" s="70">
        <v>631</v>
      </c>
      <c r="M7" s="70"/>
      <c r="N7" s="70">
        <v>631</v>
      </c>
      <c r="O7" s="61"/>
      <c r="P7" s="61">
        <v>631</v>
      </c>
      <c r="Q7" s="61"/>
      <c r="R7" s="61">
        <v>631</v>
      </c>
      <c r="S7" s="61"/>
      <c r="T7" s="61">
        <v>631</v>
      </c>
      <c r="U7" s="61"/>
      <c r="V7" s="61">
        <v>631</v>
      </c>
      <c r="W7" s="61"/>
      <c r="X7" s="61">
        <v>631</v>
      </c>
      <c r="Y7" s="61"/>
      <c r="Z7" s="61">
        <v>635</v>
      </c>
      <c r="AA7" s="61"/>
      <c r="AB7" s="62">
        <v>640</v>
      </c>
      <c r="AC7" s="45">
        <f t="shared" si="0"/>
        <v>640</v>
      </c>
      <c r="AD7" s="46">
        <f t="shared" si="1"/>
        <v>631</v>
      </c>
      <c r="AE7" s="47">
        <f t="shared" si="2"/>
        <v>633.08333333333337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158</v>
      </c>
      <c r="G8" s="70"/>
      <c r="H8" s="70">
        <v>158</v>
      </c>
      <c r="I8" s="70"/>
      <c r="J8" s="70">
        <v>159</v>
      </c>
      <c r="K8" s="70"/>
      <c r="L8" s="70">
        <v>160</v>
      </c>
      <c r="M8" s="70"/>
      <c r="N8" s="70">
        <v>158</v>
      </c>
      <c r="O8" s="61"/>
      <c r="P8" s="61">
        <v>156</v>
      </c>
      <c r="Q8" s="61"/>
      <c r="R8" s="61">
        <v>154</v>
      </c>
      <c r="S8" s="61"/>
      <c r="T8" s="61">
        <v>153</v>
      </c>
      <c r="U8" s="61"/>
      <c r="V8" s="61">
        <v>152</v>
      </c>
      <c r="W8" s="61"/>
      <c r="X8" s="61">
        <v>152</v>
      </c>
      <c r="Y8" s="61"/>
      <c r="Z8" s="61">
        <v>152</v>
      </c>
      <c r="AA8" s="61"/>
      <c r="AB8" s="62">
        <v>152</v>
      </c>
      <c r="AC8" s="45">
        <f t="shared" si="0"/>
        <v>160</v>
      </c>
      <c r="AD8" s="46">
        <f t="shared" si="1"/>
        <v>152</v>
      </c>
      <c r="AE8" s="47">
        <f t="shared" si="2"/>
        <v>155.33333333333334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116</v>
      </c>
      <c r="G9" s="70"/>
      <c r="H9" s="70">
        <v>117</v>
      </c>
      <c r="I9" s="70"/>
      <c r="J9" s="70">
        <v>120</v>
      </c>
      <c r="K9" s="70"/>
      <c r="L9" s="70">
        <v>120</v>
      </c>
      <c r="M9" s="70"/>
      <c r="N9" s="70">
        <v>120</v>
      </c>
      <c r="O9" s="61"/>
      <c r="P9" s="61">
        <v>123</v>
      </c>
      <c r="Q9" s="61"/>
      <c r="R9" s="61">
        <v>124</v>
      </c>
      <c r="S9" s="61"/>
      <c r="T9" s="61">
        <v>138</v>
      </c>
      <c r="U9" s="61"/>
      <c r="V9" s="61">
        <v>146</v>
      </c>
      <c r="W9" s="61"/>
      <c r="X9" s="61">
        <v>136</v>
      </c>
      <c r="Y9" s="61"/>
      <c r="Z9" s="61">
        <v>127</v>
      </c>
      <c r="AA9" s="61"/>
      <c r="AB9" s="62">
        <v>116</v>
      </c>
      <c r="AC9" s="45">
        <f t="shared" si="0"/>
        <v>146</v>
      </c>
      <c r="AD9" s="46">
        <f t="shared" si="1"/>
        <v>116</v>
      </c>
      <c r="AE9" s="47">
        <f t="shared" si="2"/>
        <v>125.25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37</v>
      </c>
      <c r="F10" s="70">
        <v>27</v>
      </c>
      <c r="G10" s="70">
        <v>5</v>
      </c>
      <c r="H10" s="70">
        <v>-19</v>
      </c>
      <c r="I10" s="70">
        <v>-40</v>
      </c>
      <c r="J10" s="70">
        <v>-55</v>
      </c>
      <c r="K10" s="70">
        <v>-67</v>
      </c>
      <c r="L10" s="70">
        <v>-72</v>
      </c>
      <c r="M10" s="70">
        <v>-55</v>
      </c>
      <c r="N10" s="70">
        <v>-25</v>
      </c>
      <c r="O10" s="61">
        <v>12</v>
      </c>
      <c r="P10" s="61">
        <v>55</v>
      </c>
      <c r="Q10" s="61">
        <v>91</v>
      </c>
      <c r="R10" s="61">
        <v>120</v>
      </c>
      <c r="S10" s="61">
        <v>138</v>
      </c>
      <c r="T10" s="61">
        <v>143</v>
      </c>
      <c r="U10" s="61">
        <v>133</v>
      </c>
      <c r="V10" s="61">
        <v>116</v>
      </c>
      <c r="W10" s="61">
        <v>96</v>
      </c>
      <c r="X10" s="61">
        <v>77</v>
      </c>
      <c r="Y10" s="61">
        <v>59</v>
      </c>
      <c r="Z10" s="61">
        <v>46</v>
      </c>
      <c r="AA10" s="61">
        <v>33</v>
      </c>
      <c r="AB10" s="62">
        <v>21</v>
      </c>
      <c r="AC10" s="45">
        <f t="shared" si="0"/>
        <v>143</v>
      </c>
      <c r="AD10" s="46">
        <f t="shared" si="1"/>
        <v>-72</v>
      </c>
      <c r="AE10" s="47">
        <f t="shared" si="2"/>
        <v>36.5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4678</v>
      </c>
      <c r="G11" s="70"/>
      <c r="H11" s="70"/>
      <c r="I11" s="70">
        <v>4678</v>
      </c>
      <c r="J11" s="70"/>
      <c r="K11" s="70"/>
      <c r="L11" s="70">
        <v>4677</v>
      </c>
      <c r="M11" s="70"/>
      <c r="N11" s="70"/>
      <c r="O11" s="61">
        <v>4677</v>
      </c>
      <c r="P11" s="61"/>
      <c r="Q11" s="61"/>
      <c r="R11" s="61">
        <v>4677</v>
      </c>
      <c r="S11" s="61"/>
      <c r="T11" s="61"/>
      <c r="U11" s="61">
        <v>4677</v>
      </c>
      <c r="V11" s="61"/>
      <c r="W11" s="61"/>
      <c r="X11" s="61">
        <v>4677</v>
      </c>
      <c r="Y11" s="61"/>
      <c r="Z11" s="61"/>
      <c r="AA11" s="61">
        <v>4677</v>
      </c>
      <c r="AB11" s="62"/>
      <c r="AC11" s="45">
        <f t="shared" si="0"/>
        <v>4678</v>
      </c>
      <c r="AD11" s="46">
        <f t="shared" si="1"/>
        <v>4677</v>
      </c>
      <c r="AE11" s="47">
        <f t="shared" si="2"/>
        <v>4677.25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2671</v>
      </c>
      <c r="G12" s="70"/>
      <c r="H12" s="70">
        <v>2693</v>
      </c>
      <c r="I12" s="70"/>
      <c r="J12" s="70">
        <v>2710</v>
      </c>
      <c r="K12" s="70"/>
      <c r="L12" s="70">
        <v>2715</v>
      </c>
      <c r="M12" s="70"/>
      <c r="N12" s="70">
        <v>2731</v>
      </c>
      <c r="O12" s="61"/>
      <c r="P12" s="61">
        <v>2736</v>
      </c>
      <c r="Q12" s="61"/>
      <c r="R12" s="61">
        <v>2691</v>
      </c>
      <c r="S12" s="61"/>
      <c r="T12" s="61">
        <v>2710</v>
      </c>
      <c r="U12" s="61"/>
      <c r="V12" s="61">
        <v>2713</v>
      </c>
      <c r="W12" s="61"/>
      <c r="X12" s="61">
        <v>2734</v>
      </c>
      <c r="Y12" s="61"/>
      <c r="Z12" s="61">
        <v>2741</v>
      </c>
      <c r="AA12" s="61"/>
      <c r="AB12" s="62">
        <v>2693</v>
      </c>
      <c r="AC12" s="45">
        <f t="shared" si="0"/>
        <v>2741</v>
      </c>
      <c r="AD12" s="46">
        <f t="shared" si="1"/>
        <v>2671</v>
      </c>
      <c r="AE12" s="47">
        <f t="shared" si="2"/>
        <v>2711.5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1104</v>
      </c>
      <c r="G13" s="70"/>
      <c r="H13" s="70"/>
      <c r="I13" s="70">
        <v>1018</v>
      </c>
      <c r="J13" s="70"/>
      <c r="K13" s="70"/>
      <c r="L13" s="70">
        <v>1014</v>
      </c>
      <c r="M13" s="70"/>
      <c r="N13" s="70"/>
      <c r="O13" s="61">
        <v>1011</v>
      </c>
      <c r="P13" s="61"/>
      <c r="Q13" s="61"/>
      <c r="R13" s="61">
        <v>1010</v>
      </c>
      <c r="S13" s="61"/>
      <c r="T13" s="61"/>
      <c r="U13" s="61">
        <v>1042</v>
      </c>
      <c r="V13" s="61"/>
      <c r="W13" s="61"/>
      <c r="X13" s="61">
        <v>1030</v>
      </c>
      <c r="Y13" s="61"/>
      <c r="Z13" s="61"/>
      <c r="AA13" s="61">
        <v>1057</v>
      </c>
      <c r="AB13" s="62"/>
      <c r="AC13" s="45">
        <f t="shared" si="0"/>
        <v>1104</v>
      </c>
      <c r="AD13" s="46">
        <f t="shared" si="1"/>
        <v>1010</v>
      </c>
      <c r="AE13" s="47">
        <f t="shared" si="2"/>
        <v>1035.75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101</v>
      </c>
      <c r="G14" s="70"/>
      <c r="H14" s="70"/>
      <c r="I14" s="70">
        <v>98</v>
      </c>
      <c r="J14" s="70"/>
      <c r="K14" s="70"/>
      <c r="L14" s="70">
        <v>91</v>
      </c>
      <c r="M14" s="70"/>
      <c r="N14" s="70"/>
      <c r="O14" s="61">
        <v>80</v>
      </c>
      <c r="P14" s="61"/>
      <c r="Q14" s="61"/>
      <c r="R14" s="61">
        <v>70</v>
      </c>
      <c r="S14" s="61"/>
      <c r="T14" s="61"/>
      <c r="U14" s="61">
        <v>123</v>
      </c>
      <c r="V14" s="61"/>
      <c r="W14" s="61"/>
      <c r="X14" s="61">
        <v>112</v>
      </c>
      <c r="Y14" s="61"/>
      <c r="Z14" s="61"/>
      <c r="AA14" s="61">
        <v>98</v>
      </c>
      <c r="AB14" s="62"/>
      <c r="AC14" s="45">
        <f t="shared" si="0"/>
        <v>123</v>
      </c>
      <c r="AD14" s="46">
        <f t="shared" si="1"/>
        <v>70</v>
      </c>
      <c r="AE14" s="47">
        <f t="shared" si="2"/>
        <v>96.625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15</v>
      </c>
      <c r="F15" s="70">
        <v>0</v>
      </c>
      <c r="G15" s="70">
        <v>-23</v>
      </c>
      <c r="H15" s="70">
        <v>-49</v>
      </c>
      <c r="I15" s="70">
        <v>-64</v>
      </c>
      <c r="J15" s="70">
        <v>-74</v>
      </c>
      <c r="K15" s="70">
        <v>-81</v>
      </c>
      <c r="L15" s="70">
        <v>-69</v>
      </c>
      <c r="M15" s="70">
        <v>-38</v>
      </c>
      <c r="N15" s="70">
        <v>-5</v>
      </c>
      <c r="O15" s="61">
        <v>31</v>
      </c>
      <c r="P15" s="61">
        <v>70</v>
      </c>
      <c r="Q15" s="61">
        <v>101</v>
      </c>
      <c r="R15" s="61">
        <v>116</v>
      </c>
      <c r="S15" s="61">
        <v>119</v>
      </c>
      <c r="T15" s="61">
        <v>111</v>
      </c>
      <c r="U15" s="61">
        <v>103</v>
      </c>
      <c r="V15" s="61">
        <v>85</v>
      </c>
      <c r="W15" s="61">
        <v>66</v>
      </c>
      <c r="X15" s="61">
        <v>51</v>
      </c>
      <c r="Y15" s="61">
        <v>41</v>
      </c>
      <c r="Z15" s="61">
        <v>30</v>
      </c>
      <c r="AA15" s="61">
        <v>15</v>
      </c>
      <c r="AB15" s="62">
        <v>6</v>
      </c>
      <c r="AC15" s="45">
        <f t="shared" si="0"/>
        <v>119</v>
      </c>
      <c r="AD15" s="46">
        <f t="shared" si="1"/>
        <v>-81</v>
      </c>
      <c r="AE15" s="47">
        <f t="shared" si="2"/>
        <v>23.208333333333332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84</v>
      </c>
      <c r="F16" s="70">
        <v>72</v>
      </c>
      <c r="G16" s="70">
        <v>59</v>
      </c>
      <c r="H16" s="70">
        <v>41</v>
      </c>
      <c r="I16" s="70">
        <v>22</v>
      </c>
      <c r="J16" s="70">
        <v>5</v>
      </c>
      <c r="K16" s="70">
        <v>-9</v>
      </c>
      <c r="L16" s="70">
        <v>-20</v>
      </c>
      <c r="M16" s="70">
        <v>-29</v>
      </c>
      <c r="N16" s="70">
        <v>-18</v>
      </c>
      <c r="O16" s="61">
        <v>10</v>
      </c>
      <c r="P16" s="61">
        <v>53</v>
      </c>
      <c r="Q16" s="61">
        <v>103</v>
      </c>
      <c r="R16" s="61">
        <v>151</v>
      </c>
      <c r="S16" s="61">
        <v>182</v>
      </c>
      <c r="T16" s="61">
        <v>194</v>
      </c>
      <c r="U16" s="61">
        <v>182</v>
      </c>
      <c r="V16" s="61">
        <v>167</v>
      </c>
      <c r="W16" s="61">
        <v>151</v>
      </c>
      <c r="X16" s="61">
        <v>130</v>
      </c>
      <c r="Y16" s="61">
        <v>140</v>
      </c>
      <c r="Z16" s="61">
        <v>156</v>
      </c>
      <c r="AA16" s="61">
        <v>166</v>
      </c>
      <c r="AB16" s="62">
        <v>181</v>
      </c>
      <c r="AC16" s="45">
        <f t="shared" si="0"/>
        <v>194</v>
      </c>
      <c r="AD16" s="46">
        <f t="shared" si="1"/>
        <v>-29</v>
      </c>
      <c r="AE16" s="47">
        <f t="shared" si="2"/>
        <v>90.541666666666671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70</v>
      </c>
      <c r="F17" s="70">
        <v>61</v>
      </c>
      <c r="G17" s="70">
        <v>44</v>
      </c>
      <c r="H17" s="70">
        <v>22</v>
      </c>
      <c r="I17" s="70">
        <v>2</v>
      </c>
      <c r="J17" s="70">
        <v>-12</v>
      </c>
      <c r="K17" s="70">
        <v>-25</v>
      </c>
      <c r="L17" s="70">
        <v>-34</v>
      </c>
      <c r="M17" s="70">
        <v>-34</v>
      </c>
      <c r="N17" s="70">
        <v>-6</v>
      </c>
      <c r="O17" s="61">
        <v>23</v>
      </c>
      <c r="P17" s="61">
        <v>56</v>
      </c>
      <c r="Q17" s="61">
        <v>98</v>
      </c>
      <c r="R17" s="61">
        <v>140</v>
      </c>
      <c r="S17" s="61">
        <v>171</v>
      </c>
      <c r="T17" s="61">
        <v>181</v>
      </c>
      <c r="U17" s="61">
        <v>171</v>
      </c>
      <c r="V17" s="61">
        <v>151</v>
      </c>
      <c r="W17" s="61">
        <v>135</v>
      </c>
      <c r="X17" s="61">
        <v>114</v>
      </c>
      <c r="Y17" s="61">
        <v>94</v>
      </c>
      <c r="Z17" s="61">
        <v>83</v>
      </c>
      <c r="AA17" s="61">
        <v>73</v>
      </c>
      <c r="AB17" s="62">
        <v>54</v>
      </c>
      <c r="AC17" s="45">
        <f t="shared" si="0"/>
        <v>181</v>
      </c>
      <c r="AD17" s="46">
        <f t="shared" si="1"/>
        <v>-34</v>
      </c>
      <c r="AE17" s="47">
        <f t="shared" si="2"/>
        <v>68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15</v>
      </c>
      <c r="F18" s="70">
        <v>12</v>
      </c>
      <c r="G18" s="70">
        <v>17</v>
      </c>
      <c r="H18" s="70">
        <v>10</v>
      </c>
      <c r="I18" s="70">
        <v>0</v>
      </c>
      <c r="J18" s="70">
        <v>-10</v>
      </c>
      <c r="K18" s="70">
        <v>-19</v>
      </c>
      <c r="L18" s="70">
        <v>-27</v>
      </c>
      <c r="M18" s="70">
        <v>-35</v>
      </c>
      <c r="N18" s="70">
        <v>-42</v>
      </c>
      <c r="O18" s="61">
        <v>-36</v>
      </c>
      <c r="P18" s="61">
        <v>-24</v>
      </c>
      <c r="Q18" s="61">
        <v>-9</v>
      </c>
      <c r="R18" s="61">
        <v>7</v>
      </c>
      <c r="S18" s="61">
        <v>29</v>
      </c>
      <c r="T18" s="61">
        <v>46</v>
      </c>
      <c r="U18" s="61">
        <v>59</v>
      </c>
      <c r="V18" s="61">
        <v>70</v>
      </c>
      <c r="W18" s="61">
        <v>78</v>
      </c>
      <c r="X18" s="61">
        <v>82</v>
      </c>
      <c r="Y18" s="61">
        <v>76</v>
      </c>
      <c r="Z18" s="61">
        <v>69</v>
      </c>
      <c r="AA18" s="61">
        <v>60</v>
      </c>
      <c r="AB18" s="62">
        <v>51</v>
      </c>
      <c r="AC18" s="45">
        <f t="shared" si="0"/>
        <v>82</v>
      </c>
      <c r="AD18" s="46">
        <f t="shared" si="1"/>
        <v>-42</v>
      </c>
      <c r="AE18" s="47">
        <f t="shared" si="2"/>
        <v>19.958333333333332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12</v>
      </c>
      <c r="F20" s="91">
        <v>3</v>
      </c>
      <c r="G20" s="91">
        <v>-16</v>
      </c>
      <c r="H20" s="91">
        <v>-37</v>
      </c>
      <c r="I20" s="91">
        <v>-58</v>
      </c>
      <c r="J20" s="91">
        <v>-71</v>
      </c>
      <c r="K20" s="91">
        <v>-83</v>
      </c>
      <c r="L20" s="91">
        <v>-87</v>
      </c>
      <c r="M20" s="91">
        <v>-65</v>
      </c>
      <c r="N20" s="91">
        <v>-27</v>
      </c>
      <c r="O20" s="92">
        <v>8</v>
      </c>
      <c r="P20" s="92">
        <v>42</v>
      </c>
      <c r="Q20" s="92">
        <v>69</v>
      </c>
      <c r="R20" s="92">
        <v>88</v>
      </c>
      <c r="S20" s="92">
        <v>94</v>
      </c>
      <c r="T20" s="92">
        <v>95</v>
      </c>
      <c r="U20" s="92">
        <v>89</v>
      </c>
      <c r="V20" s="92">
        <v>79</v>
      </c>
      <c r="W20" s="92">
        <v>64</v>
      </c>
      <c r="X20" s="92">
        <v>54</v>
      </c>
      <c r="Y20" s="92">
        <v>46</v>
      </c>
      <c r="Z20" s="92">
        <v>38</v>
      </c>
      <c r="AA20" s="92">
        <v>26</v>
      </c>
      <c r="AB20" s="93">
        <v>17</v>
      </c>
      <c r="AC20" s="94">
        <f t="shared" si="0"/>
        <v>95</v>
      </c>
      <c r="AD20" s="95">
        <f t="shared" si="1"/>
        <v>-87</v>
      </c>
      <c r="AE20" s="96">
        <f t="shared" si="2"/>
        <v>15.833333333333334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>
        <v>8775</v>
      </c>
      <c r="G21" s="68"/>
      <c r="H21" s="68">
        <v>8777</v>
      </c>
      <c r="I21" s="68"/>
      <c r="J21" s="68">
        <v>8780</v>
      </c>
      <c r="K21" s="68"/>
      <c r="L21" s="68">
        <v>8782</v>
      </c>
      <c r="M21" s="68"/>
      <c r="N21" s="68">
        <v>8778</v>
      </c>
      <c r="O21" s="57"/>
      <c r="P21" s="57">
        <v>8774</v>
      </c>
      <c r="Q21" s="57"/>
      <c r="R21" s="57">
        <v>8769</v>
      </c>
      <c r="S21" s="57"/>
      <c r="T21" s="57">
        <v>8771</v>
      </c>
      <c r="U21" s="57"/>
      <c r="V21" s="57">
        <v>8774</v>
      </c>
      <c r="W21" s="57"/>
      <c r="X21" s="57">
        <v>8777</v>
      </c>
      <c r="Y21" s="57"/>
      <c r="Z21" s="57">
        <v>8783</v>
      </c>
      <c r="AA21" s="57"/>
      <c r="AB21" s="58">
        <v>8796</v>
      </c>
      <c r="AC21" s="42">
        <f t="shared" si="0"/>
        <v>8796</v>
      </c>
      <c r="AD21" s="43">
        <f t="shared" si="1"/>
        <v>8769</v>
      </c>
      <c r="AE21" s="44">
        <f t="shared" si="2"/>
        <v>8778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2980</v>
      </c>
      <c r="G22" s="70"/>
      <c r="H22" s="70">
        <v>2982</v>
      </c>
      <c r="I22" s="70"/>
      <c r="J22" s="70">
        <v>2988</v>
      </c>
      <c r="K22" s="70"/>
      <c r="L22" s="70">
        <v>2991</v>
      </c>
      <c r="M22" s="70"/>
      <c r="N22" s="70">
        <v>2990</v>
      </c>
      <c r="O22" s="61"/>
      <c r="P22" s="61">
        <v>2989</v>
      </c>
      <c r="Q22" s="61"/>
      <c r="R22" s="61">
        <v>2987</v>
      </c>
      <c r="S22" s="61"/>
      <c r="T22" s="61">
        <v>2984</v>
      </c>
      <c r="U22" s="61"/>
      <c r="V22" s="61">
        <v>2982</v>
      </c>
      <c r="W22" s="61"/>
      <c r="X22" s="61">
        <v>2981</v>
      </c>
      <c r="Y22" s="61"/>
      <c r="Z22" s="61">
        <v>2980</v>
      </c>
      <c r="AA22" s="61"/>
      <c r="AB22" s="62">
        <v>2979</v>
      </c>
      <c r="AC22" s="45">
        <f t="shared" si="0"/>
        <v>2991</v>
      </c>
      <c r="AD22" s="46">
        <f t="shared" si="1"/>
        <v>2979</v>
      </c>
      <c r="AE22" s="47">
        <f t="shared" si="2"/>
        <v>2984.4166666666665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13480</v>
      </c>
      <c r="F23" s="70">
        <v>13475</v>
      </c>
      <c r="G23" s="70"/>
      <c r="H23" s="70"/>
      <c r="I23" s="70"/>
      <c r="J23" s="70"/>
      <c r="K23" s="70"/>
      <c r="L23" s="70">
        <v>13467</v>
      </c>
      <c r="M23" s="70"/>
      <c r="N23" s="70"/>
      <c r="O23" s="61">
        <v>13487</v>
      </c>
      <c r="P23" s="61">
        <v>13602</v>
      </c>
      <c r="Q23" s="61">
        <v>13578</v>
      </c>
      <c r="R23" s="61">
        <v>13515</v>
      </c>
      <c r="S23" s="61"/>
      <c r="T23" s="61">
        <v>13477</v>
      </c>
      <c r="U23" s="61"/>
      <c r="V23" s="61">
        <v>13470</v>
      </c>
      <c r="W23" s="61">
        <v>13662</v>
      </c>
      <c r="X23" s="61">
        <v>13675</v>
      </c>
      <c r="Y23" s="61">
        <v>13602</v>
      </c>
      <c r="Z23" s="61">
        <v>13516</v>
      </c>
      <c r="AA23" s="61"/>
      <c r="AB23" s="62">
        <v>13488</v>
      </c>
      <c r="AC23" s="45">
        <f t="shared" si="0"/>
        <v>13675</v>
      </c>
      <c r="AD23" s="46">
        <f t="shared" si="1"/>
        <v>13467</v>
      </c>
      <c r="AE23" s="47">
        <f t="shared" si="2"/>
        <v>13535.285714285714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6470</v>
      </c>
      <c r="F24" s="70">
        <v>6465</v>
      </c>
      <c r="G24" s="70"/>
      <c r="H24" s="70"/>
      <c r="I24" s="70">
        <v>6484</v>
      </c>
      <c r="J24" s="70"/>
      <c r="K24" s="70">
        <v>6500</v>
      </c>
      <c r="L24" s="70">
        <v>6491</v>
      </c>
      <c r="M24" s="70"/>
      <c r="N24" s="70"/>
      <c r="O24" s="61">
        <v>6466</v>
      </c>
      <c r="P24" s="61"/>
      <c r="Q24" s="61">
        <v>6473</v>
      </c>
      <c r="R24" s="61">
        <v>6448</v>
      </c>
      <c r="S24" s="61"/>
      <c r="T24" s="61"/>
      <c r="U24" s="61">
        <v>6428</v>
      </c>
      <c r="V24" s="61">
        <v>6436</v>
      </c>
      <c r="W24" s="61">
        <v>6418</v>
      </c>
      <c r="X24" s="61">
        <v>6428</v>
      </c>
      <c r="Y24" s="61"/>
      <c r="Z24" s="61">
        <v>6448</v>
      </c>
      <c r="AA24" s="61"/>
      <c r="AB24" s="62">
        <v>6483</v>
      </c>
      <c r="AC24" s="45">
        <f t="shared" si="0"/>
        <v>6500</v>
      </c>
      <c r="AD24" s="46">
        <f t="shared" si="1"/>
        <v>6418</v>
      </c>
      <c r="AE24" s="47">
        <f t="shared" si="2"/>
        <v>6459.8571428571431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2420</v>
      </c>
      <c r="G25" s="70"/>
      <c r="H25" s="70">
        <v>2400</v>
      </c>
      <c r="I25" s="70"/>
      <c r="J25" s="70">
        <v>2370</v>
      </c>
      <c r="K25" s="70"/>
      <c r="L25" s="70">
        <v>2338</v>
      </c>
      <c r="M25" s="70"/>
      <c r="N25" s="70">
        <v>2355</v>
      </c>
      <c r="O25" s="61">
        <v>2362</v>
      </c>
      <c r="P25" s="61">
        <v>2387</v>
      </c>
      <c r="Q25" s="61">
        <v>2407</v>
      </c>
      <c r="R25" s="61">
        <v>2425</v>
      </c>
      <c r="S25" s="61">
        <v>2430</v>
      </c>
      <c r="T25" s="61">
        <v>2434</v>
      </c>
      <c r="U25" s="61">
        <v>2437</v>
      </c>
      <c r="V25" s="61">
        <v>2439</v>
      </c>
      <c r="W25" s="61">
        <v>2440</v>
      </c>
      <c r="X25" s="61">
        <v>2440</v>
      </c>
      <c r="Y25" s="61">
        <v>2440</v>
      </c>
      <c r="Z25" s="61">
        <v>2425</v>
      </c>
      <c r="AA25" s="61">
        <v>2415</v>
      </c>
      <c r="AB25" s="62">
        <v>2400</v>
      </c>
      <c r="AC25" s="45">
        <f t="shared" si="0"/>
        <v>2440</v>
      </c>
      <c r="AD25" s="46">
        <f t="shared" si="1"/>
        <v>2338</v>
      </c>
      <c r="AE25" s="47">
        <f t="shared" si="2"/>
        <v>2408.6315789473683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1430</v>
      </c>
      <c r="G26" s="70"/>
      <c r="H26" s="70">
        <v>1429</v>
      </c>
      <c r="I26" s="70"/>
      <c r="J26" s="70">
        <v>1427</v>
      </c>
      <c r="K26" s="70"/>
      <c r="L26" s="70">
        <v>1424</v>
      </c>
      <c r="M26" s="70"/>
      <c r="N26" s="70">
        <v>1412</v>
      </c>
      <c r="O26" s="61"/>
      <c r="P26" s="61">
        <v>1400</v>
      </c>
      <c r="Q26" s="61"/>
      <c r="R26" s="61">
        <v>1388</v>
      </c>
      <c r="S26" s="61"/>
      <c r="T26" s="61">
        <v>1416</v>
      </c>
      <c r="U26" s="61"/>
      <c r="V26" s="61">
        <v>1421</v>
      </c>
      <c r="W26" s="61"/>
      <c r="X26" s="61">
        <v>1426</v>
      </c>
      <c r="Y26" s="61"/>
      <c r="Z26" s="61">
        <v>1427</v>
      </c>
      <c r="AA26" s="61"/>
      <c r="AB26" s="62">
        <v>1428</v>
      </c>
      <c r="AC26" s="45">
        <f t="shared" si="0"/>
        <v>1430</v>
      </c>
      <c r="AD26" s="46">
        <f t="shared" si="1"/>
        <v>1388</v>
      </c>
      <c r="AE26" s="47">
        <f t="shared" si="2"/>
        <v>1419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1070</v>
      </c>
      <c r="G27" s="70"/>
      <c r="H27" s="70">
        <v>1068</v>
      </c>
      <c r="I27" s="70"/>
      <c r="J27" s="70">
        <v>1066</v>
      </c>
      <c r="K27" s="70"/>
      <c r="L27" s="70">
        <v>1065</v>
      </c>
      <c r="M27" s="70"/>
      <c r="N27" s="70">
        <v>1067</v>
      </c>
      <c r="O27" s="61"/>
      <c r="P27" s="61">
        <v>1070</v>
      </c>
      <c r="Q27" s="61"/>
      <c r="R27" s="61">
        <v>1073</v>
      </c>
      <c r="S27" s="61"/>
      <c r="T27" s="61">
        <v>1075</v>
      </c>
      <c r="U27" s="61"/>
      <c r="V27" s="61">
        <v>1077</v>
      </c>
      <c r="W27" s="61"/>
      <c r="X27" s="61">
        <v>1079</v>
      </c>
      <c r="Y27" s="61"/>
      <c r="Z27" s="61">
        <v>1081</v>
      </c>
      <c r="AA27" s="61"/>
      <c r="AB27" s="62">
        <v>1083</v>
      </c>
      <c r="AC27" s="45">
        <f t="shared" si="0"/>
        <v>1083</v>
      </c>
      <c r="AD27" s="46">
        <f t="shared" si="1"/>
        <v>1065</v>
      </c>
      <c r="AE27" s="47">
        <f t="shared" si="2"/>
        <v>1072.8333333333333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85</v>
      </c>
      <c r="G28" s="70"/>
      <c r="H28" s="70"/>
      <c r="I28" s="70">
        <v>58</v>
      </c>
      <c r="J28" s="70"/>
      <c r="K28" s="70"/>
      <c r="L28" s="70">
        <v>27</v>
      </c>
      <c r="M28" s="70"/>
      <c r="N28" s="70"/>
      <c r="O28" s="61">
        <v>20</v>
      </c>
      <c r="P28" s="61"/>
      <c r="Q28" s="61"/>
      <c r="R28" s="61">
        <v>83</v>
      </c>
      <c r="S28" s="61"/>
      <c r="T28" s="61"/>
      <c r="U28" s="61">
        <v>144</v>
      </c>
      <c r="V28" s="61"/>
      <c r="W28" s="61"/>
      <c r="X28" s="61">
        <v>112</v>
      </c>
      <c r="Y28" s="61"/>
      <c r="Z28" s="61"/>
      <c r="AA28" s="61">
        <v>89</v>
      </c>
      <c r="AB28" s="62"/>
      <c r="AC28" s="45">
        <f t="shared" si="0"/>
        <v>144</v>
      </c>
      <c r="AD28" s="46">
        <f t="shared" si="1"/>
        <v>20</v>
      </c>
      <c r="AE28" s="47">
        <f t="shared" si="2"/>
        <v>77.25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41</v>
      </c>
      <c r="G29" s="70"/>
      <c r="H29" s="70"/>
      <c r="I29" s="70">
        <v>15</v>
      </c>
      <c r="J29" s="70"/>
      <c r="K29" s="70"/>
      <c r="L29" s="70">
        <v>-15</v>
      </c>
      <c r="M29" s="70"/>
      <c r="N29" s="70"/>
      <c r="O29" s="61">
        <v>-29</v>
      </c>
      <c r="P29" s="61"/>
      <c r="Q29" s="61"/>
      <c r="R29" s="61">
        <v>101</v>
      </c>
      <c r="S29" s="61"/>
      <c r="T29" s="61"/>
      <c r="U29" s="61"/>
      <c r="V29" s="61"/>
      <c r="W29" s="61"/>
      <c r="X29" s="61">
        <v>88</v>
      </c>
      <c r="Y29" s="61"/>
      <c r="Z29" s="61"/>
      <c r="AA29" s="61">
        <v>50</v>
      </c>
      <c r="AB29" s="62"/>
      <c r="AC29" s="45">
        <f t="shared" si="0"/>
        <v>101</v>
      </c>
      <c r="AD29" s="46">
        <f t="shared" si="1"/>
        <v>-29</v>
      </c>
      <c r="AE29" s="47">
        <f t="shared" si="2"/>
        <v>35.857142857142854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31</v>
      </c>
      <c r="F30" s="70">
        <v>28</v>
      </c>
      <c r="G30" s="70">
        <v>17</v>
      </c>
      <c r="H30" s="70">
        <v>2</v>
      </c>
      <c r="I30" s="70">
        <v>-18</v>
      </c>
      <c r="J30" s="70">
        <v>-40</v>
      </c>
      <c r="K30" s="70">
        <v>-59</v>
      </c>
      <c r="L30" s="70">
        <v>-73</v>
      </c>
      <c r="M30" s="70">
        <v>-70</v>
      </c>
      <c r="N30" s="70">
        <v>-47</v>
      </c>
      <c r="O30" s="61">
        <v>-18</v>
      </c>
      <c r="P30" s="61">
        <v>14</v>
      </c>
      <c r="Q30" s="61">
        <v>48</v>
      </c>
      <c r="R30" s="61">
        <v>79</v>
      </c>
      <c r="S30" s="61">
        <v>104</v>
      </c>
      <c r="T30" s="61">
        <v>113</v>
      </c>
      <c r="U30" s="61">
        <v>113</v>
      </c>
      <c r="V30" s="61">
        <v>102</v>
      </c>
      <c r="W30" s="61">
        <v>84</v>
      </c>
      <c r="X30" s="61">
        <v>61</v>
      </c>
      <c r="Y30" s="61">
        <v>41</v>
      </c>
      <c r="Z30" s="61">
        <v>31</v>
      </c>
      <c r="AA30" s="61">
        <v>22</v>
      </c>
      <c r="AB30" s="62">
        <v>14</v>
      </c>
      <c r="AC30" s="45">
        <f t="shared" si="0"/>
        <v>113</v>
      </c>
      <c r="AD30" s="46">
        <f t="shared" si="1"/>
        <v>-73</v>
      </c>
      <c r="AE30" s="47">
        <f t="shared" si="2"/>
        <v>24.125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/>
      <c r="F31" s="72">
        <v>-7</v>
      </c>
      <c r="G31" s="72">
        <v>-26</v>
      </c>
      <c r="H31" s="72">
        <v>-44</v>
      </c>
      <c r="I31" s="72">
        <v>-61</v>
      </c>
      <c r="J31" s="72">
        <v>-82</v>
      </c>
      <c r="K31" s="72">
        <v>-87</v>
      </c>
      <c r="L31" s="72">
        <v>-73</v>
      </c>
      <c r="M31" s="72">
        <v>-53</v>
      </c>
      <c r="N31" s="72">
        <v>-20</v>
      </c>
      <c r="O31" s="73">
        <v>13</v>
      </c>
      <c r="P31" s="73">
        <v>48</v>
      </c>
      <c r="Q31" s="73">
        <v>75</v>
      </c>
      <c r="R31" s="73">
        <v>91</v>
      </c>
      <c r="S31" s="73">
        <v>94</v>
      </c>
      <c r="T31" s="73">
        <v>90</v>
      </c>
      <c r="U31" s="73">
        <v>78</v>
      </c>
      <c r="V31" s="73">
        <v>56</v>
      </c>
      <c r="W31" s="73">
        <v>38</v>
      </c>
      <c r="X31" s="73">
        <v>30</v>
      </c>
      <c r="Y31" s="73">
        <v>21</v>
      </c>
      <c r="Z31" s="73">
        <v>13</v>
      </c>
      <c r="AA31" s="73">
        <v>10</v>
      </c>
      <c r="AB31" s="74">
        <v>1</v>
      </c>
      <c r="AC31" s="48">
        <f t="shared" si="0"/>
        <v>94</v>
      </c>
      <c r="AD31" s="49">
        <f t="shared" si="1"/>
        <v>-87</v>
      </c>
      <c r="AE31" s="50">
        <f t="shared" si="2"/>
        <v>8.9130434782608692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212</v>
      </c>
      <c r="G32" s="68"/>
      <c r="H32" s="68"/>
      <c r="I32" s="68">
        <v>223</v>
      </c>
      <c r="J32" s="68"/>
      <c r="K32" s="68"/>
      <c r="L32" s="68">
        <v>225</v>
      </c>
      <c r="M32" s="68"/>
      <c r="N32" s="68"/>
      <c r="O32" s="57">
        <v>231</v>
      </c>
      <c r="P32" s="57"/>
      <c r="Q32" s="57"/>
      <c r="R32" s="57">
        <v>231</v>
      </c>
      <c r="S32" s="57"/>
      <c r="T32" s="57"/>
      <c r="U32" s="57">
        <v>223</v>
      </c>
      <c r="V32" s="57"/>
      <c r="W32" s="57"/>
      <c r="X32" s="57">
        <v>215</v>
      </c>
      <c r="Y32" s="57"/>
      <c r="Z32" s="57"/>
      <c r="AA32" s="57">
        <v>212</v>
      </c>
      <c r="AB32" s="58"/>
      <c r="AC32" s="42">
        <f t="shared" si="0"/>
        <v>231</v>
      </c>
      <c r="AD32" s="43">
        <f t="shared" si="1"/>
        <v>212</v>
      </c>
      <c r="AE32" s="44">
        <f t="shared" si="2"/>
        <v>221.5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130</v>
      </c>
      <c r="G33" s="70"/>
      <c r="H33" s="70"/>
      <c r="I33" s="70">
        <v>133</v>
      </c>
      <c r="J33" s="70"/>
      <c r="K33" s="70"/>
      <c r="L33" s="70">
        <v>136</v>
      </c>
      <c r="M33" s="70"/>
      <c r="N33" s="70"/>
      <c r="O33" s="61">
        <v>135</v>
      </c>
      <c r="P33" s="61"/>
      <c r="Q33" s="61"/>
      <c r="R33" s="61">
        <v>133</v>
      </c>
      <c r="S33" s="61"/>
      <c r="T33" s="61"/>
      <c r="U33" s="61">
        <v>135</v>
      </c>
      <c r="V33" s="61"/>
      <c r="W33" s="61"/>
      <c r="X33" s="61">
        <v>138</v>
      </c>
      <c r="Y33" s="61"/>
      <c r="Z33" s="61"/>
      <c r="AA33" s="61">
        <v>139</v>
      </c>
      <c r="AB33" s="62"/>
      <c r="AC33" s="45">
        <f t="shared" si="0"/>
        <v>139</v>
      </c>
      <c r="AD33" s="46">
        <f t="shared" si="1"/>
        <v>130</v>
      </c>
      <c r="AE33" s="47">
        <f t="shared" si="2"/>
        <v>134.875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395</v>
      </c>
      <c r="G34" s="70"/>
      <c r="H34" s="70"/>
      <c r="I34" s="70">
        <v>936</v>
      </c>
      <c r="J34" s="70"/>
      <c r="K34" s="70"/>
      <c r="L34" s="70">
        <v>938</v>
      </c>
      <c r="M34" s="70"/>
      <c r="N34" s="70"/>
      <c r="O34" s="61">
        <v>398</v>
      </c>
      <c r="P34" s="61"/>
      <c r="Q34" s="61"/>
      <c r="R34" s="61">
        <v>397</v>
      </c>
      <c r="S34" s="61"/>
      <c r="T34" s="61"/>
      <c r="U34" s="61">
        <v>396</v>
      </c>
      <c r="V34" s="61"/>
      <c r="W34" s="61"/>
      <c r="X34" s="61">
        <v>395</v>
      </c>
      <c r="Y34" s="61"/>
      <c r="Z34" s="61"/>
      <c r="AA34" s="61">
        <v>395</v>
      </c>
      <c r="AB34" s="62"/>
      <c r="AC34" s="45">
        <f t="shared" si="0"/>
        <v>938</v>
      </c>
      <c r="AD34" s="46">
        <f t="shared" si="1"/>
        <v>395</v>
      </c>
      <c r="AE34" s="47">
        <f t="shared" si="2"/>
        <v>531.25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32</v>
      </c>
      <c r="F35" s="70">
        <v>29</v>
      </c>
      <c r="G35" s="70">
        <v>18</v>
      </c>
      <c r="H35" s="70">
        <v>-2</v>
      </c>
      <c r="I35" s="70">
        <v>-23</v>
      </c>
      <c r="J35" s="70">
        <v>-42</v>
      </c>
      <c r="K35" s="70">
        <v>-61</v>
      </c>
      <c r="L35" s="70">
        <v>-78</v>
      </c>
      <c r="M35" s="70">
        <v>-83</v>
      </c>
      <c r="N35" s="70">
        <v>-60</v>
      </c>
      <c r="O35" s="61">
        <v>-28</v>
      </c>
      <c r="P35" s="61">
        <v>10</v>
      </c>
      <c r="Q35" s="61">
        <v>46</v>
      </c>
      <c r="R35" s="61">
        <v>76</v>
      </c>
      <c r="S35" s="61">
        <v>102</v>
      </c>
      <c r="T35" s="61">
        <v>117</v>
      </c>
      <c r="U35" s="61">
        <v>122</v>
      </c>
      <c r="V35" s="61">
        <v>114</v>
      </c>
      <c r="W35" s="61">
        <v>93</v>
      </c>
      <c r="X35" s="61">
        <v>67</v>
      </c>
      <c r="Y35" s="61">
        <v>48</v>
      </c>
      <c r="Z35" s="61">
        <v>34</v>
      </c>
      <c r="AA35" s="61">
        <v>24</v>
      </c>
      <c r="AB35" s="62">
        <v>16</v>
      </c>
      <c r="AC35" s="45">
        <f t="shared" si="0"/>
        <v>122</v>
      </c>
      <c r="AD35" s="46">
        <f t="shared" si="1"/>
        <v>-83</v>
      </c>
      <c r="AE35" s="47">
        <f t="shared" si="2"/>
        <v>23.791666666666668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11</v>
      </c>
      <c r="G36" s="70"/>
      <c r="H36" s="70">
        <v>-29</v>
      </c>
      <c r="I36" s="70"/>
      <c r="J36" s="70">
        <v>-64</v>
      </c>
      <c r="K36" s="70">
        <v>-76</v>
      </c>
      <c r="L36" s="70">
        <v>-65</v>
      </c>
      <c r="M36" s="70"/>
      <c r="N36" s="70">
        <v>-22</v>
      </c>
      <c r="O36" s="61"/>
      <c r="P36" s="61">
        <v>32</v>
      </c>
      <c r="Q36" s="61"/>
      <c r="R36" s="61">
        <v>89</v>
      </c>
      <c r="S36" s="61">
        <v>110</v>
      </c>
      <c r="T36" s="61">
        <v>108</v>
      </c>
      <c r="U36" s="61"/>
      <c r="V36" s="61">
        <v>74</v>
      </c>
      <c r="W36" s="61"/>
      <c r="X36" s="61">
        <v>37</v>
      </c>
      <c r="Y36" s="61"/>
      <c r="Z36" s="61">
        <v>19</v>
      </c>
      <c r="AA36" s="61"/>
      <c r="AB36" s="62">
        <v>16</v>
      </c>
      <c r="AC36" s="45">
        <f t="shared" si="0"/>
        <v>110</v>
      </c>
      <c r="AD36" s="46">
        <f t="shared" si="1"/>
        <v>-76</v>
      </c>
      <c r="AE36" s="47">
        <f t="shared" si="2"/>
        <v>17.142857142857142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>
        <v>-5</v>
      </c>
      <c r="F37" s="72">
        <v>-17</v>
      </c>
      <c r="G37" s="72">
        <v>-37</v>
      </c>
      <c r="H37" s="72">
        <v>-64</v>
      </c>
      <c r="I37" s="72">
        <v>-84</v>
      </c>
      <c r="J37" s="72">
        <v>-92</v>
      </c>
      <c r="K37" s="72">
        <v>-90</v>
      </c>
      <c r="L37" s="72">
        <v>-80</v>
      </c>
      <c r="M37" s="72">
        <v>-55</v>
      </c>
      <c r="N37" s="72">
        <v>-21</v>
      </c>
      <c r="O37" s="73"/>
      <c r="P37" s="73">
        <v>47</v>
      </c>
      <c r="Q37" s="73">
        <v>67</v>
      </c>
      <c r="R37" s="73">
        <v>78</v>
      </c>
      <c r="S37" s="73">
        <v>75</v>
      </c>
      <c r="T37" s="73">
        <v>62</v>
      </c>
      <c r="U37" s="73">
        <v>46</v>
      </c>
      <c r="V37" s="73">
        <v>29</v>
      </c>
      <c r="W37" s="73">
        <v>17</v>
      </c>
      <c r="X37" s="73">
        <v>10</v>
      </c>
      <c r="Y37" s="73"/>
      <c r="Z37" s="73"/>
      <c r="AA37" s="73"/>
      <c r="AB37" s="74"/>
      <c r="AC37" s="48">
        <f t="shared" si="0"/>
        <v>78</v>
      </c>
      <c r="AD37" s="49">
        <f t="shared" si="1"/>
        <v>-92</v>
      </c>
      <c r="AE37" s="50">
        <f t="shared" si="2"/>
        <v>-6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2"/>
  <sheetViews>
    <sheetView topLeftCell="C1" zoomScaleNormal="100" workbookViewId="0">
      <selection activeCell="E3" sqref="E3:AB3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115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31" width="6.85546875" style="2" customWidth="1"/>
    <col min="32" max="16384" width="9.140625" style="2"/>
  </cols>
  <sheetData>
    <row r="1" spans="1:31" ht="18" customHeight="1" x14ac:dyDescent="0.3">
      <c r="C1" s="192" t="s">
        <v>40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</row>
    <row r="2" spans="1:31" ht="16.5" customHeight="1" thickBot="1" x14ac:dyDescent="0.3">
      <c r="D2" s="6"/>
      <c r="E2" s="2"/>
      <c r="N2" s="21" t="s">
        <v>20</v>
      </c>
      <c r="O2" s="21"/>
      <c r="U2" s="21"/>
      <c r="V2" s="21"/>
      <c r="Y2" s="5" t="s">
        <v>41</v>
      </c>
      <c r="Z2" s="8"/>
    </row>
    <row r="3" spans="1:31" s="6" customFormat="1" ht="13.5" customHeight="1" thickBot="1" x14ac:dyDescent="0.3">
      <c r="A3" s="107" t="s">
        <v>58</v>
      </c>
      <c r="B3" s="108" t="s">
        <v>0</v>
      </c>
      <c r="C3" s="108" t="s">
        <v>1</v>
      </c>
      <c r="D3" s="109" t="s">
        <v>2</v>
      </c>
      <c r="E3" s="110">
        <v>0</v>
      </c>
      <c r="F3" s="108">
        <v>1</v>
      </c>
      <c r="G3" s="110">
        <v>2</v>
      </c>
      <c r="H3" s="108">
        <v>3</v>
      </c>
      <c r="I3" s="110">
        <v>4</v>
      </c>
      <c r="J3" s="108">
        <v>5</v>
      </c>
      <c r="K3" s="110">
        <v>6</v>
      </c>
      <c r="L3" s="108">
        <v>7</v>
      </c>
      <c r="M3" s="110">
        <v>8</v>
      </c>
      <c r="N3" s="108">
        <v>9</v>
      </c>
      <c r="O3" s="110">
        <v>10</v>
      </c>
      <c r="P3" s="108">
        <v>11</v>
      </c>
      <c r="Q3" s="110">
        <v>12</v>
      </c>
      <c r="R3" s="108">
        <v>13</v>
      </c>
      <c r="S3" s="110">
        <v>14</v>
      </c>
      <c r="T3" s="108">
        <v>15</v>
      </c>
      <c r="U3" s="110">
        <v>16</v>
      </c>
      <c r="V3" s="108">
        <v>17</v>
      </c>
      <c r="W3" s="110">
        <v>18</v>
      </c>
      <c r="X3" s="108">
        <v>19</v>
      </c>
      <c r="Y3" s="110">
        <v>20</v>
      </c>
      <c r="Z3" s="108">
        <v>21</v>
      </c>
      <c r="AA3" s="110">
        <v>22</v>
      </c>
      <c r="AB3" s="108">
        <v>23</v>
      </c>
      <c r="AC3" s="22" t="s">
        <v>42</v>
      </c>
      <c r="AD3" s="23" t="s">
        <v>43</v>
      </c>
      <c r="AE3" s="24" t="s">
        <v>44</v>
      </c>
    </row>
    <row r="4" spans="1:31" s="6" customFormat="1" ht="15.2" customHeight="1" x14ac:dyDescent="0.25">
      <c r="A4" s="202" t="s">
        <v>56</v>
      </c>
      <c r="B4" s="11">
        <v>1</v>
      </c>
      <c r="C4" s="97" t="s">
        <v>3</v>
      </c>
      <c r="D4" s="111">
        <v>73401</v>
      </c>
      <c r="E4" s="67"/>
      <c r="F4" s="68">
        <v>16379</v>
      </c>
      <c r="G4" s="68"/>
      <c r="H4" s="68">
        <v>16376</v>
      </c>
      <c r="I4" s="68"/>
      <c r="J4" s="68">
        <v>16373</v>
      </c>
      <c r="K4" s="68"/>
      <c r="L4" s="68">
        <v>16371</v>
      </c>
      <c r="M4" s="68"/>
      <c r="N4" s="68"/>
      <c r="O4" s="57">
        <v>16374</v>
      </c>
      <c r="P4" s="57"/>
      <c r="Q4" s="57"/>
      <c r="R4" s="57">
        <v>16376</v>
      </c>
      <c r="S4" s="57"/>
      <c r="T4" s="57">
        <v>16378</v>
      </c>
      <c r="U4" s="57"/>
      <c r="V4" s="57">
        <v>16380</v>
      </c>
      <c r="W4" s="57"/>
      <c r="X4" s="57">
        <v>16382</v>
      </c>
      <c r="Y4" s="57"/>
      <c r="Z4" s="57">
        <v>16381</v>
      </c>
      <c r="AA4" s="57"/>
      <c r="AB4" s="58">
        <v>16380</v>
      </c>
      <c r="AC4" s="42">
        <f>MAX(E4:AB4)</f>
        <v>16382</v>
      </c>
      <c r="AD4" s="43">
        <f>MIN(E4:AB4)</f>
        <v>16371</v>
      </c>
      <c r="AE4" s="44">
        <f>AVERAGE(E4:AB4)</f>
        <v>16377.272727272728</v>
      </c>
    </row>
    <row r="5" spans="1:31" s="6" customFormat="1" ht="15.2" customHeight="1" x14ac:dyDescent="0.25">
      <c r="A5" s="190"/>
      <c r="B5" s="10">
        <v>2</v>
      </c>
      <c r="C5" s="98" t="s">
        <v>25</v>
      </c>
      <c r="D5" s="112">
        <v>73402</v>
      </c>
      <c r="E5" s="69"/>
      <c r="F5" s="70">
        <v>5376</v>
      </c>
      <c r="G5" s="70"/>
      <c r="H5" s="70">
        <v>5378</v>
      </c>
      <c r="I5" s="70"/>
      <c r="J5" s="70">
        <v>5382</v>
      </c>
      <c r="K5" s="70"/>
      <c r="L5" s="70">
        <v>5385</v>
      </c>
      <c r="M5" s="70"/>
      <c r="N5" s="70">
        <v>5393</v>
      </c>
      <c r="O5" s="61"/>
      <c r="P5" s="61">
        <v>5399</v>
      </c>
      <c r="Q5" s="61"/>
      <c r="R5" s="61">
        <v>5403</v>
      </c>
      <c r="S5" s="61"/>
      <c r="T5" s="61">
        <v>5390</v>
      </c>
      <c r="U5" s="61"/>
      <c r="V5" s="61">
        <v>5376</v>
      </c>
      <c r="W5" s="61"/>
      <c r="X5" s="61">
        <v>5363</v>
      </c>
      <c r="Y5" s="61"/>
      <c r="Z5" s="61">
        <v>5360</v>
      </c>
      <c r="AA5" s="61"/>
      <c r="AB5" s="62">
        <v>5358</v>
      </c>
      <c r="AC5" s="45">
        <f t="shared" ref="AC5:AC37" si="0">MAX(E5:AB5)</f>
        <v>5403</v>
      </c>
      <c r="AD5" s="46">
        <f t="shared" ref="AD5:AD37" si="1">MIN(E5:AB5)</f>
        <v>5358</v>
      </c>
      <c r="AE5" s="47">
        <f>AVERAGE(E5:AB5)</f>
        <v>5380.25</v>
      </c>
    </row>
    <row r="6" spans="1:31" s="3" customFormat="1" ht="15.2" customHeight="1" x14ac:dyDescent="0.25">
      <c r="A6" s="190"/>
      <c r="B6" s="10">
        <v>3</v>
      </c>
      <c r="C6" s="98" t="s">
        <v>4</v>
      </c>
      <c r="D6" s="112">
        <v>73403</v>
      </c>
      <c r="E6" s="69"/>
      <c r="F6" s="70">
        <v>1180</v>
      </c>
      <c r="G6" s="70"/>
      <c r="H6" s="70">
        <v>1193</v>
      </c>
      <c r="I6" s="70"/>
      <c r="J6" s="70">
        <v>1172</v>
      </c>
      <c r="K6" s="70"/>
      <c r="L6" s="70">
        <v>1137</v>
      </c>
      <c r="M6" s="70"/>
      <c r="N6" s="70">
        <v>1130</v>
      </c>
      <c r="O6" s="61"/>
      <c r="P6" s="61">
        <v>1125</v>
      </c>
      <c r="Q6" s="61"/>
      <c r="R6" s="61">
        <v>1120</v>
      </c>
      <c r="S6" s="61"/>
      <c r="T6" s="61">
        <v>1120</v>
      </c>
      <c r="U6" s="61"/>
      <c r="V6" s="61">
        <v>1120</v>
      </c>
      <c r="W6" s="61"/>
      <c r="X6" s="61">
        <v>1120</v>
      </c>
      <c r="Y6" s="61"/>
      <c r="Z6" s="61">
        <v>1136</v>
      </c>
      <c r="AA6" s="61"/>
      <c r="AB6" s="62">
        <v>1167</v>
      </c>
      <c r="AC6" s="45">
        <f t="shared" si="0"/>
        <v>1193</v>
      </c>
      <c r="AD6" s="46">
        <f t="shared" si="1"/>
        <v>1120</v>
      </c>
      <c r="AE6" s="47">
        <f t="shared" ref="AE6:AE37" si="2">AVERAGE(E6:AB6)</f>
        <v>1143.3333333333333</v>
      </c>
    </row>
    <row r="7" spans="1:31" s="3" customFormat="1" ht="15.2" customHeight="1" x14ac:dyDescent="0.25">
      <c r="A7" s="190"/>
      <c r="B7" s="10">
        <v>4</v>
      </c>
      <c r="C7" s="98" t="s">
        <v>26</v>
      </c>
      <c r="D7" s="112">
        <v>73420</v>
      </c>
      <c r="E7" s="69"/>
      <c r="F7" s="70">
        <v>646</v>
      </c>
      <c r="G7" s="70"/>
      <c r="H7" s="70">
        <v>650</v>
      </c>
      <c r="I7" s="70"/>
      <c r="J7" s="70">
        <v>654</v>
      </c>
      <c r="K7" s="70"/>
      <c r="L7" s="70">
        <v>657</v>
      </c>
      <c r="M7" s="70"/>
      <c r="N7" s="70">
        <v>679</v>
      </c>
      <c r="O7" s="61"/>
      <c r="P7" s="61">
        <v>682</v>
      </c>
      <c r="Q7" s="61"/>
      <c r="R7" s="61">
        <v>686</v>
      </c>
      <c r="S7" s="61"/>
      <c r="T7" s="61">
        <v>682</v>
      </c>
      <c r="U7" s="61"/>
      <c r="V7" s="61">
        <v>675</v>
      </c>
      <c r="W7" s="61"/>
      <c r="X7" s="61">
        <v>670</v>
      </c>
      <c r="Y7" s="61"/>
      <c r="Z7" s="61">
        <v>667</v>
      </c>
      <c r="AA7" s="61"/>
      <c r="AB7" s="62">
        <v>663</v>
      </c>
      <c r="AC7" s="45">
        <f t="shared" si="0"/>
        <v>686</v>
      </c>
      <c r="AD7" s="46">
        <f t="shared" si="1"/>
        <v>646</v>
      </c>
      <c r="AE7" s="47">
        <f t="shared" si="2"/>
        <v>667.58333333333337</v>
      </c>
    </row>
    <row r="8" spans="1:31" s="3" customFormat="1" ht="15.2" customHeight="1" x14ac:dyDescent="0.25">
      <c r="A8" s="190"/>
      <c r="B8" s="10">
        <v>5</v>
      </c>
      <c r="C8" s="98" t="s">
        <v>5</v>
      </c>
      <c r="D8" s="112">
        <v>73400</v>
      </c>
      <c r="E8" s="69"/>
      <c r="F8" s="70">
        <v>152</v>
      </c>
      <c r="G8" s="70"/>
      <c r="H8" s="70">
        <v>155</v>
      </c>
      <c r="I8" s="70"/>
      <c r="J8" s="70">
        <v>158</v>
      </c>
      <c r="K8" s="70"/>
      <c r="L8" s="70">
        <v>163</v>
      </c>
      <c r="M8" s="70"/>
      <c r="N8" s="70">
        <v>165</v>
      </c>
      <c r="O8" s="61"/>
      <c r="P8" s="61">
        <v>169</v>
      </c>
      <c r="Q8" s="61"/>
      <c r="R8" s="61">
        <v>172</v>
      </c>
      <c r="S8" s="61"/>
      <c r="T8" s="61">
        <v>173</v>
      </c>
      <c r="U8" s="61"/>
      <c r="V8" s="61">
        <v>174</v>
      </c>
      <c r="W8" s="61"/>
      <c r="X8" s="61">
        <v>175</v>
      </c>
      <c r="Y8" s="61"/>
      <c r="Z8" s="61">
        <v>178</v>
      </c>
      <c r="AA8" s="61"/>
      <c r="AB8" s="62">
        <v>183</v>
      </c>
      <c r="AC8" s="45">
        <f t="shared" si="0"/>
        <v>183</v>
      </c>
      <c r="AD8" s="46">
        <f t="shared" si="1"/>
        <v>152</v>
      </c>
      <c r="AE8" s="47">
        <f t="shared" si="2"/>
        <v>168.08333333333334</v>
      </c>
    </row>
    <row r="9" spans="1:31" s="3" customFormat="1" ht="15.2" customHeight="1" x14ac:dyDescent="0.25">
      <c r="A9" s="190"/>
      <c r="B9" s="10">
        <v>6</v>
      </c>
      <c r="C9" s="98" t="s">
        <v>6</v>
      </c>
      <c r="D9" s="112">
        <v>73404</v>
      </c>
      <c r="E9" s="69"/>
      <c r="F9" s="70">
        <v>130</v>
      </c>
      <c r="G9" s="70"/>
      <c r="H9" s="70">
        <v>139</v>
      </c>
      <c r="I9" s="70"/>
      <c r="J9" s="70">
        <v>144</v>
      </c>
      <c r="K9" s="70"/>
      <c r="L9" s="70">
        <v>138</v>
      </c>
      <c r="M9" s="70"/>
      <c r="N9" s="70">
        <v>140</v>
      </c>
      <c r="O9" s="61"/>
      <c r="P9" s="61">
        <v>142</v>
      </c>
      <c r="Q9" s="61"/>
      <c r="R9" s="61">
        <v>142</v>
      </c>
      <c r="S9" s="61"/>
      <c r="T9" s="61">
        <v>148</v>
      </c>
      <c r="U9" s="61"/>
      <c r="V9" s="61">
        <v>154</v>
      </c>
      <c r="W9" s="61"/>
      <c r="X9" s="61">
        <v>159</v>
      </c>
      <c r="Y9" s="61"/>
      <c r="Z9" s="61">
        <v>151</v>
      </c>
      <c r="AA9" s="61"/>
      <c r="AB9" s="62">
        <v>139</v>
      </c>
      <c r="AC9" s="45">
        <f t="shared" si="0"/>
        <v>159</v>
      </c>
      <c r="AD9" s="46">
        <f t="shared" si="1"/>
        <v>130</v>
      </c>
      <c r="AE9" s="47">
        <f t="shared" si="2"/>
        <v>143.83333333333334</v>
      </c>
    </row>
    <row r="10" spans="1:31" s="3" customFormat="1" ht="15.2" customHeight="1" x14ac:dyDescent="0.25">
      <c r="A10" s="190"/>
      <c r="B10" s="10">
        <v>7</v>
      </c>
      <c r="C10" s="98" t="s">
        <v>7</v>
      </c>
      <c r="D10" s="112">
        <v>73405</v>
      </c>
      <c r="E10" s="69">
        <v>12</v>
      </c>
      <c r="F10" s="70">
        <v>3</v>
      </c>
      <c r="G10" s="70">
        <v>-14</v>
      </c>
      <c r="H10" s="70">
        <v>-32</v>
      </c>
      <c r="I10" s="70">
        <v>-51</v>
      </c>
      <c r="J10" s="70">
        <v>-67</v>
      </c>
      <c r="K10" s="70">
        <v>-81</v>
      </c>
      <c r="L10" s="70">
        <v>-95</v>
      </c>
      <c r="M10" s="70">
        <v>-98</v>
      </c>
      <c r="N10" s="70">
        <v>-70</v>
      </c>
      <c r="O10" s="61">
        <v>-34</v>
      </c>
      <c r="P10" s="61">
        <v>9</v>
      </c>
      <c r="Q10" s="61">
        <v>55</v>
      </c>
      <c r="R10" s="61">
        <v>95</v>
      </c>
      <c r="S10" s="61">
        <v>130</v>
      </c>
      <c r="T10" s="61">
        <v>149</v>
      </c>
      <c r="U10" s="61">
        <v>157</v>
      </c>
      <c r="V10" s="61">
        <v>158</v>
      </c>
      <c r="W10" s="61">
        <v>143</v>
      </c>
      <c r="X10" s="61">
        <v>122</v>
      </c>
      <c r="Y10" s="61">
        <v>99</v>
      </c>
      <c r="Z10" s="61">
        <v>77</v>
      </c>
      <c r="AA10" s="61">
        <v>58</v>
      </c>
      <c r="AB10" s="62">
        <v>41</v>
      </c>
      <c r="AC10" s="45">
        <f t="shared" si="0"/>
        <v>158</v>
      </c>
      <c r="AD10" s="46">
        <f t="shared" si="1"/>
        <v>-98</v>
      </c>
      <c r="AE10" s="47">
        <f t="shared" si="2"/>
        <v>31.916666666666668</v>
      </c>
    </row>
    <row r="11" spans="1:31" s="3" customFormat="1" ht="15.2" customHeight="1" x14ac:dyDescent="0.25">
      <c r="A11" s="190"/>
      <c r="B11" s="10">
        <v>8</v>
      </c>
      <c r="C11" s="98" t="s">
        <v>27</v>
      </c>
      <c r="D11" s="112">
        <v>73406</v>
      </c>
      <c r="E11" s="69"/>
      <c r="F11" s="70">
        <v>4677</v>
      </c>
      <c r="G11" s="70"/>
      <c r="H11" s="70"/>
      <c r="I11" s="70">
        <v>4677</v>
      </c>
      <c r="J11" s="70"/>
      <c r="K11" s="70"/>
      <c r="L11" s="70">
        <v>4677</v>
      </c>
      <c r="M11" s="70"/>
      <c r="N11" s="70"/>
      <c r="O11" s="61">
        <v>4677</v>
      </c>
      <c r="P11" s="61"/>
      <c r="Q11" s="61"/>
      <c r="R11" s="61">
        <v>4677</v>
      </c>
      <c r="S11" s="61"/>
      <c r="T11" s="61"/>
      <c r="U11" s="61">
        <v>4677</v>
      </c>
      <c r="V11" s="61"/>
      <c r="W11" s="61"/>
      <c r="X11" s="61">
        <v>4679</v>
      </c>
      <c r="Y11" s="61"/>
      <c r="Z11" s="61"/>
      <c r="AA11" s="61">
        <v>4686</v>
      </c>
      <c r="AB11" s="62"/>
      <c r="AC11" s="45">
        <f t="shared" si="0"/>
        <v>4686</v>
      </c>
      <c r="AD11" s="46">
        <f t="shared" si="1"/>
        <v>4677</v>
      </c>
      <c r="AE11" s="47">
        <f t="shared" si="2"/>
        <v>4678.375</v>
      </c>
    </row>
    <row r="12" spans="1:31" s="3" customFormat="1" ht="15.2" customHeight="1" x14ac:dyDescent="0.25">
      <c r="A12" s="190"/>
      <c r="B12" s="10">
        <v>9</v>
      </c>
      <c r="C12" s="98" t="s">
        <v>8</v>
      </c>
      <c r="D12" s="112">
        <v>73408</v>
      </c>
      <c r="E12" s="69"/>
      <c r="F12" s="70">
        <v>2674</v>
      </c>
      <c r="G12" s="70"/>
      <c r="H12" s="70">
        <v>2690</v>
      </c>
      <c r="I12" s="70"/>
      <c r="J12" s="70">
        <v>2729</v>
      </c>
      <c r="K12" s="70"/>
      <c r="L12" s="70">
        <v>2733</v>
      </c>
      <c r="M12" s="70"/>
      <c r="N12" s="70">
        <v>2735</v>
      </c>
      <c r="O12" s="61"/>
      <c r="P12" s="61">
        <v>2738</v>
      </c>
      <c r="Q12" s="61"/>
      <c r="R12" s="61">
        <v>2741</v>
      </c>
      <c r="S12" s="61"/>
      <c r="T12" s="61">
        <v>2746</v>
      </c>
      <c r="U12" s="61"/>
      <c r="V12" s="61">
        <v>2744</v>
      </c>
      <c r="W12" s="61"/>
      <c r="X12" s="61">
        <v>2736</v>
      </c>
      <c r="Y12" s="61"/>
      <c r="Z12" s="61">
        <v>2739</v>
      </c>
      <c r="AA12" s="61"/>
      <c r="AB12" s="62">
        <v>2739</v>
      </c>
      <c r="AC12" s="45">
        <f t="shared" si="0"/>
        <v>2746</v>
      </c>
      <c r="AD12" s="46">
        <f t="shared" si="1"/>
        <v>2674</v>
      </c>
      <c r="AE12" s="47">
        <f t="shared" si="2"/>
        <v>2728.6666666666665</v>
      </c>
    </row>
    <row r="13" spans="1:31" s="3" customFormat="1" ht="15.2" customHeight="1" x14ac:dyDescent="0.25">
      <c r="A13" s="190"/>
      <c r="B13" s="10">
        <v>10</v>
      </c>
      <c r="C13" s="98" t="s">
        <v>9</v>
      </c>
      <c r="D13" s="112">
        <v>73409</v>
      </c>
      <c r="E13" s="69"/>
      <c r="F13" s="70">
        <v>1055</v>
      </c>
      <c r="G13" s="70"/>
      <c r="H13" s="70"/>
      <c r="I13" s="70">
        <v>1021</v>
      </c>
      <c r="J13" s="70"/>
      <c r="K13" s="70"/>
      <c r="L13" s="70">
        <v>1014</v>
      </c>
      <c r="M13" s="70"/>
      <c r="N13" s="70"/>
      <c r="O13" s="61">
        <v>1012</v>
      </c>
      <c r="P13" s="61"/>
      <c r="Q13" s="61"/>
      <c r="R13" s="61">
        <v>1029</v>
      </c>
      <c r="S13" s="61"/>
      <c r="T13" s="61"/>
      <c r="U13" s="61">
        <v>1041</v>
      </c>
      <c r="V13" s="61"/>
      <c r="W13" s="61"/>
      <c r="X13" s="61">
        <v>1050</v>
      </c>
      <c r="Y13" s="61"/>
      <c r="Z13" s="61"/>
      <c r="AA13" s="61">
        <v>1055</v>
      </c>
      <c r="AB13" s="62"/>
      <c r="AC13" s="45">
        <f t="shared" si="0"/>
        <v>1055</v>
      </c>
      <c r="AD13" s="46">
        <f t="shared" si="1"/>
        <v>1012</v>
      </c>
      <c r="AE13" s="47">
        <f t="shared" si="2"/>
        <v>1034.625</v>
      </c>
    </row>
    <row r="14" spans="1:31" s="3" customFormat="1" ht="15.2" customHeight="1" x14ac:dyDescent="0.25">
      <c r="A14" s="190"/>
      <c r="B14" s="10">
        <v>11</v>
      </c>
      <c r="C14" s="98" t="s">
        <v>10</v>
      </c>
      <c r="D14" s="112">
        <v>73410</v>
      </c>
      <c r="E14" s="69"/>
      <c r="F14" s="70">
        <v>87</v>
      </c>
      <c r="G14" s="70"/>
      <c r="H14" s="70"/>
      <c r="I14" s="70">
        <v>83</v>
      </c>
      <c r="J14" s="70"/>
      <c r="K14" s="70"/>
      <c r="L14" s="70">
        <v>79</v>
      </c>
      <c r="M14" s="70"/>
      <c r="N14" s="70"/>
      <c r="O14" s="61">
        <v>73</v>
      </c>
      <c r="P14" s="61"/>
      <c r="Q14" s="61"/>
      <c r="R14" s="61">
        <v>64</v>
      </c>
      <c r="S14" s="61"/>
      <c r="T14" s="61"/>
      <c r="U14" s="61">
        <v>133</v>
      </c>
      <c r="V14" s="61"/>
      <c r="W14" s="61"/>
      <c r="X14" s="61">
        <v>151</v>
      </c>
      <c r="Y14" s="61"/>
      <c r="Z14" s="61"/>
      <c r="AA14" s="61">
        <v>136</v>
      </c>
      <c r="AB14" s="62"/>
      <c r="AC14" s="45">
        <f t="shared" si="0"/>
        <v>151</v>
      </c>
      <c r="AD14" s="46">
        <f t="shared" si="1"/>
        <v>64</v>
      </c>
      <c r="AE14" s="47">
        <f t="shared" si="2"/>
        <v>100.75</v>
      </c>
    </row>
    <row r="15" spans="1:31" s="3" customFormat="1" ht="15.2" customHeight="1" x14ac:dyDescent="0.25">
      <c r="A15" s="190"/>
      <c r="B15" s="10">
        <v>12</v>
      </c>
      <c r="C15" s="98" t="s">
        <v>28</v>
      </c>
      <c r="D15" s="112">
        <v>73411</v>
      </c>
      <c r="E15" s="69">
        <v>-2</v>
      </c>
      <c r="F15" s="70">
        <v>-18</v>
      </c>
      <c r="G15" s="70">
        <v>-50</v>
      </c>
      <c r="H15" s="70">
        <v>-66</v>
      </c>
      <c r="I15" s="70">
        <v>-80</v>
      </c>
      <c r="J15" s="70">
        <v>-96</v>
      </c>
      <c r="K15" s="70">
        <v>-114</v>
      </c>
      <c r="L15" s="70">
        <v>-111</v>
      </c>
      <c r="M15" s="70">
        <v>-83</v>
      </c>
      <c r="N15" s="70">
        <v>-51</v>
      </c>
      <c r="O15" s="61">
        <v>-15</v>
      </c>
      <c r="P15" s="61">
        <v>30</v>
      </c>
      <c r="Q15" s="61">
        <v>82</v>
      </c>
      <c r="R15" s="61">
        <v>115</v>
      </c>
      <c r="S15" s="61">
        <v>125</v>
      </c>
      <c r="T15" s="61">
        <v>128</v>
      </c>
      <c r="U15" s="61">
        <v>130</v>
      </c>
      <c r="V15" s="61">
        <v>125</v>
      </c>
      <c r="W15" s="61">
        <v>106</v>
      </c>
      <c r="X15" s="61">
        <v>82</v>
      </c>
      <c r="Y15" s="61">
        <v>66</v>
      </c>
      <c r="Z15" s="61">
        <v>52</v>
      </c>
      <c r="AA15" s="61">
        <v>32</v>
      </c>
      <c r="AB15" s="62">
        <v>16</v>
      </c>
      <c r="AC15" s="45">
        <f t="shared" si="0"/>
        <v>130</v>
      </c>
      <c r="AD15" s="46">
        <f t="shared" si="1"/>
        <v>-114</v>
      </c>
      <c r="AE15" s="47">
        <f t="shared" si="2"/>
        <v>16.791666666666668</v>
      </c>
    </row>
    <row r="16" spans="1:31" s="3" customFormat="1" ht="15.2" customHeight="1" x14ac:dyDescent="0.25">
      <c r="A16" s="190"/>
      <c r="B16" s="10">
        <v>13</v>
      </c>
      <c r="C16" s="98" t="s">
        <v>29</v>
      </c>
      <c r="D16" s="112">
        <v>73412</v>
      </c>
      <c r="E16" s="69">
        <v>192</v>
      </c>
      <c r="F16" s="70">
        <v>198</v>
      </c>
      <c r="G16" s="70">
        <v>150</v>
      </c>
      <c r="H16" s="70">
        <v>90</v>
      </c>
      <c r="I16" s="70">
        <v>40</v>
      </c>
      <c r="J16" s="70">
        <v>10</v>
      </c>
      <c r="K16" s="70">
        <v>2</v>
      </c>
      <c r="L16" s="70">
        <v>-6</v>
      </c>
      <c r="M16" s="70">
        <v>-21</v>
      </c>
      <c r="N16" s="70">
        <v>-33</v>
      </c>
      <c r="O16" s="61">
        <v>-40</v>
      </c>
      <c r="P16" s="61">
        <v>-31</v>
      </c>
      <c r="Q16" s="61">
        <v>15</v>
      </c>
      <c r="R16" s="61">
        <v>71</v>
      </c>
      <c r="S16" s="61">
        <v>147</v>
      </c>
      <c r="T16" s="61">
        <v>187</v>
      </c>
      <c r="U16" s="61">
        <v>201</v>
      </c>
      <c r="V16" s="61">
        <v>205</v>
      </c>
      <c r="W16" s="61">
        <v>196</v>
      </c>
      <c r="X16" s="61">
        <v>182</v>
      </c>
      <c r="Y16" s="61">
        <v>155</v>
      </c>
      <c r="Z16" s="61">
        <v>129</v>
      </c>
      <c r="AA16" s="61">
        <v>106</v>
      </c>
      <c r="AB16" s="62">
        <v>89</v>
      </c>
      <c r="AC16" s="45">
        <f t="shared" si="0"/>
        <v>205</v>
      </c>
      <c r="AD16" s="46">
        <f t="shared" si="1"/>
        <v>-40</v>
      </c>
      <c r="AE16" s="47">
        <f t="shared" si="2"/>
        <v>93.083333333333329</v>
      </c>
    </row>
    <row r="17" spans="1:31" s="3" customFormat="1" ht="15.2" customHeight="1" x14ac:dyDescent="0.25">
      <c r="A17" s="190"/>
      <c r="B17" s="10">
        <v>14</v>
      </c>
      <c r="C17" s="98" t="s">
        <v>57</v>
      </c>
      <c r="D17" s="112">
        <v>73413</v>
      </c>
      <c r="E17" s="69">
        <v>45</v>
      </c>
      <c r="F17" s="70">
        <v>40</v>
      </c>
      <c r="G17" s="70">
        <v>28</v>
      </c>
      <c r="H17" s="70">
        <v>12</v>
      </c>
      <c r="I17" s="70">
        <v>-12</v>
      </c>
      <c r="J17" s="70">
        <v>-21</v>
      </c>
      <c r="K17" s="70">
        <v>-36</v>
      </c>
      <c r="L17" s="70">
        <v>-46</v>
      </c>
      <c r="M17" s="70">
        <v>-57</v>
      </c>
      <c r="N17" s="70">
        <v>-46</v>
      </c>
      <c r="O17" s="61">
        <v>-24</v>
      </c>
      <c r="P17" s="61">
        <v>8</v>
      </c>
      <c r="Q17" s="61">
        <v>47</v>
      </c>
      <c r="R17" s="61">
        <v>95</v>
      </c>
      <c r="S17" s="61">
        <v>142</v>
      </c>
      <c r="T17" s="61">
        <v>176</v>
      </c>
      <c r="U17" s="61">
        <v>192</v>
      </c>
      <c r="V17" s="61">
        <v>191</v>
      </c>
      <c r="W17" s="61">
        <v>184</v>
      </c>
      <c r="X17" s="61">
        <v>162</v>
      </c>
      <c r="Y17" s="61">
        <v>135</v>
      </c>
      <c r="Z17" s="61">
        <v>113</v>
      </c>
      <c r="AA17" s="61">
        <v>86</v>
      </c>
      <c r="AB17" s="62">
        <v>77</v>
      </c>
      <c r="AC17" s="45">
        <f t="shared" si="0"/>
        <v>192</v>
      </c>
      <c r="AD17" s="46">
        <f t="shared" si="1"/>
        <v>-57</v>
      </c>
      <c r="AE17" s="47">
        <f t="shared" si="2"/>
        <v>62.125</v>
      </c>
    </row>
    <row r="18" spans="1:31" s="3" customFormat="1" ht="15.2" customHeight="1" x14ac:dyDescent="0.25">
      <c r="A18" s="190"/>
      <c r="B18" s="10">
        <v>15</v>
      </c>
      <c r="C18" s="98" t="s">
        <v>30</v>
      </c>
      <c r="D18" s="112">
        <v>73414</v>
      </c>
      <c r="E18" s="69">
        <v>40</v>
      </c>
      <c r="F18" s="70">
        <v>30</v>
      </c>
      <c r="G18" s="70">
        <v>25</v>
      </c>
      <c r="H18" s="70">
        <v>17</v>
      </c>
      <c r="I18" s="70">
        <v>6</v>
      </c>
      <c r="J18" s="70">
        <v>-5</v>
      </c>
      <c r="K18" s="70">
        <v>-15</v>
      </c>
      <c r="L18" s="70">
        <v>-23</v>
      </c>
      <c r="M18" s="70">
        <v>-32</v>
      </c>
      <c r="N18" s="70">
        <v>-42</v>
      </c>
      <c r="O18" s="61">
        <v>-47</v>
      </c>
      <c r="P18" s="61">
        <v>-39</v>
      </c>
      <c r="Q18" s="61">
        <v>-26</v>
      </c>
      <c r="R18" s="61">
        <v>-15</v>
      </c>
      <c r="S18" s="61">
        <v>13</v>
      </c>
      <c r="T18" s="61">
        <v>35</v>
      </c>
      <c r="U18" s="61">
        <v>51</v>
      </c>
      <c r="V18" s="61">
        <v>65</v>
      </c>
      <c r="W18" s="61">
        <v>77</v>
      </c>
      <c r="X18" s="61">
        <v>86</v>
      </c>
      <c r="Y18" s="61">
        <v>91</v>
      </c>
      <c r="Z18" s="61">
        <v>87</v>
      </c>
      <c r="AA18" s="61">
        <v>79</v>
      </c>
      <c r="AB18" s="62">
        <v>70</v>
      </c>
      <c r="AC18" s="45">
        <f t="shared" si="0"/>
        <v>91</v>
      </c>
      <c r="AD18" s="46">
        <f t="shared" si="1"/>
        <v>-47</v>
      </c>
      <c r="AE18" s="47">
        <f t="shared" si="2"/>
        <v>22</v>
      </c>
    </row>
    <row r="19" spans="1:31" s="3" customFormat="1" ht="15.2" customHeight="1" x14ac:dyDescent="0.25">
      <c r="A19" s="190"/>
      <c r="B19" s="10">
        <v>16</v>
      </c>
      <c r="C19" s="98" t="s">
        <v>39</v>
      </c>
      <c r="D19" s="112">
        <v>73416</v>
      </c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45">
        <f t="shared" si="0"/>
        <v>0</v>
      </c>
      <c r="AD19" s="46">
        <f t="shared" si="1"/>
        <v>0</v>
      </c>
      <c r="AE19" s="47" t="e">
        <f t="shared" si="2"/>
        <v>#DIV/0!</v>
      </c>
    </row>
    <row r="20" spans="1:31" s="3" customFormat="1" ht="15.2" customHeight="1" thickBot="1" x14ac:dyDescent="0.3">
      <c r="A20" s="191"/>
      <c r="B20" s="18">
        <v>17</v>
      </c>
      <c r="C20" s="99" t="s">
        <v>31</v>
      </c>
      <c r="D20" s="113">
        <v>73417</v>
      </c>
      <c r="E20" s="90">
        <v>9</v>
      </c>
      <c r="F20" s="91">
        <v>-3</v>
      </c>
      <c r="G20" s="91">
        <v>-27</v>
      </c>
      <c r="H20" s="91">
        <v>-43</v>
      </c>
      <c r="I20" s="91">
        <v>-60</v>
      </c>
      <c r="J20" s="91">
        <v>-73</v>
      </c>
      <c r="K20" s="91">
        <v>-90</v>
      </c>
      <c r="L20" s="91">
        <v>-99</v>
      </c>
      <c r="M20" s="91">
        <v>-98</v>
      </c>
      <c r="N20" s="91">
        <v>-71</v>
      </c>
      <c r="O20" s="92">
        <v>-35</v>
      </c>
      <c r="P20" s="92">
        <v>-1</v>
      </c>
      <c r="Q20" s="92">
        <v>31</v>
      </c>
      <c r="R20" s="92">
        <v>63</v>
      </c>
      <c r="S20" s="92">
        <v>97</v>
      </c>
      <c r="T20" s="92">
        <v>104</v>
      </c>
      <c r="U20" s="92">
        <v>107</v>
      </c>
      <c r="V20" s="92">
        <v>108</v>
      </c>
      <c r="W20" s="92">
        <v>101</v>
      </c>
      <c r="X20" s="92">
        <v>84</v>
      </c>
      <c r="Y20" s="92">
        <v>63</v>
      </c>
      <c r="Z20" s="92">
        <v>52</v>
      </c>
      <c r="AA20" s="92">
        <v>40</v>
      </c>
      <c r="AB20" s="93">
        <v>26</v>
      </c>
      <c r="AC20" s="94">
        <f t="shared" si="0"/>
        <v>108</v>
      </c>
      <c r="AD20" s="95">
        <f t="shared" si="1"/>
        <v>-99</v>
      </c>
      <c r="AE20" s="96">
        <f t="shared" si="2"/>
        <v>11.875</v>
      </c>
    </row>
    <row r="21" spans="1:31" s="3" customFormat="1" ht="15.2" customHeight="1" x14ac:dyDescent="0.25">
      <c r="A21" s="179" t="s">
        <v>54</v>
      </c>
      <c r="B21" s="11">
        <v>18</v>
      </c>
      <c r="C21" s="97" t="s">
        <v>32</v>
      </c>
      <c r="D21" s="111">
        <v>72421</v>
      </c>
      <c r="E21" s="67"/>
      <c r="F21" s="68"/>
      <c r="G21" s="68"/>
      <c r="H21" s="68">
        <v>8800</v>
      </c>
      <c r="I21" s="68"/>
      <c r="J21" s="68">
        <v>8784</v>
      </c>
      <c r="K21" s="68"/>
      <c r="L21" s="68">
        <v>8771</v>
      </c>
      <c r="M21" s="68"/>
      <c r="N21" s="68">
        <v>8769</v>
      </c>
      <c r="O21" s="57"/>
      <c r="P21" s="57">
        <v>8768</v>
      </c>
      <c r="Q21" s="57"/>
      <c r="R21" s="57">
        <v>8767</v>
      </c>
      <c r="S21" s="57"/>
      <c r="T21" s="57">
        <v>8768</v>
      </c>
      <c r="U21" s="57"/>
      <c r="V21" s="57">
        <v>8770</v>
      </c>
      <c r="W21" s="57"/>
      <c r="X21" s="57">
        <v>8773</v>
      </c>
      <c r="Y21" s="57"/>
      <c r="Z21" s="57">
        <v>8782</v>
      </c>
      <c r="AA21" s="57"/>
      <c r="AB21" s="58">
        <v>8798</v>
      </c>
      <c r="AC21" s="42">
        <f t="shared" si="0"/>
        <v>8800</v>
      </c>
      <c r="AD21" s="43">
        <f t="shared" si="1"/>
        <v>8767</v>
      </c>
      <c r="AE21" s="44">
        <f t="shared" si="2"/>
        <v>8777.2727272727279</v>
      </c>
    </row>
    <row r="22" spans="1:31" s="3" customFormat="1" ht="15.2" customHeight="1" x14ac:dyDescent="0.25">
      <c r="A22" s="180"/>
      <c r="B22" s="10">
        <v>19</v>
      </c>
      <c r="C22" s="98" t="s">
        <v>11</v>
      </c>
      <c r="D22" s="112">
        <v>72422</v>
      </c>
      <c r="E22" s="69"/>
      <c r="F22" s="70">
        <v>2978</v>
      </c>
      <c r="G22" s="70"/>
      <c r="H22" s="70">
        <v>2980</v>
      </c>
      <c r="I22" s="70"/>
      <c r="J22" s="70">
        <v>2984</v>
      </c>
      <c r="K22" s="70"/>
      <c r="L22" s="70">
        <v>2986</v>
      </c>
      <c r="M22" s="70"/>
      <c r="N22" s="70">
        <v>2989</v>
      </c>
      <c r="O22" s="61"/>
      <c r="P22" s="61">
        <v>2988</v>
      </c>
      <c r="Q22" s="61"/>
      <c r="R22" s="61">
        <v>2986</v>
      </c>
      <c r="S22" s="61"/>
      <c r="T22" s="61">
        <v>2985</v>
      </c>
      <c r="U22" s="61"/>
      <c r="V22" s="61">
        <v>2984</v>
      </c>
      <c r="W22" s="61"/>
      <c r="X22" s="61">
        <v>2982</v>
      </c>
      <c r="Y22" s="61"/>
      <c r="Z22" s="61">
        <v>2982</v>
      </c>
      <c r="AA22" s="61"/>
      <c r="AB22" s="62">
        <v>2981</v>
      </c>
      <c r="AC22" s="45">
        <f t="shared" si="0"/>
        <v>2989</v>
      </c>
      <c r="AD22" s="46">
        <f t="shared" si="1"/>
        <v>2978</v>
      </c>
      <c r="AE22" s="47">
        <f t="shared" si="2"/>
        <v>2983.75</v>
      </c>
    </row>
    <row r="23" spans="1:31" ht="15.2" customHeight="1" x14ac:dyDescent="0.25">
      <c r="A23" s="180"/>
      <c r="B23" s="10">
        <v>20</v>
      </c>
      <c r="C23" s="98" t="s">
        <v>12</v>
      </c>
      <c r="D23" s="112">
        <v>72423</v>
      </c>
      <c r="E23" s="69">
        <v>13480</v>
      </c>
      <c r="F23" s="70">
        <v>13471</v>
      </c>
      <c r="G23" s="70"/>
      <c r="H23" s="70"/>
      <c r="I23" s="70"/>
      <c r="J23" s="70"/>
      <c r="K23" s="70"/>
      <c r="L23" s="70">
        <v>13464</v>
      </c>
      <c r="M23" s="70"/>
      <c r="N23" s="70">
        <v>13475</v>
      </c>
      <c r="O23" s="61">
        <v>13605</v>
      </c>
      <c r="P23" s="61"/>
      <c r="Q23" s="61">
        <v>13605</v>
      </c>
      <c r="R23" s="61">
        <v>13556</v>
      </c>
      <c r="S23" s="61">
        <v>13468</v>
      </c>
      <c r="T23" s="61"/>
      <c r="U23" s="61"/>
      <c r="V23" s="61"/>
      <c r="W23" s="61">
        <v>13468</v>
      </c>
      <c r="X23" s="61">
        <v>13576</v>
      </c>
      <c r="Y23" s="61">
        <v>13602</v>
      </c>
      <c r="Z23" s="61">
        <v>13602</v>
      </c>
      <c r="AA23" s="61"/>
      <c r="AB23" s="62">
        <v>13488</v>
      </c>
      <c r="AC23" s="45">
        <f t="shared" si="0"/>
        <v>13605</v>
      </c>
      <c r="AD23" s="46">
        <f t="shared" si="1"/>
        <v>13464</v>
      </c>
      <c r="AE23" s="47">
        <f t="shared" si="2"/>
        <v>13527.692307692309</v>
      </c>
    </row>
    <row r="24" spans="1:31" ht="15.2" customHeight="1" x14ac:dyDescent="0.25">
      <c r="A24" s="180"/>
      <c r="B24" s="10">
        <v>21</v>
      </c>
      <c r="C24" s="98" t="s">
        <v>13</v>
      </c>
      <c r="D24" s="112">
        <v>72424</v>
      </c>
      <c r="E24" s="69">
        <v>6484</v>
      </c>
      <c r="F24" s="70">
        <v>6492</v>
      </c>
      <c r="G24" s="70">
        <v>6500</v>
      </c>
      <c r="H24" s="70"/>
      <c r="I24" s="70"/>
      <c r="J24" s="70">
        <v>6476</v>
      </c>
      <c r="K24" s="70"/>
      <c r="L24" s="70">
        <v>6444</v>
      </c>
      <c r="M24" s="70"/>
      <c r="N24" s="70">
        <v>6410</v>
      </c>
      <c r="O24" s="61"/>
      <c r="P24" s="61">
        <v>6423</v>
      </c>
      <c r="Q24" s="61">
        <v>6386</v>
      </c>
      <c r="R24" s="61">
        <v>6367</v>
      </c>
      <c r="S24" s="61"/>
      <c r="T24" s="61">
        <v>6342</v>
      </c>
      <c r="U24" s="61">
        <v>6381</v>
      </c>
      <c r="V24" s="61"/>
      <c r="W24" s="61">
        <v>6369</v>
      </c>
      <c r="X24" s="61">
        <v>6385</v>
      </c>
      <c r="Y24" s="61"/>
      <c r="Z24" s="61">
        <v>6397</v>
      </c>
      <c r="AA24" s="61"/>
      <c r="AB24" s="62">
        <v>6392</v>
      </c>
      <c r="AC24" s="45">
        <f t="shared" si="0"/>
        <v>6500</v>
      </c>
      <c r="AD24" s="46">
        <f t="shared" si="1"/>
        <v>6342</v>
      </c>
      <c r="AE24" s="47">
        <f t="shared" si="2"/>
        <v>6416.5333333333338</v>
      </c>
    </row>
    <row r="25" spans="1:31" ht="15.2" customHeight="1" x14ac:dyDescent="0.25">
      <c r="A25" s="180"/>
      <c r="B25" s="10">
        <v>22</v>
      </c>
      <c r="C25" s="98" t="s">
        <v>33</v>
      </c>
      <c r="D25" s="112">
        <v>72432</v>
      </c>
      <c r="E25" s="69"/>
      <c r="F25" s="70">
        <v>2330</v>
      </c>
      <c r="G25" s="70"/>
      <c r="H25" s="70">
        <v>2352</v>
      </c>
      <c r="I25" s="70"/>
      <c r="J25" s="70">
        <v>2375</v>
      </c>
      <c r="K25" s="70"/>
      <c r="L25" s="70">
        <v>2402</v>
      </c>
      <c r="M25" s="70"/>
      <c r="N25" s="70">
        <v>2391</v>
      </c>
      <c r="O25" s="61"/>
      <c r="P25" s="61">
        <v>2389</v>
      </c>
      <c r="Q25" s="61"/>
      <c r="R25" s="61">
        <v>2386</v>
      </c>
      <c r="S25" s="61"/>
      <c r="T25" s="61">
        <v>2370</v>
      </c>
      <c r="U25" s="61"/>
      <c r="V25" s="61">
        <v>2342</v>
      </c>
      <c r="W25" s="61"/>
      <c r="X25" s="61">
        <v>2330</v>
      </c>
      <c r="Y25" s="61"/>
      <c r="Z25" s="61">
        <v>2330</v>
      </c>
      <c r="AA25" s="61"/>
      <c r="AB25" s="62">
        <v>2330</v>
      </c>
      <c r="AC25" s="45">
        <f t="shared" si="0"/>
        <v>2402</v>
      </c>
      <c r="AD25" s="46">
        <f t="shared" si="1"/>
        <v>2330</v>
      </c>
      <c r="AE25" s="47">
        <f t="shared" si="2"/>
        <v>2360.5833333333335</v>
      </c>
    </row>
    <row r="26" spans="1:31" s="3" customFormat="1" ht="15.2" customHeight="1" x14ac:dyDescent="0.25">
      <c r="A26" s="180"/>
      <c r="B26" s="10">
        <v>23</v>
      </c>
      <c r="C26" s="98" t="s">
        <v>14</v>
      </c>
      <c r="D26" s="112">
        <v>72425</v>
      </c>
      <c r="E26" s="69"/>
      <c r="F26" s="70">
        <v>1418</v>
      </c>
      <c r="G26" s="70"/>
      <c r="H26" s="70">
        <v>1402</v>
      </c>
      <c r="I26" s="70"/>
      <c r="J26" s="70">
        <v>1386</v>
      </c>
      <c r="K26" s="70"/>
      <c r="L26" s="70">
        <v>1370</v>
      </c>
      <c r="M26" s="70"/>
      <c r="N26" s="70">
        <v>1386</v>
      </c>
      <c r="O26" s="61"/>
      <c r="P26" s="61">
        <v>1406</v>
      </c>
      <c r="Q26" s="61"/>
      <c r="R26" s="61">
        <v>1424</v>
      </c>
      <c r="S26" s="61"/>
      <c r="T26" s="61">
        <v>1424</v>
      </c>
      <c r="U26" s="61"/>
      <c r="V26" s="61">
        <v>1424</v>
      </c>
      <c r="W26" s="61"/>
      <c r="X26" s="61">
        <v>1428</v>
      </c>
      <c r="Y26" s="61"/>
      <c r="Z26" s="61">
        <v>1414</v>
      </c>
      <c r="AA26" s="61"/>
      <c r="AB26" s="62">
        <v>1392</v>
      </c>
      <c r="AC26" s="45">
        <f t="shared" si="0"/>
        <v>1428</v>
      </c>
      <c r="AD26" s="46">
        <f t="shared" si="1"/>
        <v>1370</v>
      </c>
      <c r="AE26" s="47">
        <f t="shared" si="2"/>
        <v>1406.1666666666667</v>
      </c>
    </row>
    <row r="27" spans="1:31" ht="15.2" customHeight="1" x14ac:dyDescent="0.25">
      <c r="A27" s="180"/>
      <c r="B27" s="10">
        <v>24</v>
      </c>
      <c r="C27" s="98" t="s">
        <v>34</v>
      </c>
      <c r="D27" s="112">
        <v>72426</v>
      </c>
      <c r="E27" s="69"/>
      <c r="F27" s="70">
        <v>1085</v>
      </c>
      <c r="G27" s="70"/>
      <c r="H27" s="70">
        <v>1080</v>
      </c>
      <c r="I27" s="70"/>
      <c r="J27" s="70">
        <v>1075</v>
      </c>
      <c r="K27" s="70"/>
      <c r="L27" s="70">
        <v>1072</v>
      </c>
      <c r="M27" s="70"/>
      <c r="N27" s="70">
        <v>1072</v>
      </c>
      <c r="O27" s="61"/>
      <c r="P27" s="61">
        <v>1075</v>
      </c>
      <c r="Q27" s="61"/>
      <c r="R27" s="61">
        <v>1076</v>
      </c>
      <c r="S27" s="61"/>
      <c r="T27" s="61">
        <v>1076</v>
      </c>
      <c r="U27" s="61"/>
      <c r="V27" s="61">
        <v>1078</v>
      </c>
      <c r="W27" s="61"/>
      <c r="X27" s="61">
        <v>1080</v>
      </c>
      <c r="Y27" s="61"/>
      <c r="Z27" s="61">
        <v>1082</v>
      </c>
      <c r="AA27" s="61"/>
      <c r="AB27" s="62">
        <v>1083</v>
      </c>
      <c r="AC27" s="45">
        <f t="shared" si="0"/>
        <v>1085</v>
      </c>
      <c r="AD27" s="46">
        <f t="shared" si="1"/>
        <v>1072</v>
      </c>
      <c r="AE27" s="47">
        <f t="shared" si="2"/>
        <v>1077.8333333333333</v>
      </c>
    </row>
    <row r="28" spans="1:31" ht="15.2" customHeight="1" x14ac:dyDescent="0.25">
      <c r="A28" s="180"/>
      <c r="B28" s="10">
        <v>25</v>
      </c>
      <c r="C28" s="98" t="s">
        <v>15</v>
      </c>
      <c r="D28" s="112">
        <v>72427</v>
      </c>
      <c r="E28" s="69"/>
      <c r="F28" s="70">
        <v>74</v>
      </c>
      <c r="G28" s="70"/>
      <c r="H28" s="70"/>
      <c r="I28" s="70">
        <v>40</v>
      </c>
      <c r="J28" s="70"/>
      <c r="K28" s="70"/>
      <c r="L28" s="70">
        <v>28</v>
      </c>
      <c r="M28" s="70"/>
      <c r="N28" s="70"/>
      <c r="O28" s="61">
        <v>19</v>
      </c>
      <c r="P28" s="61"/>
      <c r="Q28" s="61"/>
      <c r="R28" s="61">
        <v>56</v>
      </c>
      <c r="S28" s="61"/>
      <c r="T28" s="61"/>
      <c r="U28" s="61">
        <v>120</v>
      </c>
      <c r="V28" s="61"/>
      <c r="W28" s="61"/>
      <c r="X28" s="61">
        <v>152</v>
      </c>
      <c r="Y28" s="61"/>
      <c r="Z28" s="61"/>
      <c r="AA28" s="61">
        <v>118</v>
      </c>
      <c r="AB28" s="62"/>
      <c r="AC28" s="45">
        <f t="shared" si="0"/>
        <v>152</v>
      </c>
      <c r="AD28" s="46">
        <f t="shared" si="1"/>
        <v>19</v>
      </c>
      <c r="AE28" s="47">
        <f t="shared" si="2"/>
        <v>75.875</v>
      </c>
    </row>
    <row r="29" spans="1:31" ht="15.2" customHeight="1" x14ac:dyDescent="0.25">
      <c r="A29" s="180"/>
      <c r="B29" s="10">
        <v>26</v>
      </c>
      <c r="C29" s="98" t="s">
        <v>16</v>
      </c>
      <c r="D29" s="112">
        <v>72428</v>
      </c>
      <c r="E29" s="69"/>
      <c r="F29" s="70">
        <v>40</v>
      </c>
      <c r="G29" s="70"/>
      <c r="H29" s="70"/>
      <c r="I29" s="70">
        <v>10</v>
      </c>
      <c r="J29" s="70"/>
      <c r="K29" s="70"/>
      <c r="L29" s="70">
        <v>-25</v>
      </c>
      <c r="M29" s="70"/>
      <c r="N29" s="70"/>
      <c r="O29" s="61">
        <v>-35</v>
      </c>
      <c r="P29" s="61"/>
      <c r="Q29" s="61"/>
      <c r="R29" s="61">
        <v>25</v>
      </c>
      <c r="S29" s="61"/>
      <c r="T29" s="61"/>
      <c r="U29" s="61">
        <v>80</v>
      </c>
      <c r="V29" s="61"/>
      <c r="W29" s="61"/>
      <c r="X29" s="61">
        <v>121</v>
      </c>
      <c r="Y29" s="61"/>
      <c r="Z29" s="61"/>
      <c r="AA29" s="61">
        <v>76</v>
      </c>
      <c r="AB29" s="62"/>
      <c r="AC29" s="45">
        <f t="shared" si="0"/>
        <v>121</v>
      </c>
      <c r="AD29" s="46">
        <f t="shared" si="1"/>
        <v>-35</v>
      </c>
      <c r="AE29" s="47">
        <f t="shared" si="2"/>
        <v>36.5</v>
      </c>
    </row>
    <row r="30" spans="1:31" ht="15.2" customHeight="1" x14ac:dyDescent="0.25">
      <c r="A30" s="180"/>
      <c r="B30" s="10">
        <v>27</v>
      </c>
      <c r="C30" s="98" t="s">
        <v>35</v>
      </c>
      <c r="D30" s="112">
        <v>72429</v>
      </c>
      <c r="E30" s="69">
        <v>9</v>
      </c>
      <c r="F30" s="70">
        <v>2</v>
      </c>
      <c r="G30" s="70">
        <v>-12</v>
      </c>
      <c r="H30" s="70">
        <v>-30</v>
      </c>
      <c r="I30" s="70">
        <v>-49</v>
      </c>
      <c r="J30" s="70">
        <v>-65</v>
      </c>
      <c r="K30" s="70">
        <v>-79</v>
      </c>
      <c r="L30" s="70">
        <v>-91</v>
      </c>
      <c r="M30" s="70">
        <v>-87</v>
      </c>
      <c r="N30" s="70">
        <v>-67</v>
      </c>
      <c r="O30" s="61">
        <v>-42</v>
      </c>
      <c r="P30" s="61">
        <v>-13</v>
      </c>
      <c r="Q30" s="61">
        <v>17</v>
      </c>
      <c r="R30" s="61">
        <v>50</v>
      </c>
      <c r="S30" s="61">
        <v>77</v>
      </c>
      <c r="T30" s="61">
        <v>102</v>
      </c>
      <c r="U30" s="61">
        <v>122</v>
      </c>
      <c r="V30" s="61">
        <v>124</v>
      </c>
      <c r="W30" s="61">
        <v>111</v>
      </c>
      <c r="X30" s="61">
        <v>96</v>
      </c>
      <c r="Y30" s="61">
        <v>78</v>
      </c>
      <c r="Z30" s="61">
        <v>58</v>
      </c>
      <c r="AA30" s="61">
        <v>41</v>
      </c>
      <c r="AB30" s="62">
        <v>26</v>
      </c>
      <c r="AC30" s="45">
        <f t="shared" si="0"/>
        <v>124</v>
      </c>
      <c r="AD30" s="46">
        <f t="shared" si="1"/>
        <v>-91</v>
      </c>
      <c r="AE30" s="47">
        <f t="shared" si="2"/>
        <v>15.75</v>
      </c>
    </row>
    <row r="31" spans="1:31" s="3" customFormat="1" ht="15.2" customHeight="1" thickBot="1" x14ac:dyDescent="0.3">
      <c r="A31" s="181"/>
      <c r="B31" s="13">
        <v>28</v>
      </c>
      <c r="C31" s="100" t="s">
        <v>36</v>
      </c>
      <c r="D31" s="114">
        <v>72436</v>
      </c>
      <c r="E31" s="71">
        <v>-4</v>
      </c>
      <c r="F31" s="72">
        <v>-25</v>
      </c>
      <c r="G31" s="72">
        <v>-42</v>
      </c>
      <c r="H31" s="72">
        <v>-56</v>
      </c>
      <c r="I31" s="72">
        <v>-76</v>
      </c>
      <c r="J31" s="72">
        <v>-98</v>
      </c>
      <c r="K31" s="72">
        <v>-116</v>
      </c>
      <c r="L31" s="72">
        <v>-109</v>
      </c>
      <c r="M31" s="72">
        <v>-88</v>
      </c>
      <c r="N31" s="72">
        <v>-66</v>
      </c>
      <c r="O31" s="73">
        <v>-29</v>
      </c>
      <c r="P31" s="73">
        <v>17</v>
      </c>
      <c r="Q31" s="73">
        <v>62</v>
      </c>
      <c r="R31" s="73">
        <v>82</v>
      </c>
      <c r="S31" s="73">
        <v>94</v>
      </c>
      <c r="T31" s="73">
        <v>98</v>
      </c>
      <c r="U31" s="73">
        <v>92</v>
      </c>
      <c r="V31" s="73">
        <v>80</v>
      </c>
      <c r="W31" s="73">
        <v>65</v>
      </c>
      <c r="X31" s="73">
        <v>53</v>
      </c>
      <c r="Y31" s="73">
        <v>43</v>
      </c>
      <c r="Z31" s="73">
        <v>29</v>
      </c>
      <c r="AA31" s="73">
        <v>16</v>
      </c>
      <c r="AB31" s="74">
        <v>6</v>
      </c>
      <c r="AC31" s="48">
        <f t="shared" si="0"/>
        <v>98</v>
      </c>
      <c r="AD31" s="49">
        <f t="shared" si="1"/>
        <v>-116</v>
      </c>
      <c r="AE31" s="50">
        <f t="shared" si="2"/>
        <v>1.1666666666666667</v>
      </c>
    </row>
    <row r="32" spans="1:31" ht="15.2" customHeight="1" x14ac:dyDescent="0.25">
      <c r="A32" s="216" t="s">
        <v>55</v>
      </c>
      <c r="B32" s="11">
        <v>29</v>
      </c>
      <c r="C32" s="97" t="s">
        <v>17</v>
      </c>
      <c r="D32" s="111">
        <v>72441</v>
      </c>
      <c r="E32" s="67"/>
      <c r="F32" s="68">
        <v>215</v>
      </c>
      <c r="G32" s="68"/>
      <c r="H32" s="68"/>
      <c r="I32" s="68"/>
      <c r="J32" s="68"/>
      <c r="K32" s="68"/>
      <c r="L32" s="68">
        <v>229</v>
      </c>
      <c r="M32" s="68"/>
      <c r="N32" s="68"/>
      <c r="O32" s="57"/>
      <c r="P32" s="57"/>
      <c r="Q32" s="57"/>
      <c r="R32" s="57">
        <v>237</v>
      </c>
      <c r="S32" s="57"/>
      <c r="T32" s="57"/>
      <c r="U32" s="57"/>
      <c r="V32" s="57"/>
      <c r="W32" s="57"/>
      <c r="X32" s="57">
        <v>221</v>
      </c>
      <c r="Y32" s="57"/>
      <c r="Z32" s="57"/>
      <c r="AA32" s="57"/>
      <c r="AB32" s="58"/>
      <c r="AC32" s="42">
        <f t="shared" si="0"/>
        <v>237</v>
      </c>
      <c r="AD32" s="43">
        <f t="shared" si="1"/>
        <v>215</v>
      </c>
      <c r="AE32" s="44">
        <f t="shared" si="2"/>
        <v>225.5</v>
      </c>
    </row>
    <row r="33" spans="1:31" ht="15.2" customHeight="1" x14ac:dyDescent="0.25">
      <c r="A33" s="183"/>
      <c r="B33" s="10">
        <v>30</v>
      </c>
      <c r="C33" s="98" t="s">
        <v>24</v>
      </c>
      <c r="D33" s="112">
        <v>72442</v>
      </c>
      <c r="E33" s="69"/>
      <c r="F33" s="70">
        <v>140</v>
      </c>
      <c r="G33" s="70"/>
      <c r="H33" s="70"/>
      <c r="I33" s="70">
        <v>143</v>
      </c>
      <c r="J33" s="70"/>
      <c r="K33" s="70"/>
      <c r="L33" s="70">
        <v>146</v>
      </c>
      <c r="M33" s="70"/>
      <c r="N33" s="70"/>
      <c r="O33" s="61">
        <v>143</v>
      </c>
      <c r="P33" s="61"/>
      <c r="Q33" s="61"/>
      <c r="R33" s="61">
        <v>139</v>
      </c>
      <c r="S33" s="61"/>
      <c r="T33" s="61"/>
      <c r="U33" s="61">
        <v>137</v>
      </c>
      <c r="V33" s="61"/>
      <c r="W33" s="61"/>
      <c r="X33" s="61">
        <v>146</v>
      </c>
      <c r="Y33" s="61"/>
      <c r="Z33" s="61"/>
      <c r="AA33" s="61">
        <v>143</v>
      </c>
      <c r="AB33" s="62"/>
      <c r="AC33" s="45">
        <f t="shared" si="0"/>
        <v>146</v>
      </c>
      <c r="AD33" s="46">
        <f t="shared" si="1"/>
        <v>137</v>
      </c>
      <c r="AE33" s="47">
        <f t="shared" si="2"/>
        <v>142.125</v>
      </c>
    </row>
    <row r="34" spans="1:31" ht="15.2" customHeight="1" x14ac:dyDescent="0.25">
      <c r="A34" s="183"/>
      <c r="B34" s="10">
        <v>31</v>
      </c>
      <c r="C34" s="98" t="s">
        <v>18</v>
      </c>
      <c r="D34" s="112">
        <v>72443</v>
      </c>
      <c r="E34" s="69"/>
      <c r="F34" s="70">
        <v>397</v>
      </c>
      <c r="G34" s="70"/>
      <c r="H34" s="70">
        <v>400</v>
      </c>
      <c r="I34" s="70"/>
      <c r="J34" s="70">
        <v>405</v>
      </c>
      <c r="K34" s="70"/>
      <c r="L34" s="70">
        <v>411</v>
      </c>
      <c r="M34" s="70"/>
      <c r="N34" s="70"/>
      <c r="O34" s="61">
        <v>409</v>
      </c>
      <c r="P34" s="61"/>
      <c r="Q34" s="61"/>
      <c r="R34" s="61">
        <v>406</v>
      </c>
      <c r="S34" s="61"/>
      <c r="T34" s="61"/>
      <c r="U34" s="61">
        <v>403</v>
      </c>
      <c r="V34" s="61"/>
      <c r="W34" s="61"/>
      <c r="X34" s="61">
        <v>401</v>
      </c>
      <c r="Y34" s="61"/>
      <c r="Z34" s="61"/>
      <c r="AA34" s="61">
        <v>402</v>
      </c>
      <c r="AB34" s="62"/>
      <c r="AC34" s="45">
        <f t="shared" si="0"/>
        <v>411</v>
      </c>
      <c r="AD34" s="46">
        <f t="shared" si="1"/>
        <v>397</v>
      </c>
      <c r="AE34" s="47">
        <f t="shared" si="2"/>
        <v>403.77777777777777</v>
      </c>
    </row>
    <row r="35" spans="1:31" s="3" customFormat="1" ht="15.2" customHeight="1" x14ac:dyDescent="0.25">
      <c r="A35" s="183"/>
      <c r="B35" s="10">
        <v>32</v>
      </c>
      <c r="C35" s="98" t="s">
        <v>19</v>
      </c>
      <c r="D35" s="112">
        <v>72444</v>
      </c>
      <c r="E35" s="69">
        <v>12</v>
      </c>
      <c r="F35" s="70">
        <v>5</v>
      </c>
      <c r="G35" s="70">
        <v>-6</v>
      </c>
      <c r="H35" s="70">
        <v>-26</v>
      </c>
      <c r="I35" s="70">
        <v>-40</v>
      </c>
      <c r="J35" s="70">
        <v>-55</v>
      </c>
      <c r="K35" s="70">
        <v>-74</v>
      </c>
      <c r="L35" s="70">
        <v>-93</v>
      </c>
      <c r="M35" s="70">
        <v>-105</v>
      </c>
      <c r="N35" s="70">
        <v>-97</v>
      </c>
      <c r="O35" s="61">
        <v>-72</v>
      </c>
      <c r="P35" s="61">
        <v>-37</v>
      </c>
      <c r="Q35" s="61">
        <v>7</v>
      </c>
      <c r="R35" s="61">
        <v>43</v>
      </c>
      <c r="S35" s="61">
        <v>79</v>
      </c>
      <c r="T35" s="61">
        <v>104</v>
      </c>
      <c r="U35" s="61">
        <v>120</v>
      </c>
      <c r="V35" s="61">
        <v>132</v>
      </c>
      <c r="W35" s="61">
        <v>125</v>
      </c>
      <c r="X35" s="61">
        <v>105</v>
      </c>
      <c r="Y35" s="61">
        <v>84</v>
      </c>
      <c r="Z35" s="61">
        <v>67</v>
      </c>
      <c r="AA35" s="61">
        <v>51</v>
      </c>
      <c r="AB35" s="62">
        <v>35</v>
      </c>
      <c r="AC35" s="45">
        <f t="shared" si="0"/>
        <v>132</v>
      </c>
      <c r="AD35" s="46">
        <f t="shared" si="1"/>
        <v>-105</v>
      </c>
      <c r="AE35" s="47">
        <f t="shared" si="2"/>
        <v>15.166666666666666</v>
      </c>
    </row>
    <row r="36" spans="1:31" s="3" customFormat="1" ht="15.2" customHeight="1" x14ac:dyDescent="0.25">
      <c r="A36" s="183"/>
      <c r="B36" s="10">
        <v>33</v>
      </c>
      <c r="C36" s="98" t="s">
        <v>37</v>
      </c>
      <c r="D36" s="112">
        <v>72445</v>
      </c>
      <c r="E36" s="69"/>
      <c r="F36" s="70">
        <v>-4</v>
      </c>
      <c r="G36" s="70"/>
      <c r="H36" s="70">
        <v>-43</v>
      </c>
      <c r="I36" s="70"/>
      <c r="J36" s="70">
        <v>-77</v>
      </c>
      <c r="K36" s="70"/>
      <c r="L36" s="70">
        <v>-97</v>
      </c>
      <c r="M36" s="70"/>
      <c r="N36" s="70">
        <v>-61</v>
      </c>
      <c r="O36" s="61"/>
      <c r="P36" s="61">
        <v>0</v>
      </c>
      <c r="Q36" s="61"/>
      <c r="R36" s="61">
        <v>61</v>
      </c>
      <c r="S36" s="61"/>
      <c r="T36" s="61">
        <v>114</v>
      </c>
      <c r="U36" s="61">
        <v>117</v>
      </c>
      <c r="V36" s="61">
        <v>101</v>
      </c>
      <c r="W36" s="61"/>
      <c r="X36" s="61">
        <v>64</v>
      </c>
      <c r="Y36" s="61"/>
      <c r="Z36" s="61">
        <v>41</v>
      </c>
      <c r="AA36" s="61"/>
      <c r="AB36" s="62">
        <v>20</v>
      </c>
      <c r="AC36" s="45">
        <f t="shared" si="0"/>
        <v>117</v>
      </c>
      <c r="AD36" s="46">
        <f t="shared" si="1"/>
        <v>-97</v>
      </c>
      <c r="AE36" s="47">
        <f t="shared" si="2"/>
        <v>18.153846153846153</v>
      </c>
    </row>
    <row r="37" spans="1:31" s="3" customFormat="1" ht="15.2" customHeight="1" thickBot="1" x14ac:dyDescent="0.3">
      <c r="A37" s="184"/>
      <c r="B37" s="13">
        <v>34</v>
      </c>
      <c r="C37" s="100" t="s">
        <v>38</v>
      </c>
      <c r="D37" s="114">
        <v>72446</v>
      </c>
      <c r="E37" s="71"/>
      <c r="F37" s="72"/>
      <c r="G37" s="72">
        <v>-45</v>
      </c>
      <c r="H37" s="72">
        <v>-59</v>
      </c>
      <c r="I37" s="72">
        <v>-72</v>
      </c>
      <c r="J37" s="72">
        <v>-83</v>
      </c>
      <c r="K37" s="72">
        <v>-92</v>
      </c>
      <c r="L37" s="72">
        <v>-94</v>
      </c>
      <c r="M37" s="72">
        <v>-82</v>
      </c>
      <c r="N37" s="72">
        <v>-55</v>
      </c>
      <c r="O37" s="73">
        <v>-18</v>
      </c>
      <c r="P37" s="73">
        <v>21</v>
      </c>
      <c r="Q37" s="73">
        <v>50</v>
      </c>
      <c r="R37" s="73">
        <v>73</v>
      </c>
      <c r="S37" s="73">
        <v>85</v>
      </c>
      <c r="T37" s="73">
        <v>83</v>
      </c>
      <c r="U37" s="73">
        <v>71</v>
      </c>
      <c r="V37" s="73">
        <v>57</v>
      </c>
      <c r="W37" s="73">
        <v>44</v>
      </c>
      <c r="X37" s="73">
        <v>33</v>
      </c>
      <c r="Y37" s="73">
        <v>22</v>
      </c>
      <c r="Z37" s="73">
        <v>14</v>
      </c>
      <c r="AA37" s="73">
        <v>10</v>
      </c>
      <c r="AB37" s="74">
        <v>2</v>
      </c>
      <c r="AC37" s="48">
        <f t="shared" si="0"/>
        <v>85</v>
      </c>
      <c r="AD37" s="49">
        <f t="shared" si="1"/>
        <v>-94</v>
      </c>
      <c r="AE37" s="50">
        <f t="shared" si="2"/>
        <v>-1.5909090909090908</v>
      </c>
    </row>
    <row r="38" spans="1:31" ht="11.25" customHeight="1" x14ac:dyDescent="0.25">
      <c r="Q38"/>
    </row>
    <row r="39" spans="1:31" ht="11.25" customHeight="1" x14ac:dyDescent="0.25">
      <c r="Q39"/>
    </row>
    <row r="40" spans="1:31" ht="11.25" customHeight="1" x14ac:dyDescent="0.25">
      <c r="Q40"/>
    </row>
    <row r="41" spans="1:31" ht="11.25" customHeight="1" x14ac:dyDescent="0.25">
      <c r="Q41"/>
    </row>
    <row r="42" spans="1:31" ht="11.25" customHeight="1" x14ac:dyDescent="0.25">
      <c r="Q42"/>
    </row>
  </sheetData>
  <mergeCells count="4">
    <mergeCell ref="C1:AB1"/>
    <mergeCell ref="A4:A20"/>
    <mergeCell ref="A21:A31"/>
    <mergeCell ref="A32:A37"/>
  </mergeCells>
  <phoneticPr fontId="9" type="noConversion"/>
  <pageMargins left="0.75" right="0.25" top="0.25" bottom="0.25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Tuần 1,2</vt:lpstr>
      <vt:lpstr>Tuần 3,4</vt:lpstr>
      <vt:lpstr>Tuần 5,6</vt:lpstr>
      <vt:lpstr>Tháng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solieuthucdo</vt:lpstr>
      <vt:lpstr>Duongquatrinh</vt:lpstr>
    </vt:vector>
  </TitlesOfParts>
  <Company>Đài BTB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Smartmet</cp:lastModifiedBy>
  <cp:lastPrinted>2017-06-27T02:16:57Z</cp:lastPrinted>
  <dcterms:created xsi:type="dcterms:W3CDTF">2009-07-14T00:25:10Z</dcterms:created>
  <dcterms:modified xsi:type="dcterms:W3CDTF">2023-07-01T02:48:09Z</dcterms:modified>
</cp:coreProperties>
</file>