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0" yWindow="75" windowWidth="13920" windowHeight="8850" tabRatio="907"/>
  </bookViews>
  <sheets>
    <sheet name="Tuần 1" sheetId="79" r:id="rId1"/>
    <sheet name="Tuần 2" sheetId="80" r:id="rId2"/>
    <sheet name="Tuần 3" sheetId="81" r:id="rId3"/>
    <sheet name="Tháng" sheetId="82" r:id="rId4"/>
    <sheet name="1,2" sheetId="52" r:id="rId5"/>
    <sheet name="3,4" sheetId="61" r:id="rId6"/>
    <sheet name="5,6" sheetId="62" r:id="rId7"/>
    <sheet name="7,8" sheetId="63" r:id="rId8"/>
    <sheet name="9,10" sheetId="64" r:id="rId9"/>
    <sheet name="11,12" sheetId="65" r:id="rId10"/>
    <sheet name="13,14" sheetId="66" r:id="rId11"/>
    <sheet name="15,16" sheetId="67" r:id="rId12"/>
    <sheet name="17,18" sheetId="68" r:id="rId13"/>
    <sheet name="19,20" sheetId="69" r:id="rId14"/>
    <sheet name="21,22" sheetId="70" r:id="rId15"/>
    <sheet name="23,24" sheetId="71" r:id="rId16"/>
    <sheet name="25,26" sheetId="72" r:id="rId17"/>
    <sheet name="27,28" sheetId="73" r:id="rId18"/>
    <sheet name="29,30" sheetId="74" r:id="rId19"/>
    <sheet name="31" sheetId="75" r:id="rId20"/>
    <sheet name="Sheet1" sheetId="83" r:id="rId21"/>
  </sheets>
  <calcPr calcId="144525"/>
</workbook>
</file>

<file path=xl/calcChain.xml><?xml version="1.0" encoding="utf-8"?>
<calcChain xmlns="http://schemas.openxmlformats.org/spreadsheetml/2006/main">
  <c r="E3" i="52" l="1"/>
  <c r="N6" i="66" l="1"/>
  <c r="N7" i="66"/>
  <c r="N8" i="66"/>
  <c r="N9" i="66"/>
  <c r="N10" i="66"/>
  <c r="N11" i="66"/>
  <c r="N12" i="66"/>
  <c r="N13" i="66"/>
  <c r="N14" i="66"/>
  <c r="N15" i="66"/>
  <c r="N16" i="66"/>
  <c r="N17" i="66"/>
  <c r="N18" i="66"/>
  <c r="N19" i="66"/>
  <c r="N20" i="66"/>
  <c r="N21" i="66"/>
  <c r="N22" i="66"/>
  <c r="N23" i="66"/>
  <c r="N24" i="66"/>
  <c r="N25" i="66"/>
  <c r="N26" i="66"/>
  <c r="N27" i="66"/>
  <c r="N28" i="66"/>
  <c r="N29" i="66"/>
  <c r="N30" i="66"/>
  <c r="N31" i="66"/>
  <c r="N32" i="66"/>
  <c r="N33" i="66"/>
  <c r="N34" i="66"/>
  <c r="N35" i="66"/>
  <c r="N36" i="66"/>
  <c r="N37" i="66"/>
  <c r="N38" i="66"/>
  <c r="N39" i="66"/>
  <c r="N40" i="66"/>
  <c r="N41" i="66"/>
  <c r="N42" i="66"/>
  <c r="N43" i="66"/>
  <c r="N44" i="66"/>
  <c r="N45" i="66"/>
  <c r="N46" i="66"/>
  <c r="N47" i="66"/>
  <c r="N48" i="66"/>
  <c r="N49" i="66"/>
  <c r="N50" i="66"/>
  <c r="N51" i="66"/>
  <c r="N52" i="66"/>
  <c r="N53" i="66"/>
  <c r="N54" i="66"/>
  <c r="N55" i="66"/>
  <c r="N56" i="66"/>
  <c r="N57" i="66"/>
  <c r="N58" i="66"/>
  <c r="N59" i="66"/>
  <c r="N60" i="66"/>
  <c r="N61" i="66"/>
  <c r="N62" i="66"/>
  <c r="N5" i="66"/>
  <c r="N6" i="65"/>
  <c r="N7" i="65"/>
  <c r="N8" i="65"/>
  <c r="N9" i="65"/>
  <c r="N10" i="65"/>
  <c r="N11" i="65"/>
  <c r="N12" i="65"/>
  <c r="N13" i="65"/>
  <c r="N14" i="65"/>
  <c r="N15" i="65"/>
  <c r="N16" i="65"/>
  <c r="N17" i="65"/>
  <c r="N18" i="65"/>
  <c r="N19" i="65"/>
  <c r="N20" i="65"/>
  <c r="N21" i="65"/>
  <c r="N22" i="65"/>
  <c r="N23" i="65"/>
  <c r="N24" i="65"/>
  <c r="N25" i="65"/>
  <c r="N26" i="65"/>
  <c r="N27" i="65"/>
  <c r="N28" i="65"/>
  <c r="N29" i="65"/>
  <c r="N30" i="65"/>
  <c r="N31" i="65"/>
  <c r="N32" i="65"/>
  <c r="N33" i="65"/>
  <c r="N34" i="65"/>
  <c r="N35" i="65"/>
  <c r="N36" i="65"/>
  <c r="N37" i="65"/>
  <c r="N38" i="65"/>
  <c r="N39" i="65"/>
  <c r="N40" i="65"/>
  <c r="N41" i="65"/>
  <c r="N42" i="65"/>
  <c r="N43" i="65"/>
  <c r="N44" i="65"/>
  <c r="N45" i="65"/>
  <c r="N46" i="65"/>
  <c r="N47" i="65"/>
  <c r="N48" i="65"/>
  <c r="N49" i="65"/>
  <c r="N50" i="65"/>
  <c r="N51" i="65"/>
  <c r="N52" i="65"/>
  <c r="N53" i="65"/>
  <c r="N54" i="65"/>
  <c r="N55" i="65"/>
  <c r="N56" i="65"/>
  <c r="N57" i="65"/>
  <c r="N58" i="65"/>
  <c r="N59" i="65"/>
  <c r="N60" i="65"/>
  <c r="N61" i="65"/>
  <c r="N62" i="65"/>
  <c r="N5" i="65"/>
  <c r="H5" i="80" l="1"/>
  <c r="H6" i="80"/>
  <c r="H8" i="80"/>
  <c r="H9" i="80"/>
  <c r="H10" i="80"/>
  <c r="H11" i="80"/>
  <c r="H12" i="80"/>
  <c r="H13" i="80"/>
  <c r="H14" i="80"/>
  <c r="H15" i="80"/>
  <c r="H16" i="80"/>
  <c r="H18" i="80"/>
  <c r="H19" i="80"/>
  <c r="H20" i="80"/>
  <c r="H21" i="80"/>
  <c r="H22" i="80"/>
  <c r="H24" i="80"/>
  <c r="H26" i="80"/>
  <c r="H27" i="80"/>
  <c r="H28" i="80"/>
  <c r="H29" i="80"/>
  <c r="H31" i="80"/>
  <c r="H32" i="80"/>
  <c r="H33" i="80"/>
  <c r="H34" i="80"/>
  <c r="H36" i="80"/>
  <c r="H39" i="80"/>
  <c r="H40" i="80"/>
  <c r="H41" i="80"/>
  <c r="H42" i="80"/>
  <c r="H45" i="80"/>
  <c r="H47" i="80"/>
  <c r="H48" i="80"/>
  <c r="H49" i="80"/>
  <c r="H50" i="80"/>
  <c r="H51" i="80"/>
  <c r="H52" i="80"/>
  <c r="H53" i="80"/>
  <c r="H54" i="80"/>
  <c r="H55" i="80"/>
  <c r="H57" i="80"/>
  <c r="H58" i="80"/>
  <c r="H60" i="80"/>
  <c r="N6" i="61"/>
  <c r="H6" i="79" s="1"/>
  <c r="N7" i="61"/>
  <c r="H7" i="79" s="1"/>
  <c r="N8" i="61"/>
  <c r="H8" i="79" s="1"/>
  <c r="N9" i="61"/>
  <c r="H9" i="79" s="1"/>
  <c r="N10" i="61"/>
  <c r="H10" i="79" s="1"/>
  <c r="N11" i="61"/>
  <c r="H11" i="79" s="1"/>
  <c r="N12" i="61"/>
  <c r="H12" i="79" s="1"/>
  <c r="N13" i="61"/>
  <c r="H13" i="79" s="1"/>
  <c r="N14" i="61"/>
  <c r="H14" i="79" s="1"/>
  <c r="N15" i="61"/>
  <c r="H15" i="79" s="1"/>
  <c r="N16" i="61"/>
  <c r="H16" i="79" s="1"/>
  <c r="N17" i="61"/>
  <c r="H17" i="79" s="1"/>
  <c r="N18" i="61"/>
  <c r="H18" i="79" s="1"/>
  <c r="N19" i="61"/>
  <c r="H19" i="79" s="1"/>
  <c r="N20" i="61"/>
  <c r="H20" i="79" s="1"/>
  <c r="N21" i="61"/>
  <c r="H21" i="79" s="1"/>
  <c r="N22" i="61"/>
  <c r="H22" i="79" s="1"/>
  <c r="N23" i="61"/>
  <c r="H23" i="79" s="1"/>
  <c r="N24" i="61"/>
  <c r="H24" i="79" s="1"/>
  <c r="N25" i="61"/>
  <c r="H25" i="79" s="1"/>
  <c r="N26" i="61"/>
  <c r="H26" i="79" s="1"/>
  <c r="N27" i="61"/>
  <c r="H27" i="79" s="1"/>
  <c r="N28" i="61"/>
  <c r="N29" i="61"/>
  <c r="H29" i="79" s="1"/>
  <c r="N30" i="61"/>
  <c r="H30" i="79" s="1"/>
  <c r="N31" i="61"/>
  <c r="H31" i="79" s="1"/>
  <c r="N32" i="61"/>
  <c r="H32" i="79" s="1"/>
  <c r="N33" i="61"/>
  <c r="H33" i="79" s="1"/>
  <c r="N34" i="61"/>
  <c r="H34" i="79" s="1"/>
  <c r="N35" i="61"/>
  <c r="H35" i="79" s="1"/>
  <c r="N36" i="61"/>
  <c r="H36" i="79" s="1"/>
  <c r="N37" i="61"/>
  <c r="H37" i="79" s="1"/>
  <c r="N38" i="61"/>
  <c r="H38" i="79" s="1"/>
  <c r="N39" i="61"/>
  <c r="H39" i="79" s="1"/>
  <c r="N40" i="61"/>
  <c r="H40" i="79" s="1"/>
  <c r="N41" i="61"/>
  <c r="H41" i="79" s="1"/>
  <c r="N42" i="61"/>
  <c r="H42" i="79" s="1"/>
  <c r="N43" i="61"/>
  <c r="H43" i="79" s="1"/>
  <c r="N44" i="61"/>
  <c r="H44" i="79" s="1"/>
  <c r="N45" i="61"/>
  <c r="H45" i="79" s="1"/>
  <c r="N46" i="61"/>
  <c r="H46" i="79" s="1"/>
  <c r="N47" i="61"/>
  <c r="H47" i="79" s="1"/>
  <c r="N48" i="61"/>
  <c r="H48" i="79" s="1"/>
  <c r="N49" i="61"/>
  <c r="H49" i="79" s="1"/>
  <c r="N50" i="61"/>
  <c r="H50" i="79" s="1"/>
  <c r="N51" i="61"/>
  <c r="H51" i="79" s="1"/>
  <c r="N52" i="61"/>
  <c r="H52" i="79" s="1"/>
  <c r="N53" i="61"/>
  <c r="H53" i="79" s="1"/>
  <c r="N54" i="61"/>
  <c r="H54" i="79" s="1"/>
  <c r="N55" i="61"/>
  <c r="H55" i="79" s="1"/>
  <c r="N56" i="61"/>
  <c r="H56" i="79" s="1"/>
  <c r="N57" i="61"/>
  <c r="H57" i="79" s="1"/>
  <c r="N58" i="61"/>
  <c r="H58" i="79" s="1"/>
  <c r="N59" i="61"/>
  <c r="H59" i="79" s="1"/>
  <c r="N60" i="61"/>
  <c r="H60" i="79" s="1"/>
  <c r="N61" i="61"/>
  <c r="H61" i="79" s="1"/>
  <c r="N62" i="61"/>
  <c r="H62" i="79"/>
  <c r="N6" i="62"/>
  <c r="J6" i="79" s="1"/>
  <c r="N7" i="62"/>
  <c r="J7" i="79" s="1"/>
  <c r="N8" i="62"/>
  <c r="J8" i="79" s="1"/>
  <c r="N9" i="62"/>
  <c r="J9" i="79" s="1"/>
  <c r="N10" i="62"/>
  <c r="J10" i="79" s="1"/>
  <c r="N11" i="62"/>
  <c r="J11" i="79" s="1"/>
  <c r="N12" i="62"/>
  <c r="J12" i="79" s="1"/>
  <c r="N13" i="62"/>
  <c r="J13" i="79" s="1"/>
  <c r="N14" i="62"/>
  <c r="J14" i="79" s="1"/>
  <c r="N15" i="62"/>
  <c r="J15" i="79" s="1"/>
  <c r="N16" i="62"/>
  <c r="J16" i="79" s="1"/>
  <c r="N17" i="62"/>
  <c r="J17" i="79" s="1"/>
  <c r="N18" i="62"/>
  <c r="J18" i="79" s="1"/>
  <c r="N19" i="62"/>
  <c r="J19" i="79" s="1"/>
  <c r="N20" i="62"/>
  <c r="J20" i="79" s="1"/>
  <c r="N21" i="62"/>
  <c r="J21" i="79" s="1"/>
  <c r="N22" i="62"/>
  <c r="J22" i="79" s="1"/>
  <c r="N23" i="62"/>
  <c r="J23" i="79" s="1"/>
  <c r="N24" i="62"/>
  <c r="J24" i="79" s="1"/>
  <c r="N25" i="62"/>
  <c r="J25" i="79" s="1"/>
  <c r="N26" i="62"/>
  <c r="J26" i="79" s="1"/>
  <c r="N27" i="62"/>
  <c r="J27" i="79" s="1"/>
  <c r="N28" i="62"/>
  <c r="J28" i="79" s="1"/>
  <c r="N29" i="62"/>
  <c r="J29" i="79" s="1"/>
  <c r="N30" i="62"/>
  <c r="J30" i="79" s="1"/>
  <c r="N31" i="62"/>
  <c r="J31" i="79" s="1"/>
  <c r="N32" i="62"/>
  <c r="J32" i="79" s="1"/>
  <c r="N33" i="62"/>
  <c r="J33" i="79" s="1"/>
  <c r="N34" i="62"/>
  <c r="J34" i="79" s="1"/>
  <c r="N35" i="62"/>
  <c r="J35" i="79" s="1"/>
  <c r="N36" i="62"/>
  <c r="J36" i="79" s="1"/>
  <c r="N37" i="62"/>
  <c r="J37" i="79" s="1"/>
  <c r="N38" i="62"/>
  <c r="J38" i="79" s="1"/>
  <c r="N39" i="62"/>
  <c r="J39" i="79" s="1"/>
  <c r="N40" i="62"/>
  <c r="J40" i="79" s="1"/>
  <c r="N41" i="62"/>
  <c r="J41" i="79" s="1"/>
  <c r="N42" i="62"/>
  <c r="J42" i="79" s="1"/>
  <c r="N43" i="62"/>
  <c r="J43" i="79" s="1"/>
  <c r="N44" i="62"/>
  <c r="J44" i="79" s="1"/>
  <c r="N45" i="62"/>
  <c r="J45" i="79" s="1"/>
  <c r="N46" i="62"/>
  <c r="J46" i="79" s="1"/>
  <c r="N47" i="62"/>
  <c r="J47" i="79" s="1"/>
  <c r="N48" i="62"/>
  <c r="J48" i="79" s="1"/>
  <c r="N49" i="62"/>
  <c r="J49" i="79" s="1"/>
  <c r="N50" i="62"/>
  <c r="J50" i="79" s="1"/>
  <c r="N51" i="62"/>
  <c r="J51" i="79" s="1"/>
  <c r="N52" i="62"/>
  <c r="J52" i="79" s="1"/>
  <c r="N53" i="62"/>
  <c r="J53" i="79" s="1"/>
  <c r="N54" i="62"/>
  <c r="J54" i="79" s="1"/>
  <c r="N55" i="62"/>
  <c r="J55" i="79" s="1"/>
  <c r="N56" i="62"/>
  <c r="J56" i="79" s="1"/>
  <c r="N57" i="62"/>
  <c r="J57" i="79" s="1"/>
  <c r="N58" i="62"/>
  <c r="J58" i="79" s="1"/>
  <c r="N59" i="62"/>
  <c r="J59" i="79" s="1"/>
  <c r="N60" i="62"/>
  <c r="J60" i="79" s="1"/>
  <c r="N61" i="62"/>
  <c r="J61" i="79" s="1"/>
  <c r="N62" i="62"/>
  <c r="J62" i="79"/>
  <c r="N6" i="63"/>
  <c r="L6" i="79" s="1"/>
  <c r="N7" i="63"/>
  <c r="L7" i="79" s="1"/>
  <c r="N8" i="63"/>
  <c r="L8" i="79" s="1"/>
  <c r="N9" i="63"/>
  <c r="L9" i="79" s="1"/>
  <c r="N10" i="63"/>
  <c r="L10" i="79" s="1"/>
  <c r="N11" i="63"/>
  <c r="L11" i="79" s="1"/>
  <c r="N12" i="63"/>
  <c r="L12" i="79" s="1"/>
  <c r="N13" i="63"/>
  <c r="L13" i="79" s="1"/>
  <c r="N14" i="63"/>
  <c r="L14" i="79" s="1"/>
  <c r="N15" i="63"/>
  <c r="L15" i="79" s="1"/>
  <c r="N16" i="63"/>
  <c r="L16" i="79" s="1"/>
  <c r="N17" i="63"/>
  <c r="L17" i="79" s="1"/>
  <c r="N18" i="63"/>
  <c r="L18" i="79" s="1"/>
  <c r="N19" i="63"/>
  <c r="L19" i="79" s="1"/>
  <c r="N20" i="63"/>
  <c r="L20" i="79" s="1"/>
  <c r="N21" i="63"/>
  <c r="L21" i="79" s="1"/>
  <c r="N22" i="63"/>
  <c r="L22" i="79" s="1"/>
  <c r="N23" i="63"/>
  <c r="L23" i="79" s="1"/>
  <c r="N24" i="63"/>
  <c r="L24" i="79" s="1"/>
  <c r="N25" i="63"/>
  <c r="L25" i="79" s="1"/>
  <c r="N26" i="63"/>
  <c r="L26" i="79" s="1"/>
  <c r="N27" i="63"/>
  <c r="L27" i="79" s="1"/>
  <c r="N28" i="63"/>
  <c r="L28" i="79" s="1"/>
  <c r="N29" i="63"/>
  <c r="L29" i="79" s="1"/>
  <c r="N30" i="63"/>
  <c r="L30" i="79" s="1"/>
  <c r="N31" i="63"/>
  <c r="L31" i="79" s="1"/>
  <c r="N32" i="63"/>
  <c r="L32" i="79" s="1"/>
  <c r="N33" i="63"/>
  <c r="L33" i="79" s="1"/>
  <c r="N34" i="63"/>
  <c r="L34" i="79" s="1"/>
  <c r="N35" i="63"/>
  <c r="L35" i="79" s="1"/>
  <c r="N36" i="63"/>
  <c r="L36" i="79" s="1"/>
  <c r="N37" i="63"/>
  <c r="L37" i="79" s="1"/>
  <c r="N38" i="63"/>
  <c r="L38" i="79" s="1"/>
  <c r="N39" i="63"/>
  <c r="L39" i="79" s="1"/>
  <c r="N40" i="63"/>
  <c r="L40" i="79" s="1"/>
  <c r="N41" i="63"/>
  <c r="L41" i="79" s="1"/>
  <c r="N42" i="63"/>
  <c r="L42" i="79" s="1"/>
  <c r="N43" i="63"/>
  <c r="L43" i="79" s="1"/>
  <c r="N44" i="63"/>
  <c r="L44" i="79" s="1"/>
  <c r="N45" i="63"/>
  <c r="L45" i="79" s="1"/>
  <c r="N46" i="63"/>
  <c r="L46" i="79" s="1"/>
  <c r="N47" i="63"/>
  <c r="L47" i="79" s="1"/>
  <c r="N48" i="63"/>
  <c r="L48" i="79" s="1"/>
  <c r="N49" i="63"/>
  <c r="L49" i="79" s="1"/>
  <c r="N50" i="63"/>
  <c r="L50" i="79" s="1"/>
  <c r="N51" i="63"/>
  <c r="L51" i="79" s="1"/>
  <c r="N52" i="63"/>
  <c r="L52" i="79" s="1"/>
  <c r="N53" i="63"/>
  <c r="L53" i="79" s="1"/>
  <c r="N54" i="63"/>
  <c r="L54" i="79" s="1"/>
  <c r="N55" i="63"/>
  <c r="L55" i="79" s="1"/>
  <c r="N56" i="63"/>
  <c r="L56" i="79" s="1"/>
  <c r="N57" i="63"/>
  <c r="L57" i="79" s="1"/>
  <c r="N58" i="63"/>
  <c r="L58" i="79" s="1"/>
  <c r="N59" i="63"/>
  <c r="L59" i="79" s="1"/>
  <c r="N60" i="63"/>
  <c r="L60" i="79" s="1"/>
  <c r="N61" i="63"/>
  <c r="L61" i="79" s="1"/>
  <c r="N62" i="63"/>
  <c r="L62" i="79"/>
  <c r="N6" i="64"/>
  <c r="N6" i="79" s="1"/>
  <c r="N7" i="64"/>
  <c r="N7" i="79" s="1"/>
  <c r="N8" i="64"/>
  <c r="N8" i="79" s="1"/>
  <c r="N9" i="64"/>
  <c r="N9" i="79" s="1"/>
  <c r="N10" i="64"/>
  <c r="N10" i="79" s="1"/>
  <c r="N11" i="64"/>
  <c r="N11" i="79" s="1"/>
  <c r="N12" i="64"/>
  <c r="N12" i="79" s="1"/>
  <c r="N13" i="64"/>
  <c r="N13" i="79" s="1"/>
  <c r="N14" i="64"/>
  <c r="N14" i="79" s="1"/>
  <c r="N15" i="64"/>
  <c r="N15" i="79" s="1"/>
  <c r="N16" i="64"/>
  <c r="N16" i="79" s="1"/>
  <c r="N17" i="64"/>
  <c r="N17" i="79" s="1"/>
  <c r="N18" i="64"/>
  <c r="N18" i="79" s="1"/>
  <c r="N19" i="64"/>
  <c r="N19" i="79" s="1"/>
  <c r="N20" i="64"/>
  <c r="N20" i="79" s="1"/>
  <c r="N21" i="64"/>
  <c r="N21" i="79" s="1"/>
  <c r="N22" i="64"/>
  <c r="N22" i="79" s="1"/>
  <c r="N23" i="64"/>
  <c r="N23" i="79" s="1"/>
  <c r="N24" i="64"/>
  <c r="N24" i="79" s="1"/>
  <c r="N25" i="64"/>
  <c r="N25" i="79" s="1"/>
  <c r="N26" i="64"/>
  <c r="N26" i="79" s="1"/>
  <c r="N27" i="64"/>
  <c r="N27" i="79" s="1"/>
  <c r="N28" i="64"/>
  <c r="N28" i="79" s="1"/>
  <c r="N29" i="64"/>
  <c r="N29" i="79" s="1"/>
  <c r="N30" i="64"/>
  <c r="N30" i="79" s="1"/>
  <c r="N31" i="64"/>
  <c r="N31" i="79" s="1"/>
  <c r="N32" i="64"/>
  <c r="N32" i="79" s="1"/>
  <c r="N33" i="64"/>
  <c r="N33" i="79" s="1"/>
  <c r="N34" i="64"/>
  <c r="N34" i="79" s="1"/>
  <c r="N35" i="64"/>
  <c r="N35" i="79" s="1"/>
  <c r="N36" i="64"/>
  <c r="N36" i="79" s="1"/>
  <c r="N37" i="64"/>
  <c r="N37" i="79" s="1"/>
  <c r="N38" i="64"/>
  <c r="N38" i="79" s="1"/>
  <c r="N39" i="64"/>
  <c r="N39" i="79" s="1"/>
  <c r="N40" i="64"/>
  <c r="N40" i="79" s="1"/>
  <c r="N41" i="64"/>
  <c r="N41" i="79" s="1"/>
  <c r="N42" i="64"/>
  <c r="N42" i="79" s="1"/>
  <c r="N43" i="64"/>
  <c r="N43" i="79" s="1"/>
  <c r="N44" i="64"/>
  <c r="N44" i="79" s="1"/>
  <c r="N45" i="64"/>
  <c r="N45" i="79" s="1"/>
  <c r="N46" i="64"/>
  <c r="N46" i="79" s="1"/>
  <c r="N47" i="64"/>
  <c r="N47" i="79" s="1"/>
  <c r="N48" i="64"/>
  <c r="N48" i="79" s="1"/>
  <c r="N49" i="64"/>
  <c r="N49" i="79" s="1"/>
  <c r="N50" i="64"/>
  <c r="N50" i="79" s="1"/>
  <c r="N51" i="64"/>
  <c r="N51" i="79" s="1"/>
  <c r="N52" i="64"/>
  <c r="N52" i="79" s="1"/>
  <c r="N53" i="64"/>
  <c r="N53" i="79" s="1"/>
  <c r="N54" i="64"/>
  <c r="N54" i="79" s="1"/>
  <c r="N55" i="64"/>
  <c r="N55" i="79" s="1"/>
  <c r="N56" i="64"/>
  <c r="N56" i="79" s="1"/>
  <c r="N57" i="64"/>
  <c r="N57" i="79" s="1"/>
  <c r="N58" i="64"/>
  <c r="N58" i="79" s="1"/>
  <c r="N59" i="64"/>
  <c r="N59" i="79" s="1"/>
  <c r="N60" i="64"/>
  <c r="N60" i="79" s="1"/>
  <c r="N61" i="64"/>
  <c r="N61" i="79" s="1"/>
  <c r="N62" i="64"/>
  <c r="N62" i="79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F49" i="80"/>
  <c r="F50" i="80"/>
  <c r="F51" i="80"/>
  <c r="F52" i="80"/>
  <c r="F53" i="80"/>
  <c r="F54" i="80"/>
  <c r="F55" i="80"/>
  <c r="F56" i="80"/>
  <c r="F57" i="80"/>
  <c r="F58" i="80"/>
  <c r="F59" i="80"/>
  <c r="F60" i="80"/>
  <c r="F61" i="80"/>
  <c r="F62" i="80"/>
  <c r="H7" i="80"/>
  <c r="H17" i="80"/>
  <c r="H23" i="80"/>
  <c r="H25" i="80"/>
  <c r="H30" i="80"/>
  <c r="H35" i="80"/>
  <c r="H37" i="80"/>
  <c r="H38" i="80"/>
  <c r="H43" i="80"/>
  <c r="H44" i="80"/>
  <c r="H46" i="80"/>
  <c r="H56" i="80"/>
  <c r="H59" i="80"/>
  <c r="H61" i="80"/>
  <c r="H62" i="80"/>
  <c r="N6" i="67"/>
  <c r="J6" i="80" s="1"/>
  <c r="N7" i="67"/>
  <c r="J7" i="80" s="1"/>
  <c r="N8" i="67"/>
  <c r="J8" i="80" s="1"/>
  <c r="N9" i="67"/>
  <c r="J9" i="80" s="1"/>
  <c r="N10" i="67"/>
  <c r="J10" i="80" s="1"/>
  <c r="N11" i="67"/>
  <c r="J11" i="80" s="1"/>
  <c r="N12" i="67"/>
  <c r="J12" i="80" s="1"/>
  <c r="N13" i="67"/>
  <c r="J13" i="80" s="1"/>
  <c r="N14" i="67"/>
  <c r="J14" i="80" s="1"/>
  <c r="N15" i="67"/>
  <c r="J15" i="80" s="1"/>
  <c r="N16" i="67"/>
  <c r="J16" i="80" s="1"/>
  <c r="N17" i="67"/>
  <c r="J17" i="80" s="1"/>
  <c r="N18" i="67"/>
  <c r="J18" i="80" s="1"/>
  <c r="N19" i="67"/>
  <c r="J19" i="80" s="1"/>
  <c r="N20" i="67"/>
  <c r="J20" i="80" s="1"/>
  <c r="N21" i="67"/>
  <c r="J21" i="80" s="1"/>
  <c r="N22" i="67"/>
  <c r="J22" i="80" s="1"/>
  <c r="N23" i="67"/>
  <c r="J23" i="80" s="1"/>
  <c r="N24" i="67"/>
  <c r="J24" i="80" s="1"/>
  <c r="N25" i="67"/>
  <c r="J25" i="80" s="1"/>
  <c r="N26" i="67"/>
  <c r="J26" i="80" s="1"/>
  <c r="N27" i="67"/>
  <c r="J27" i="80" s="1"/>
  <c r="N28" i="67"/>
  <c r="J28" i="80" s="1"/>
  <c r="N29" i="67"/>
  <c r="J29" i="80" s="1"/>
  <c r="N30" i="67"/>
  <c r="J30" i="80" s="1"/>
  <c r="N31" i="67"/>
  <c r="J31" i="80" s="1"/>
  <c r="N32" i="67"/>
  <c r="J32" i="80" s="1"/>
  <c r="N33" i="67"/>
  <c r="J33" i="80" s="1"/>
  <c r="N34" i="67"/>
  <c r="J34" i="80" s="1"/>
  <c r="N35" i="67"/>
  <c r="J35" i="80" s="1"/>
  <c r="N36" i="67"/>
  <c r="J36" i="80" s="1"/>
  <c r="N37" i="67"/>
  <c r="J37" i="80" s="1"/>
  <c r="N38" i="67"/>
  <c r="J38" i="80" s="1"/>
  <c r="N39" i="67"/>
  <c r="J39" i="80" s="1"/>
  <c r="N40" i="67"/>
  <c r="J40" i="80" s="1"/>
  <c r="N41" i="67"/>
  <c r="J41" i="80" s="1"/>
  <c r="N42" i="67"/>
  <c r="J42" i="80" s="1"/>
  <c r="N43" i="67"/>
  <c r="J43" i="80" s="1"/>
  <c r="N44" i="67"/>
  <c r="J44" i="80" s="1"/>
  <c r="N45" i="67"/>
  <c r="J45" i="80" s="1"/>
  <c r="N46" i="67"/>
  <c r="J46" i="80" s="1"/>
  <c r="N47" i="67"/>
  <c r="J47" i="80" s="1"/>
  <c r="N48" i="67"/>
  <c r="J48" i="80" s="1"/>
  <c r="N49" i="67"/>
  <c r="J49" i="80" s="1"/>
  <c r="N50" i="67"/>
  <c r="J50" i="80" s="1"/>
  <c r="N51" i="67"/>
  <c r="J51" i="80" s="1"/>
  <c r="N52" i="67"/>
  <c r="J52" i="80" s="1"/>
  <c r="N53" i="67"/>
  <c r="J53" i="80" s="1"/>
  <c r="N54" i="67"/>
  <c r="J54" i="80" s="1"/>
  <c r="N55" i="67"/>
  <c r="J55" i="80" s="1"/>
  <c r="N56" i="67"/>
  <c r="J56" i="80" s="1"/>
  <c r="N57" i="67"/>
  <c r="J57" i="80" s="1"/>
  <c r="N58" i="67"/>
  <c r="J58" i="80" s="1"/>
  <c r="N59" i="67"/>
  <c r="J59" i="80" s="1"/>
  <c r="N60" i="67"/>
  <c r="J60" i="80" s="1"/>
  <c r="N61" i="67"/>
  <c r="J61" i="80" s="1"/>
  <c r="N62" i="67"/>
  <c r="J62" i="80"/>
  <c r="N6" i="68"/>
  <c r="L6" i="80" s="1"/>
  <c r="N7" i="68"/>
  <c r="L7" i="80" s="1"/>
  <c r="N8" i="68"/>
  <c r="L8" i="80" s="1"/>
  <c r="N9" i="68"/>
  <c r="L9" i="80" s="1"/>
  <c r="N10" i="68"/>
  <c r="L10" i="80" s="1"/>
  <c r="N11" i="68"/>
  <c r="L11" i="80" s="1"/>
  <c r="N12" i="68"/>
  <c r="L12" i="80" s="1"/>
  <c r="N13" i="68"/>
  <c r="L13" i="80" s="1"/>
  <c r="N14" i="68"/>
  <c r="L14" i="80" s="1"/>
  <c r="N15" i="68"/>
  <c r="L15" i="80" s="1"/>
  <c r="N16" i="68"/>
  <c r="L16" i="80" s="1"/>
  <c r="N17" i="68"/>
  <c r="L17" i="80" s="1"/>
  <c r="N18" i="68"/>
  <c r="L18" i="80" s="1"/>
  <c r="N19" i="68"/>
  <c r="L19" i="80" s="1"/>
  <c r="N20" i="68"/>
  <c r="L20" i="80" s="1"/>
  <c r="N21" i="68"/>
  <c r="L21" i="80" s="1"/>
  <c r="N22" i="68"/>
  <c r="L22" i="80" s="1"/>
  <c r="N23" i="68"/>
  <c r="L23" i="80" s="1"/>
  <c r="N24" i="68"/>
  <c r="L24" i="80" s="1"/>
  <c r="N25" i="68"/>
  <c r="L25" i="80" s="1"/>
  <c r="N26" i="68"/>
  <c r="L26" i="80" s="1"/>
  <c r="N27" i="68"/>
  <c r="L27" i="80" s="1"/>
  <c r="N28" i="68"/>
  <c r="L28" i="80" s="1"/>
  <c r="N29" i="68"/>
  <c r="L29" i="80" s="1"/>
  <c r="N30" i="68"/>
  <c r="L30" i="80" s="1"/>
  <c r="N31" i="68"/>
  <c r="L31" i="80" s="1"/>
  <c r="N32" i="68"/>
  <c r="L32" i="80" s="1"/>
  <c r="N33" i="68"/>
  <c r="L33" i="80" s="1"/>
  <c r="N34" i="68"/>
  <c r="L34" i="80" s="1"/>
  <c r="N35" i="68"/>
  <c r="L35" i="80" s="1"/>
  <c r="N36" i="68"/>
  <c r="L36" i="80" s="1"/>
  <c r="N37" i="68"/>
  <c r="L37" i="80" s="1"/>
  <c r="N38" i="68"/>
  <c r="L38" i="80" s="1"/>
  <c r="N39" i="68"/>
  <c r="L39" i="80" s="1"/>
  <c r="N40" i="68"/>
  <c r="L40" i="80" s="1"/>
  <c r="N41" i="68"/>
  <c r="L41" i="80" s="1"/>
  <c r="N42" i="68"/>
  <c r="L42" i="80" s="1"/>
  <c r="N43" i="68"/>
  <c r="L43" i="80" s="1"/>
  <c r="N44" i="68"/>
  <c r="L44" i="80" s="1"/>
  <c r="N45" i="68"/>
  <c r="L45" i="80" s="1"/>
  <c r="N46" i="68"/>
  <c r="L46" i="80" s="1"/>
  <c r="N47" i="68"/>
  <c r="L47" i="80" s="1"/>
  <c r="N48" i="68"/>
  <c r="L48" i="80" s="1"/>
  <c r="N49" i="68"/>
  <c r="L49" i="80" s="1"/>
  <c r="N50" i="68"/>
  <c r="L50" i="80" s="1"/>
  <c r="N51" i="68"/>
  <c r="L51" i="80" s="1"/>
  <c r="N52" i="68"/>
  <c r="L52" i="80" s="1"/>
  <c r="N53" i="68"/>
  <c r="L53" i="80" s="1"/>
  <c r="N54" i="68"/>
  <c r="L54" i="80" s="1"/>
  <c r="N55" i="68"/>
  <c r="L55" i="80" s="1"/>
  <c r="N56" i="68"/>
  <c r="L56" i="80" s="1"/>
  <c r="N57" i="68"/>
  <c r="L57" i="80" s="1"/>
  <c r="N58" i="68"/>
  <c r="L58" i="80" s="1"/>
  <c r="N59" i="68"/>
  <c r="L59" i="80" s="1"/>
  <c r="N60" i="68"/>
  <c r="L60" i="80" s="1"/>
  <c r="N61" i="68"/>
  <c r="L61" i="80" s="1"/>
  <c r="N62" i="68"/>
  <c r="L62" i="80"/>
  <c r="N6" i="69"/>
  <c r="N6" i="80" s="1"/>
  <c r="N7" i="69"/>
  <c r="N7" i="80" s="1"/>
  <c r="N8" i="69"/>
  <c r="N8" i="80" s="1"/>
  <c r="N9" i="69"/>
  <c r="N9" i="80" s="1"/>
  <c r="N10" i="69"/>
  <c r="N10" i="80" s="1"/>
  <c r="N11" i="69"/>
  <c r="N11" i="80" s="1"/>
  <c r="N12" i="69"/>
  <c r="N12" i="80" s="1"/>
  <c r="N13" i="69"/>
  <c r="N13" i="80" s="1"/>
  <c r="N14" i="69"/>
  <c r="N14" i="80" s="1"/>
  <c r="N15" i="69"/>
  <c r="N15" i="80" s="1"/>
  <c r="N16" i="69"/>
  <c r="N16" i="80" s="1"/>
  <c r="N17" i="69"/>
  <c r="N17" i="80" s="1"/>
  <c r="N18" i="69"/>
  <c r="N18" i="80" s="1"/>
  <c r="N19" i="69"/>
  <c r="N19" i="80" s="1"/>
  <c r="N20" i="69"/>
  <c r="N20" i="80" s="1"/>
  <c r="N21" i="69"/>
  <c r="N21" i="80" s="1"/>
  <c r="N22" i="69"/>
  <c r="N22" i="80" s="1"/>
  <c r="N23" i="69"/>
  <c r="N23" i="80" s="1"/>
  <c r="N24" i="69"/>
  <c r="N24" i="80" s="1"/>
  <c r="N25" i="69"/>
  <c r="N25" i="80" s="1"/>
  <c r="N26" i="69"/>
  <c r="N26" i="80" s="1"/>
  <c r="N27" i="69"/>
  <c r="N27" i="80" s="1"/>
  <c r="N28" i="69"/>
  <c r="N28" i="80" s="1"/>
  <c r="N29" i="69"/>
  <c r="N29" i="80" s="1"/>
  <c r="N30" i="69"/>
  <c r="N30" i="80" s="1"/>
  <c r="N31" i="69"/>
  <c r="N31" i="80" s="1"/>
  <c r="N32" i="69"/>
  <c r="N32" i="80" s="1"/>
  <c r="N33" i="69"/>
  <c r="N33" i="80" s="1"/>
  <c r="N34" i="69"/>
  <c r="N34" i="80" s="1"/>
  <c r="N35" i="69"/>
  <c r="N35" i="80" s="1"/>
  <c r="N36" i="69"/>
  <c r="N36" i="80" s="1"/>
  <c r="N37" i="69"/>
  <c r="N37" i="80" s="1"/>
  <c r="N38" i="69"/>
  <c r="N38" i="80" s="1"/>
  <c r="N39" i="69"/>
  <c r="N39" i="80" s="1"/>
  <c r="N40" i="69"/>
  <c r="N40" i="80" s="1"/>
  <c r="N41" i="69"/>
  <c r="N41" i="80" s="1"/>
  <c r="N42" i="69"/>
  <c r="N42" i="80" s="1"/>
  <c r="N43" i="69"/>
  <c r="N43" i="80" s="1"/>
  <c r="N44" i="69"/>
  <c r="N44" i="80" s="1"/>
  <c r="N45" i="69"/>
  <c r="N45" i="80" s="1"/>
  <c r="N46" i="69"/>
  <c r="N46" i="80" s="1"/>
  <c r="N47" i="69"/>
  <c r="N47" i="80" s="1"/>
  <c r="N48" i="69"/>
  <c r="N48" i="80" s="1"/>
  <c r="N49" i="69"/>
  <c r="N49" i="80" s="1"/>
  <c r="N50" i="69"/>
  <c r="N50" i="80" s="1"/>
  <c r="N51" i="69"/>
  <c r="N51" i="80" s="1"/>
  <c r="N52" i="69"/>
  <c r="N52" i="80" s="1"/>
  <c r="N53" i="69"/>
  <c r="N53" i="80" s="1"/>
  <c r="N54" i="69"/>
  <c r="N54" i="80" s="1"/>
  <c r="N55" i="69"/>
  <c r="N55" i="80" s="1"/>
  <c r="N56" i="69"/>
  <c r="N56" i="80" s="1"/>
  <c r="N57" i="69"/>
  <c r="N57" i="80" s="1"/>
  <c r="N58" i="69"/>
  <c r="N58" i="80" s="1"/>
  <c r="N59" i="69"/>
  <c r="N59" i="80" s="1"/>
  <c r="N60" i="69"/>
  <c r="N60" i="80" s="1"/>
  <c r="N61" i="69"/>
  <c r="N61" i="80" s="1"/>
  <c r="N62" i="69"/>
  <c r="N62" i="80"/>
  <c r="N6" i="70"/>
  <c r="F6" i="81" s="1"/>
  <c r="N7" i="70"/>
  <c r="F7" i="81" s="1"/>
  <c r="N8" i="70"/>
  <c r="F8" i="81" s="1"/>
  <c r="N9" i="70"/>
  <c r="F9" i="81" s="1"/>
  <c r="N10" i="70"/>
  <c r="F10" i="81" s="1"/>
  <c r="N11" i="70"/>
  <c r="F11" i="81" s="1"/>
  <c r="N12" i="70"/>
  <c r="F12" i="81" s="1"/>
  <c r="N13" i="70"/>
  <c r="F13" i="81" s="1"/>
  <c r="N14" i="70"/>
  <c r="F14" i="81" s="1"/>
  <c r="N15" i="70"/>
  <c r="F15" i="81" s="1"/>
  <c r="N16" i="70"/>
  <c r="F16" i="81" s="1"/>
  <c r="N17" i="70"/>
  <c r="F17" i="81" s="1"/>
  <c r="N18" i="70"/>
  <c r="F18" i="81" s="1"/>
  <c r="N19" i="70"/>
  <c r="F19" i="81" s="1"/>
  <c r="N20" i="70"/>
  <c r="F20" i="81" s="1"/>
  <c r="N21" i="70"/>
  <c r="F21" i="81" s="1"/>
  <c r="N22" i="70"/>
  <c r="F22" i="81" s="1"/>
  <c r="N23" i="70"/>
  <c r="F23" i="81" s="1"/>
  <c r="N24" i="70"/>
  <c r="F24" i="81" s="1"/>
  <c r="N25" i="70"/>
  <c r="F25" i="81" s="1"/>
  <c r="N26" i="70"/>
  <c r="F26" i="81" s="1"/>
  <c r="N27" i="70"/>
  <c r="F27" i="81" s="1"/>
  <c r="N28" i="70"/>
  <c r="F28" i="81" s="1"/>
  <c r="N29" i="70"/>
  <c r="F29" i="81" s="1"/>
  <c r="N30" i="70"/>
  <c r="F30" i="81" s="1"/>
  <c r="N31" i="70"/>
  <c r="F31" i="81" s="1"/>
  <c r="N32" i="70"/>
  <c r="F32" i="81" s="1"/>
  <c r="N33" i="70"/>
  <c r="F33" i="81" s="1"/>
  <c r="N34" i="70"/>
  <c r="F34" i="81" s="1"/>
  <c r="N35" i="70"/>
  <c r="F35" i="81" s="1"/>
  <c r="N36" i="70"/>
  <c r="F36" i="81" s="1"/>
  <c r="N37" i="70"/>
  <c r="F37" i="81" s="1"/>
  <c r="N38" i="70"/>
  <c r="F38" i="81" s="1"/>
  <c r="N39" i="70"/>
  <c r="F39" i="81" s="1"/>
  <c r="N40" i="70"/>
  <c r="F40" i="81" s="1"/>
  <c r="N41" i="70"/>
  <c r="F41" i="81" s="1"/>
  <c r="N42" i="70"/>
  <c r="F42" i="81" s="1"/>
  <c r="N43" i="70"/>
  <c r="F43" i="81" s="1"/>
  <c r="N44" i="70"/>
  <c r="F44" i="81" s="1"/>
  <c r="N45" i="70"/>
  <c r="F45" i="81" s="1"/>
  <c r="N46" i="70"/>
  <c r="F46" i="81" s="1"/>
  <c r="N47" i="70"/>
  <c r="F47" i="81" s="1"/>
  <c r="N48" i="70"/>
  <c r="F48" i="81" s="1"/>
  <c r="N49" i="70"/>
  <c r="F49" i="81" s="1"/>
  <c r="N50" i="70"/>
  <c r="F50" i="81" s="1"/>
  <c r="N51" i="70"/>
  <c r="F51" i="81" s="1"/>
  <c r="N52" i="70"/>
  <c r="F52" i="81" s="1"/>
  <c r="N53" i="70"/>
  <c r="F53" i="81" s="1"/>
  <c r="N54" i="70"/>
  <c r="F54" i="81" s="1"/>
  <c r="N55" i="70"/>
  <c r="F55" i="81" s="1"/>
  <c r="N56" i="70"/>
  <c r="F56" i="81" s="1"/>
  <c r="N57" i="70"/>
  <c r="F57" i="81" s="1"/>
  <c r="N58" i="70"/>
  <c r="F58" i="81" s="1"/>
  <c r="N59" i="70"/>
  <c r="F59" i="81" s="1"/>
  <c r="N60" i="70"/>
  <c r="F60" i="81" s="1"/>
  <c r="N61" i="70"/>
  <c r="F61" i="81" s="1"/>
  <c r="N62" i="70"/>
  <c r="F62" i="81"/>
  <c r="N6" i="71"/>
  <c r="H6" i="81" s="1"/>
  <c r="N7" i="71"/>
  <c r="H7" i="81" s="1"/>
  <c r="N8" i="71"/>
  <c r="H8" i="81" s="1"/>
  <c r="N9" i="71"/>
  <c r="H9" i="81" s="1"/>
  <c r="N10" i="71"/>
  <c r="H10" i="81" s="1"/>
  <c r="N11" i="71"/>
  <c r="H11" i="81" s="1"/>
  <c r="N12" i="71"/>
  <c r="H12" i="81" s="1"/>
  <c r="N13" i="71"/>
  <c r="H13" i="81" s="1"/>
  <c r="N14" i="71"/>
  <c r="H14" i="81" s="1"/>
  <c r="N15" i="71"/>
  <c r="H15" i="81" s="1"/>
  <c r="N16" i="71"/>
  <c r="H16" i="81" s="1"/>
  <c r="N17" i="71"/>
  <c r="H17" i="81" s="1"/>
  <c r="N18" i="71"/>
  <c r="H18" i="81" s="1"/>
  <c r="N19" i="71"/>
  <c r="H19" i="81" s="1"/>
  <c r="N20" i="71"/>
  <c r="H20" i="81" s="1"/>
  <c r="N21" i="71"/>
  <c r="H21" i="81" s="1"/>
  <c r="N22" i="71"/>
  <c r="H22" i="81" s="1"/>
  <c r="N23" i="71"/>
  <c r="H23" i="81" s="1"/>
  <c r="N24" i="71"/>
  <c r="H24" i="81" s="1"/>
  <c r="N25" i="71"/>
  <c r="H25" i="81" s="1"/>
  <c r="N26" i="71"/>
  <c r="H26" i="81" s="1"/>
  <c r="N27" i="71"/>
  <c r="H27" i="81" s="1"/>
  <c r="N28" i="71"/>
  <c r="H28" i="81" s="1"/>
  <c r="N29" i="71"/>
  <c r="H29" i="81" s="1"/>
  <c r="N30" i="71"/>
  <c r="H30" i="81" s="1"/>
  <c r="N31" i="71"/>
  <c r="H31" i="81" s="1"/>
  <c r="N32" i="71"/>
  <c r="H32" i="81" s="1"/>
  <c r="N33" i="71"/>
  <c r="H33" i="81" s="1"/>
  <c r="N34" i="71"/>
  <c r="H34" i="81" s="1"/>
  <c r="N35" i="71"/>
  <c r="H35" i="81" s="1"/>
  <c r="N36" i="71"/>
  <c r="H36" i="81" s="1"/>
  <c r="N37" i="71"/>
  <c r="H37" i="81" s="1"/>
  <c r="N38" i="71"/>
  <c r="H38" i="81" s="1"/>
  <c r="N39" i="71"/>
  <c r="H39" i="81" s="1"/>
  <c r="N40" i="71"/>
  <c r="H40" i="81" s="1"/>
  <c r="N41" i="71"/>
  <c r="H41" i="81" s="1"/>
  <c r="N42" i="71"/>
  <c r="H42" i="81" s="1"/>
  <c r="N43" i="71"/>
  <c r="H43" i="81" s="1"/>
  <c r="N44" i="71"/>
  <c r="H44" i="81" s="1"/>
  <c r="N45" i="71"/>
  <c r="H45" i="81" s="1"/>
  <c r="N46" i="71"/>
  <c r="H46" i="81" s="1"/>
  <c r="N47" i="71"/>
  <c r="H47" i="81" s="1"/>
  <c r="N48" i="71"/>
  <c r="H48" i="81" s="1"/>
  <c r="N49" i="71"/>
  <c r="H49" i="81" s="1"/>
  <c r="N50" i="71"/>
  <c r="H50" i="81" s="1"/>
  <c r="N51" i="71"/>
  <c r="H51" i="81" s="1"/>
  <c r="N52" i="71"/>
  <c r="H52" i="81" s="1"/>
  <c r="N53" i="71"/>
  <c r="H53" i="81" s="1"/>
  <c r="N54" i="71"/>
  <c r="H54" i="81" s="1"/>
  <c r="N55" i="71"/>
  <c r="H55" i="81" s="1"/>
  <c r="N56" i="71"/>
  <c r="H56" i="81" s="1"/>
  <c r="N57" i="71"/>
  <c r="H57" i="81" s="1"/>
  <c r="N58" i="71"/>
  <c r="H58" i="81" s="1"/>
  <c r="N59" i="71"/>
  <c r="H59" i="81" s="1"/>
  <c r="N60" i="71"/>
  <c r="H60" i="81" s="1"/>
  <c r="N61" i="71"/>
  <c r="H61" i="81" s="1"/>
  <c r="N62" i="71"/>
  <c r="H62" i="81"/>
  <c r="N6" i="72"/>
  <c r="J6" i="81" s="1"/>
  <c r="N7" i="72"/>
  <c r="J7" i="81" s="1"/>
  <c r="N8" i="72"/>
  <c r="J8" i="81" s="1"/>
  <c r="N9" i="72"/>
  <c r="J9" i="81" s="1"/>
  <c r="N10" i="72"/>
  <c r="J10" i="81" s="1"/>
  <c r="N11" i="72"/>
  <c r="J11" i="81" s="1"/>
  <c r="N12" i="72"/>
  <c r="J12" i="81" s="1"/>
  <c r="N13" i="72"/>
  <c r="J13" i="81" s="1"/>
  <c r="N14" i="72"/>
  <c r="J14" i="81" s="1"/>
  <c r="N15" i="72"/>
  <c r="J15" i="81" s="1"/>
  <c r="N16" i="72"/>
  <c r="J16" i="81" s="1"/>
  <c r="N17" i="72"/>
  <c r="J17" i="81" s="1"/>
  <c r="N18" i="72"/>
  <c r="J18" i="81" s="1"/>
  <c r="N19" i="72"/>
  <c r="J19" i="81" s="1"/>
  <c r="N20" i="72"/>
  <c r="J20" i="81" s="1"/>
  <c r="N21" i="72"/>
  <c r="J21" i="81" s="1"/>
  <c r="N22" i="72"/>
  <c r="J22" i="81" s="1"/>
  <c r="N23" i="72"/>
  <c r="J23" i="81" s="1"/>
  <c r="N24" i="72"/>
  <c r="J24" i="81" s="1"/>
  <c r="N25" i="72"/>
  <c r="J25" i="81" s="1"/>
  <c r="N26" i="72"/>
  <c r="J26" i="81" s="1"/>
  <c r="N27" i="72"/>
  <c r="J27" i="81" s="1"/>
  <c r="N28" i="72"/>
  <c r="J28" i="81" s="1"/>
  <c r="N29" i="72"/>
  <c r="J29" i="81" s="1"/>
  <c r="N30" i="72"/>
  <c r="J30" i="81" s="1"/>
  <c r="N31" i="72"/>
  <c r="J31" i="81" s="1"/>
  <c r="N32" i="72"/>
  <c r="J32" i="81" s="1"/>
  <c r="N33" i="72"/>
  <c r="J33" i="81" s="1"/>
  <c r="N34" i="72"/>
  <c r="J34" i="81" s="1"/>
  <c r="N35" i="72"/>
  <c r="J35" i="81" s="1"/>
  <c r="N36" i="72"/>
  <c r="J36" i="81" s="1"/>
  <c r="N37" i="72"/>
  <c r="J37" i="81" s="1"/>
  <c r="N38" i="72"/>
  <c r="J38" i="81" s="1"/>
  <c r="N39" i="72"/>
  <c r="J39" i="81" s="1"/>
  <c r="N40" i="72"/>
  <c r="J40" i="81" s="1"/>
  <c r="N41" i="72"/>
  <c r="J41" i="81" s="1"/>
  <c r="N42" i="72"/>
  <c r="J42" i="81" s="1"/>
  <c r="N43" i="72"/>
  <c r="J43" i="81" s="1"/>
  <c r="N44" i="72"/>
  <c r="J44" i="81" s="1"/>
  <c r="N45" i="72"/>
  <c r="J45" i="81" s="1"/>
  <c r="N46" i="72"/>
  <c r="J46" i="81" s="1"/>
  <c r="N47" i="72"/>
  <c r="J47" i="81" s="1"/>
  <c r="N48" i="72"/>
  <c r="J48" i="81" s="1"/>
  <c r="N49" i="72"/>
  <c r="J49" i="81" s="1"/>
  <c r="N50" i="72"/>
  <c r="J50" i="81" s="1"/>
  <c r="N51" i="72"/>
  <c r="J51" i="81" s="1"/>
  <c r="N52" i="72"/>
  <c r="J52" i="81" s="1"/>
  <c r="N53" i="72"/>
  <c r="J53" i="81" s="1"/>
  <c r="N54" i="72"/>
  <c r="J54" i="81" s="1"/>
  <c r="N55" i="72"/>
  <c r="J55" i="81" s="1"/>
  <c r="N56" i="72"/>
  <c r="J56" i="81" s="1"/>
  <c r="N57" i="72"/>
  <c r="J57" i="81" s="1"/>
  <c r="N58" i="72"/>
  <c r="J58" i="81" s="1"/>
  <c r="N59" i="72"/>
  <c r="J59" i="81" s="1"/>
  <c r="N60" i="72"/>
  <c r="J60" i="81" s="1"/>
  <c r="N61" i="72"/>
  <c r="J61" i="81" s="1"/>
  <c r="N62" i="72"/>
  <c r="J62" i="81"/>
  <c r="N6" i="73"/>
  <c r="L6" i="81" s="1"/>
  <c r="N7" i="73"/>
  <c r="L7" i="81" s="1"/>
  <c r="N8" i="73"/>
  <c r="L8" i="81" s="1"/>
  <c r="N9" i="73"/>
  <c r="L9" i="81" s="1"/>
  <c r="N10" i="73"/>
  <c r="N11" i="73"/>
  <c r="L11" i="81" s="1"/>
  <c r="N12" i="73"/>
  <c r="L12" i="81" s="1"/>
  <c r="N13" i="73"/>
  <c r="L13" i="81" s="1"/>
  <c r="N14" i="73"/>
  <c r="L14" i="81" s="1"/>
  <c r="N15" i="73"/>
  <c r="L15" i="81" s="1"/>
  <c r="N16" i="73"/>
  <c r="L16" i="81" s="1"/>
  <c r="N17" i="73"/>
  <c r="L17" i="81" s="1"/>
  <c r="N18" i="73"/>
  <c r="L18" i="81" s="1"/>
  <c r="N19" i="73"/>
  <c r="L19" i="81" s="1"/>
  <c r="N20" i="73"/>
  <c r="L20" i="81" s="1"/>
  <c r="N21" i="73"/>
  <c r="L21" i="81" s="1"/>
  <c r="N22" i="73"/>
  <c r="L22" i="81" s="1"/>
  <c r="N23" i="73"/>
  <c r="L23" i="81" s="1"/>
  <c r="N24" i="73"/>
  <c r="L24" i="81" s="1"/>
  <c r="N25" i="73"/>
  <c r="L25" i="81" s="1"/>
  <c r="N26" i="73"/>
  <c r="L26" i="81" s="1"/>
  <c r="N27" i="73"/>
  <c r="L27" i="81" s="1"/>
  <c r="N28" i="73"/>
  <c r="L28" i="81" s="1"/>
  <c r="N29" i="73"/>
  <c r="L29" i="81" s="1"/>
  <c r="N30" i="73"/>
  <c r="L30" i="81" s="1"/>
  <c r="N31" i="73"/>
  <c r="L31" i="81" s="1"/>
  <c r="N32" i="73"/>
  <c r="L32" i="81" s="1"/>
  <c r="N33" i="73"/>
  <c r="L33" i="81" s="1"/>
  <c r="N34" i="73"/>
  <c r="L34" i="81" s="1"/>
  <c r="N35" i="73"/>
  <c r="L35" i="81" s="1"/>
  <c r="N36" i="73"/>
  <c r="L36" i="81" s="1"/>
  <c r="N37" i="73"/>
  <c r="L37" i="81" s="1"/>
  <c r="N38" i="73"/>
  <c r="L38" i="81" s="1"/>
  <c r="N39" i="73"/>
  <c r="L39" i="81" s="1"/>
  <c r="N40" i="73"/>
  <c r="L40" i="81" s="1"/>
  <c r="N41" i="73"/>
  <c r="L41" i="81" s="1"/>
  <c r="N42" i="73"/>
  <c r="L42" i="81" s="1"/>
  <c r="N43" i="73"/>
  <c r="L43" i="81" s="1"/>
  <c r="N44" i="73"/>
  <c r="L44" i="81" s="1"/>
  <c r="N45" i="73"/>
  <c r="L45" i="81" s="1"/>
  <c r="N46" i="73"/>
  <c r="L46" i="81" s="1"/>
  <c r="N47" i="73"/>
  <c r="L47" i="81" s="1"/>
  <c r="N48" i="73"/>
  <c r="L48" i="81" s="1"/>
  <c r="N49" i="73"/>
  <c r="L49" i="81" s="1"/>
  <c r="N50" i="73"/>
  <c r="L50" i="81" s="1"/>
  <c r="N51" i="73"/>
  <c r="L51" i="81" s="1"/>
  <c r="N52" i="73"/>
  <c r="L52" i="81" s="1"/>
  <c r="N53" i="73"/>
  <c r="L53" i="81" s="1"/>
  <c r="N54" i="73"/>
  <c r="L54" i="81" s="1"/>
  <c r="N55" i="73"/>
  <c r="L55" i="81" s="1"/>
  <c r="N56" i="73"/>
  <c r="L56" i="81" s="1"/>
  <c r="N57" i="73"/>
  <c r="L57" i="81" s="1"/>
  <c r="N58" i="73"/>
  <c r="L58" i="81" s="1"/>
  <c r="N59" i="73"/>
  <c r="L59" i="81" s="1"/>
  <c r="N60" i="73"/>
  <c r="L60" i="81" s="1"/>
  <c r="N61" i="73"/>
  <c r="N62" i="73"/>
  <c r="L62" i="81"/>
  <c r="N6" i="74"/>
  <c r="N6" i="81" s="1"/>
  <c r="N7" i="74"/>
  <c r="N7" i="81" s="1"/>
  <c r="N8" i="74"/>
  <c r="N8" i="81" s="1"/>
  <c r="N9" i="74"/>
  <c r="N9" i="81" s="1"/>
  <c r="N10" i="74"/>
  <c r="N10" i="81" s="1"/>
  <c r="N11" i="74"/>
  <c r="N11" i="81" s="1"/>
  <c r="N12" i="74"/>
  <c r="N12" i="81" s="1"/>
  <c r="N13" i="74"/>
  <c r="N13" i="81" s="1"/>
  <c r="N14" i="74"/>
  <c r="N14" i="81" s="1"/>
  <c r="N15" i="74"/>
  <c r="N15" i="81" s="1"/>
  <c r="N16" i="74"/>
  <c r="N16" i="81" s="1"/>
  <c r="N17" i="74"/>
  <c r="N18" i="74"/>
  <c r="N18" i="81" s="1"/>
  <c r="N19" i="74"/>
  <c r="N19" i="81" s="1"/>
  <c r="N20" i="74"/>
  <c r="N20" i="81" s="1"/>
  <c r="N21" i="74"/>
  <c r="N21" i="81" s="1"/>
  <c r="N22" i="74"/>
  <c r="N22" i="81" s="1"/>
  <c r="N23" i="74"/>
  <c r="N23" i="81" s="1"/>
  <c r="N24" i="74"/>
  <c r="N24" i="81" s="1"/>
  <c r="N25" i="74"/>
  <c r="N25" i="81" s="1"/>
  <c r="N26" i="74"/>
  <c r="N26" i="81" s="1"/>
  <c r="N27" i="74"/>
  <c r="N27" i="81" s="1"/>
  <c r="N28" i="74"/>
  <c r="N28" i="81" s="1"/>
  <c r="N29" i="74"/>
  <c r="N29" i="81" s="1"/>
  <c r="N30" i="74"/>
  <c r="N30" i="81" s="1"/>
  <c r="N31" i="74"/>
  <c r="N31" i="81" s="1"/>
  <c r="N32" i="74"/>
  <c r="N32" i="81" s="1"/>
  <c r="N33" i="74"/>
  <c r="N33" i="81" s="1"/>
  <c r="N34" i="74"/>
  <c r="N34" i="81" s="1"/>
  <c r="N35" i="74"/>
  <c r="N35" i="81" s="1"/>
  <c r="N36" i="74"/>
  <c r="N36" i="81" s="1"/>
  <c r="N37" i="74"/>
  <c r="N37" i="81" s="1"/>
  <c r="N38" i="74"/>
  <c r="N38" i="81" s="1"/>
  <c r="N39" i="74"/>
  <c r="N39" i="81" s="1"/>
  <c r="N40" i="74"/>
  <c r="N40" i="81" s="1"/>
  <c r="N41" i="74"/>
  <c r="N41" i="81" s="1"/>
  <c r="N42" i="74"/>
  <c r="N42" i="81" s="1"/>
  <c r="N43" i="74"/>
  <c r="N43" i="81" s="1"/>
  <c r="N44" i="74"/>
  <c r="N44" i="81" s="1"/>
  <c r="N45" i="74"/>
  <c r="N45" i="81" s="1"/>
  <c r="N46" i="74"/>
  <c r="N46" i="81" s="1"/>
  <c r="N47" i="74"/>
  <c r="N47" i="81" s="1"/>
  <c r="N48" i="74"/>
  <c r="N48" i="81" s="1"/>
  <c r="N49" i="74"/>
  <c r="N49" i="81" s="1"/>
  <c r="N50" i="74"/>
  <c r="N50" i="81" s="1"/>
  <c r="N51" i="74"/>
  <c r="N51" i="81" s="1"/>
  <c r="N52" i="74"/>
  <c r="N52" i="81" s="1"/>
  <c r="N53" i="74"/>
  <c r="N53" i="81" s="1"/>
  <c r="N54" i="74"/>
  <c r="N54" i="81" s="1"/>
  <c r="N55" i="74"/>
  <c r="N55" i="81" s="1"/>
  <c r="N56" i="74"/>
  <c r="N56" i="81" s="1"/>
  <c r="N57" i="74"/>
  <c r="N57" i="81" s="1"/>
  <c r="N58" i="74"/>
  <c r="N58" i="81" s="1"/>
  <c r="N59" i="74"/>
  <c r="N59" i="81" s="1"/>
  <c r="N60" i="74"/>
  <c r="N60" i="81" s="1"/>
  <c r="N61" i="74"/>
  <c r="N61" i="81" s="1"/>
  <c r="N62" i="74"/>
  <c r="N62" i="81"/>
  <c r="N6" i="75"/>
  <c r="N7" i="75"/>
  <c r="N8" i="75"/>
  <c r="N9" i="75"/>
  <c r="N10" i="75"/>
  <c r="N11" i="75"/>
  <c r="N12" i="75"/>
  <c r="N13" i="75"/>
  <c r="N14" i="75"/>
  <c r="N15" i="75"/>
  <c r="N16" i="75"/>
  <c r="N17" i="75"/>
  <c r="N18" i="75"/>
  <c r="N19" i="75"/>
  <c r="N20" i="75"/>
  <c r="N21" i="75"/>
  <c r="N22" i="75"/>
  <c r="N23" i="75"/>
  <c r="N24" i="75"/>
  <c r="N25" i="75"/>
  <c r="N26" i="75"/>
  <c r="N27" i="75"/>
  <c r="N28" i="75"/>
  <c r="N29" i="75"/>
  <c r="N30" i="75"/>
  <c r="N31" i="75"/>
  <c r="N32" i="75"/>
  <c r="N33" i="75"/>
  <c r="N34" i="75"/>
  <c r="N35" i="75"/>
  <c r="N36" i="75"/>
  <c r="N37" i="75"/>
  <c r="N38" i="75"/>
  <c r="N39" i="75"/>
  <c r="N40" i="75"/>
  <c r="N41" i="75"/>
  <c r="N42" i="75"/>
  <c r="N43" i="75"/>
  <c r="N44" i="75"/>
  <c r="N45" i="75"/>
  <c r="N46" i="75"/>
  <c r="N47" i="75"/>
  <c r="N48" i="75"/>
  <c r="N49" i="75"/>
  <c r="N50" i="75"/>
  <c r="N51" i="75"/>
  <c r="N52" i="75"/>
  <c r="N53" i="75"/>
  <c r="N54" i="75"/>
  <c r="N55" i="75"/>
  <c r="N56" i="75"/>
  <c r="N57" i="75"/>
  <c r="N58" i="75"/>
  <c r="N59" i="75"/>
  <c r="N60" i="75"/>
  <c r="N61" i="75"/>
  <c r="N62" i="75"/>
  <c r="N6" i="52"/>
  <c r="F6" i="79" s="1"/>
  <c r="N7" i="52"/>
  <c r="F7" i="79" s="1"/>
  <c r="N8" i="52"/>
  <c r="F8" i="79" s="1"/>
  <c r="N9" i="52"/>
  <c r="F9" i="79" s="1"/>
  <c r="N10" i="52"/>
  <c r="F10" i="79" s="1"/>
  <c r="N11" i="52"/>
  <c r="F11" i="79" s="1"/>
  <c r="N12" i="52"/>
  <c r="F12" i="79" s="1"/>
  <c r="N13" i="52"/>
  <c r="F13" i="79" s="1"/>
  <c r="N14" i="52"/>
  <c r="F14" i="79" s="1"/>
  <c r="N15" i="52"/>
  <c r="F15" i="79" s="1"/>
  <c r="N16" i="52"/>
  <c r="F16" i="79" s="1"/>
  <c r="N17" i="52"/>
  <c r="F17" i="79" s="1"/>
  <c r="N18" i="52"/>
  <c r="F18" i="79" s="1"/>
  <c r="N19" i="52"/>
  <c r="F19" i="79" s="1"/>
  <c r="N20" i="52"/>
  <c r="F20" i="79" s="1"/>
  <c r="N21" i="52"/>
  <c r="F21" i="79" s="1"/>
  <c r="N22" i="52"/>
  <c r="F22" i="79" s="1"/>
  <c r="N23" i="52"/>
  <c r="F23" i="79" s="1"/>
  <c r="N24" i="52"/>
  <c r="F24" i="79" s="1"/>
  <c r="N25" i="52"/>
  <c r="F25" i="79" s="1"/>
  <c r="N26" i="52"/>
  <c r="F26" i="79" s="1"/>
  <c r="N27" i="52"/>
  <c r="F27" i="79" s="1"/>
  <c r="N28" i="52"/>
  <c r="F28" i="79" s="1"/>
  <c r="N29" i="52"/>
  <c r="F29" i="79" s="1"/>
  <c r="N30" i="52"/>
  <c r="F30" i="79" s="1"/>
  <c r="N31" i="52"/>
  <c r="F31" i="79" s="1"/>
  <c r="N32" i="52"/>
  <c r="F32" i="79" s="1"/>
  <c r="N33" i="52"/>
  <c r="F33" i="79" s="1"/>
  <c r="N34" i="52"/>
  <c r="F34" i="79" s="1"/>
  <c r="N35" i="52"/>
  <c r="F35" i="79" s="1"/>
  <c r="N36" i="52"/>
  <c r="F36" i="79" s="1"/>
  <c r="N37" i="52"/>
  <c r="F37" i="79" s="1"/>
  <c r="N38" i="52"/>
  <c r="F38" i="79" s="1"/>
  <c r="N39" i="52"/>
  <c r="F39" i="79" s="1"/>
  <c r="N40" i="52"/>
  <c r="F40" i="79" s="1"/>
  <c r="N41" i="52"/>
  <c r="F41" i="79" s="1"/>
  <c r="N42" i="52"/>
  <c r="F42" i="79" s="1"/>
  <c r="N43" i="52"/>
  <c r="F43" i="79" s="1"/>
  <c r="N44" i="52"/>
  <c r="F44" i="79" s="1"/>
  <c r="N45" i="52"/>
  <c r="F45" i="79" s="1"/>
  <c r="N46" i="52"/>
  <c r="F46" i="79" s="1"/>
  <c r="N47" i="52"/>
  <c r="F47" i="79" s="1"/>
  <c r="N48" i="52"/>
  <c r="F48" i="79" s="1"/>
  <c r="N49" i="52"/>
  <c r="F49" i="79" s="1"/>
  <c r="N50" i="52"/>
  <c r="F50" i="79" s="1"/>
  <c r="N51" i="52"/>
  <c r="F51" i="79" s="1"/>
  <c r="N52" i="52"/>
  <c r="F52" i="79" s="1"/>
  <c r="N53" i="52"/>
  <c r="F53" i="79" s="1"/>
  <c r="N54" i="52"/>
  <c r="F54" i="79" s="1"/>
  <c r="N55" i="52"/>
  <c r="F55" i="79" s="1"/>
  <c r="N56" i="52"/>
  <c r="F56" i="79" s="1"/>
  <c r="N57" i="52"/>
  <c r="F57" i="79" s="1"/>
  <c r="N58" i="52"/>
  <c r="F58" i="79" s="1"/>
  <c r="N59" i="52"/>
  <c r="F59" i="79" s="1"/>
  <c r="N60" i="52"/>
  <c r="F60" i="79" s="1"/>
  <c r="N61" i="52"/>
  <c r="F61" i="79" s="1"/>
  <c r="N62" i="52"/>
  <c r="F62" i="79"/>
  <c r="N5" i="61"/>
  <c r="H5" i="79" s="1"/>
  <c r="N5" i="62"/>
  <c r="J5" i="79" s="1"/>
  <c r="N5" i="63"/>
  <c r="L5" i="79" s="1"/>
  <c r="N5" i="64"/>
  <c r="N5" i="79" s="1"/>
  <c r="F5" i="80"/>
  <c r="N5" i="67"/>
  <c r="J5" i="80" s="1"/>
  <c r="N5" i="68"/>
  <c r="L5" i="80" s="1"/>
  <c r="N5" i="69"/>
  <c r="N5" i="80" s="1"/>
  <c r="N5" i="70"/>
  <c r="F5" i="81" s="1"/>
  <c r="N5" i="71"/>
  <c r="H5" i="81" s="1"/>
  <c r="N5" i="72"/>
  <c r="J5" i="81" s="1"/>
  <c r="N5" i="73"/>
  <c r="L5" i="81" s="1"/>
  <c r="N5" i="74"/>
  <c r="N5" i="81" s="1"/>
  <c r="N5" i="75"/>
  <c r="N5" i="52"/>
  <c r="F5" i="79" s="1"/>
  <c r="I6" i="61"/>
  <c r="G6" i="79" s="1"/>
  <c r="I7" i="61"/>
  <c r="G7" i="79" s="1"/>
  <c r="I8" i="61"/>
  <c r="G8" i="79" s="1"/>
  <c r="I9" i="61"/>
  <c r="G9" i="79" s="1"/>
  <c r="I10" i="61"/>
  <c r="G10" i="79" s="1"/>
  <c r="I11" i="61"/>
  <c r="G11" i="79" s="1"/>
  <c r="I12" i="61"/>
  <c r="G12" i="79" s="1"/>
  <c r="I13" i="61"/>
  <c r="G13" i="79" s="1"/>
  <c r="I14" i="61"/>
  <c r="G14" i="79" s="1"/>
  <c r="I15" i="61"/>
  <c r="G15" i="79" s="1"/>
  <c r="I16" i="61"/>
  <c r="G16" i="79" s="1"/>
  <c r="I17" i="61"/>
  <c r="G17" i="79" s="1"/>
  <c r="I18" i="61"/>
  <c r="G18" i="79" s="1"/>
  <c r="I19" i="61"/>
  <c r="G19" i="79" s="1"/>
  <c r="I20" i="61"/>
  <c r="G20" i="79" s="1"/>
  <c r="I21" i="61"/>
  <c r="G21" i="79" s="1"/>
  <c r="I22" i="61"/>
  <c r="G22" i="79" s="1"/>
  <c r="I23" i="61"/>
  <c r="G23" i="79" s="1"/>
  <c r="I24" i="61"/>
  <c r="G24" i="79" s="1"/>
  <c r="I25" i="61"/>
  <c r="G25" i="79" s="1"/>
  <c r="I26" i="61"/>
  <c r="G26" i="79" s="1"/>
  <c r="I27" i="61"/>
  <c r="G27" i="79" s="1"/>
  <c r="I28" i="61"/>
  <c r="G28" i="79" s="1"/>
  <c r="I29" i="61"/>
  <c r="G29" i="79" s="1"/>
  <c r="I30" i="61"/>
  <c r="G30" i="79" s="1"/>
  <c r="I31" i="61"/>
  <c r="G31" i="79" s="1"/>
  <c r="I32" i="61"/>
  <c r="G32" i="79" s="1"/>
  <c r="I33" i="61"/>
  <c r="G33" i="79" s="1"/>
  <c r="I34" i="61"/>
  <c r="G34" i="79" s="1"/>
  <c r="I35" i="61"/>
  <c r="G35" i="79" s="1"/>
  <c r="I36" i="61"/>
  <c r="G36" i="79" s="1"/>
  <c r="I37" i="61"/>
  <c r="G37" i="79" s="1"/>
  <c r="I38" i="61"/>
  <c r="G38" i="79" s="1"/>
  <c r="I39" i="61"/>
  <c r="G39" i="79" s="1"/>
  <c r="I40" i="61"/>
  <c r="G40" i="79" s="1"/>
  <c r="I41" i="61"/>
  <c r="G41" i="79" s="1"/>
  <c r="I42" i="61"/>
  <c r="G42" i="79" s="1"/>
  <c r="I43" i="61"/>
  <c r="G43" i="79" s="1"/>
  <c r="I44" i="61"/>
  <c r="G44" i="79" s="1"/>
  <c r="I45" i="61"/>
  <c r="G45" i="79" s="1"/>
  <c r="I46" i="61"/>
  <c r="G46" i="79" s="1"/>
  <c r="I47" i="61"/>
  <c r="G47" i="79" s="1"/>
  <c r="I48" i="61"/>
  <c r="G48" i="79" s="1"/>
  <c r="I49" i="61"/>
  <c r="G49" i="79" s="1"/>
  <c r="I50" i="61"/>
  <c r="G50" i="79" s="1"/>
  <c r="I51" i="61"/>
  <c r="G51" i="79" s="1"/>
  <c r="I52" i="61"/>
  <c r="G52" i="79" s="1"/>
  <c r="I53" i="61"/>
  <c r="G53" i="79" s="1"/>
  <c r="I54" i="61"/>
  <c r="G54" i="79" s="1"/>
  <c r="I55" i="61"/>
  <c r="G55" i="79" s="1"/>
  <c r="I56" i="61"/>
  <c r="G56" i="79" s="1"/>
  <c r="I57" i="61"/>
  <c r="G57" i="79" s="1"/>
  <c r="I58" i="61"/>
  <c r="G58" i="79" s="1"/>
  <c r="I59" i="61"/>
  <c r="G59" i="79" s="1"/>
  <c r="I60" i="61"/>
  <c r="G60" i="79" s="1"/>
  <c r="I61" i="61"/>
  <c r="G61" i="79" s="1"/>
  <c r="I62" i="61"/>
  <c r="G62" i="79"/>
  <c r="I6" i="62"/>
  <c r="I6" i="79" s="1"/>
  <c r="I7" i="62"/>
  <c r="I7" i="79" s="1"/>
  <c r="I8" i="62"/>
  <c r="I8" i="79" s="1"/>
  <c r="I9" i="62"/>
  <c r="I9" i="79" s="1"/>
  <c r="I10" i="62"/>
  <c r="I10" i="79" s="1"/>
  <c r="I11" i="62"/>
  <c r="I11" i="79" s="1"/>
  <c r="I12" i="62"/>
  <c r="I12" i="79" s="1"/>
  <c r="I13" i="62"/>
  <c r="I13" i="79" s="1"/>
  <c r="I14" i="62"/>
  <c r="I14" i="79" s="1"/>
  <c r="I15" i="62"/>
  <c r="I15" i="79" s="1"/>
  <c r="I16" i="62"/>
  <c r="I16" i="79" s="1"/>
  <c r="I17" i="62"/>
  <c r="I17" i="79" s="1"/>
  <c r="I18" i="62"/>
  <c r="I18" i="79" s="1"/>
  <c r="I19" i="62"/>
  <c r="I19" i="79" s="1"/>
  <c r="I20" i="62"/>
  <c r="I20" i="79" s="1"/>
  <c r="I21" i="62"/>
  <c r="I21" i="79" s="1"/>
  <c r="I22" i="62"/>
  <c r="I22" i="79" s="1"/>
  <c r="I23" i="62"/>
  <c r="I23" i="79" s="1"/>
  <c r="I24" i="62"/>
  <c r="I24" i="79" s="1"/>
  <c r="I25" i="62"/>
  <c r="I25" i="79" s="1"/>
  <c r="I26" i="62"/>
  <c r="I26" i="79" s="1"/>
  <c r="I27" i="62"/>
  <c r="I27" i="79" s="1"/>
  <c r="I28" i="62"/>
  <c r="I28" i="79" s="1"/>
  <c r="I29" i="62"/>
  <c r="I29" i="79" s="1"/>
  <c r="I30" i="62"/>
  <c r="I30" i="79" s="1"/>
  <c r="I31" i="62"/>
  <c r="I31" i="79" s="1"/>
  <c r="I32" i="62"/>
  <c r="I32" i="79" s="1"/>
  <c r="I33" i="62"/>
  <c r="I33" i="79" s="1"/>
  <c r="I34" i="62"/>
  <c r="I34" i="79" s="1"/>
  <c r="I35" i="62"/>
  <c r="I35" i="79" s="1"/>
  <c r="I36" i="62"/>
  <c r="I36" i="79" s="1"/>
  <c r="I37" i="62"/>
  <c r="I37" i="79" s="1"/>
  <c r="I38" i="62"/>
  <c r="I38" i="79" s="1"/>
  <c r="I39" i="62"/>
  <c r="I39" i="79" s="1"/>
  <c r="I40" i="62"/>
  <c r="I40" i="79" s="1"/>
  <c r="I41" i="62"/>
  <c r="I41" i="79" s="1"/>
  <c r="I42" i="62"/>
  <c r="I42" i="79" s="1"/>
  <c r="I43" i="62"/>
  <c r="I43" i="79" s="1"/>
  <c r="I44" i="62"/>
  <c r="I44" i="79" s="1"/>
  <c r="I45" i="62"/>
  <c r="I45" i="79" s="1"/>
  <c r="I46" i="62"/>
  <c r="I46" i="79" s="1"/>
  <c r="I47" i="62"/>
  <c r="I47" i="79" s="1"/>
  <c r="I48" i="62"/>
  <c r="I48" i="79" s="1"/>
  <c r="I49" i="62"/>
  <c r="I49" i="79" s="1"/>
  <c r="I50" i="62"/>
  <c r="I50" i="79" s="1"/>
  <c r="I51" i="62"/>
  <c r="I51" i="79" s="1"/>
  <c r="I52" i="62"/>
  <c r="I52" i="79" s="1"/>
  <c r="I53" i="62"/>
  <c r="I53" i="79" s="1"/>
  <c r="I54" i="62"/>
  <c r="I54" i="79" s="1"/>
  <c r="I55" i="62"/>
  <c r="I55" i="79" s="1"/>
  <c r="I56" i="62"/>
  <c r="I56" i="79" s="1"/>
  <c r="I57" i="62"/>
  <c r="I57" i="79" s="1"/>
  <c r="I58" i="62"/>
  <c r="I58" i="79" s="1"/>
  <c r="I59" i="62"/>
  <c r="I59" i="79" s="1"/>
  <c r="I60" i="62"/>
  <c r="I60" i="79" s="1"/>
  <c r="I61" i="62"/>
  <c r="I61" i="79" s="1"/>
  <c r="I62" i="62"/>
  <c r="I62" i="79" s="1"/>
  <c r="I6" i="63"/>
  <c r="K6" i="79" s="1"/>
  <c r="I7" i="63"/>
  <c r="K7" i="79" s="1"/>
  <c r="I8" i="63"/>
  <c r="K8" i="79" s="1"/>
  <c r="I9" i="63"/>
  <c r="K9" i="79" s="1"/>
  <c r="I10" i="63"/>
  <c r="K10" i="79" s="1"/>
  <c r="I11" i="63"/>
  <c r="K11" i="79" s="1"/>
  <c r="I12" i="63"/>
  <c r="K12" i="79" s="1"/>
  <c r="I13" i="63"/>
  <c r="K13" i="79" s="1"/>
  <c r="I14" i="63"/>
  <c r="K14" i="79" s="1"/>
  <c r="I15" i="63"/>
  <c r="K15" i="79" s="1"/>
  <c r="I16" i="63"/>
  <c r="K16" i="79" s="1"/>
  <c r="I17" i="63"/>
  <c r="K17" i="79" s="1"/>
  <c r="I18" i="63"/>
  <c r="K18" i="79" s="1"/>
  <c r="I19" i="63"/>
  <c r="K19" i="79" s="1"/>
  <c r="I20" i="63"/>
  <c r="K20" i="79" s="1"/>
  <c r="I21" i="63"/>
  <c r="K21" i="79" s="1"/>
  <c r="I22" i="63"/>
  <c r="K22" i="79" s="1"/>
  <c r="I23" i="63"/>
  <c r="K23" i="79" s="1"/>
  <c r="I24" i="63"/>
  <c r="K24" i="79" s="1"/>
  <c r="I25" i="63"/>
  <c r="K25" i="79" s="1"/>
  <c r="I26" i="63"/>
  <c r="K26" i="79" s="1"/>
  <c r="I27" i="63"/>
  <c r="K27" i="79" s="1"/>
  <c r="I28" i="63"/>
  <c r="K28" i="79" s="1"/>
  <c r="I29" i="63"/>
  <c r="K29" i="79" s="1"/>
  <c r="I30" i="63"/>
  <c r="K30" i="79" s="1"/>
  <c r="I31" i="63"/>
  <c r="K31" i="79" s="1"/>
  <c r="I32" i="63"/>
  <c r="K32" i="79" s="1"/>
  <c r="I33" i="63"/>
  <c r="K33" i="79" s="1"/>
  <c r="I34" i="63"/>
  <c r="K34" i="79" s="1"/>
  <c r="I35" i="63"/>
  <c r="K35" i="79" s="1"/>
  <c r="I36" i="63"/>
  <c r="K36" i="79" s="1"/>
  <c r="I37" i="63"/>
  <c r="K37" i="79" s="1"/>
  <c r="I38" i="63"/>
  <c r="K38" i="79" s="1"/>
  <c r="I39" i="63"/>
  <c r="K39" i="79" s="1"/>
  <c r="I40" i="63"/>
  <c r="K40" i="79" s="1"/>
  <c r="I41" i="63"/>
  <c r="K41" i="79" s="1"/>
  <c r="I42" i="63"/>
  <c r="K42" i="79" s="1"/>
  <c r="I43" i="63"/>
  <c r="K43" i="79" s="1"/>
  <c r="I44" i="63"/>
  <c r="K44" i="79" s="1"/>
  <c r="I45" i="63"/>
  <c r="K45" i="79" s="1"/>
  <c r="I46" i="63"/>
  <c r="K46" i="79" s="1"/>
  <c r="I47" i="63"/>
  <c r="K47" i="79" s="1"/>
  <c r="I48" i="63"/>
  <c r="K48" i="79" s="1"/>
  <c r="I49" i="63"/>
  <c r="K49" i="79" s="1"/>
  <c r="I50" i="63"/>
  <c r="K50" i="79" s="1"/>
  <c r="I51" i="63"/>
  <c r="K51" i="79" s="1"/>
  <c r="I52" i="63"/>
  <c r="K52" i="79" s="1"/>
  <c r="I53" i="63"/>
  <c r="K53" i="79" s="1"/>
  <c r="I54" i="63"/>
  <c r="K54" i="79" s="1"/>
  <c r="I55" i="63"/>
  <c r="K55" i="79" s="1"/>
  <c r="I56" i="63"/>
  <c r="K56" i="79" s="1"/>
  <c r="I57" i="63"/>
  <c r="K57" i="79" s="1"/>
  <c r="I58" i="63"/>
  <c r="K58" i="79" s="1"/>
  <c r="I59" i="63"/>
  <c r="K59" i="79" s="1"/>
  <c r="I60" i="63"/>
  <c r="K60" i="79" s="1"/>
  <c r="I61" i="63"/>
  <c r="K61" i="79" s="1"/>
  <c r="I62" i="63"/>
  <c r="K62" i="79"/>
  <c r="I6" i="64"/>
  <c r="M6" i="79" s="1"/>
  <c r="I7" i="64"/>
  <c r="M7" i="79" s="1"/>
  <c r="I8" i="64"/>
  <c r="M8" i="79" s="1"/>
  <c r="I9" i="64"/>
  <c r="M9" i="79" s="1"/>
  <c r="I10" i="64"/>
  <c r="M10" i="79" s="1"/>
  <c r="I11" i="64"/>
  <c r="M11" i="79" s="1"/>
  <c r="I12" i="64"/>
  <c r="M12" i="79" s="1"/>
  <c r="I13" i="64"/>
  <c r="M13" i="79" s="1"/>
  <c r="I14" i="64"/>
  <c r="M14" i="79" s="1"/>
  <c r="I15" i="64"/>
  <c r="M15" i="79" s="1"/>
  <c r="I16" i="64"/>
  <c r="M16" i="79" s="1"/>
  <c r="I17" i="64"/>
  <c r="M17" i="79" s="1"/>
  <c r="I18" i="64"/>
  <c r="M18" i="79" s="1"/>
  <c r="I19" i="64"/>
  <c r="M19" i="79" s="1"/>
  <c r="I20" i="64"/>
  <c r="M20" i="79" s="1"/>
  <c r="I21" i="64"/>
  <c r="M21" i="79" s="1"/>
  <c r="I22" i="64"/>
  <c r="M22" i="79" s="1"/>
  <c r="I23" i="64"/>
  <c r="M23" i="79" s="1"/>
  <c r="I24" i="64"/>
  <c r="M24" i="79" s="1"/>
  <c r="I25" i="64"/>
  <c r="M25" i="79" s="1"/>
  <c r="I26" i="64"/>
  <c r="M26" i="79" s="1"/>
  <c r="I27" i="64"/>
  <c r="M27" i="79" s="1"/>
  <c r="I28" i="64"/>
  <c r="M28" i="79" s="1"/>
  <c r="I29" i="64"/>
  <c r="M29" i="79" s="1"/>
  <c r="I30" i="64"/>
  <c r="M30" i="79" s="1"/>
  <c r="I31" i="64"/>
  <c r="M31" i="79" s="1"/>
  <c r="I32" i="64"/>
  <c r="M32" i="79" s="1"/>
  <c r="I33" i="64"/>
  <c r="M33" i="79" s="1"/>
  <c r="I34" i="64"/>
  <c r="M34" i="79" s="1"/>
  <c r="I35" i="64"/>
  <c r="M35" i="79" s="1"/>
  <c r="I36" i="64"/>
  <c r="M36" i="79" s="1"/>
  <c r="I37" i="64"/>
  <c r="M37" i="79" s="1"/>
  <c r="I38" i="64"/>
  <c r="M38" i="79" s="1"/>
  <c r="I39" i="64"/>
  <c r="M39" i="79" s="1"/>
  <c r="I40" i="64"/>
  <c r="M40" i="79" s="1"/>
  <c r="I41" i="64"/>
  <c r="M41" i="79" s="1"/>
  <c r="I42" i="64"/>
  <c r="M42" i="79" s="1"/>
  <c r="I43" i="64"/>
  <c r="M43" i="79" s="1"/>
  <c r="I44" i="64"/>
  <c r="M44" i="79" s="1"/>
  <c r="I45" i="64"/>
  <c r="M45" i="79" s="1"/>
  <c r="I46" i="64"/>
  <c r="M46" i="79" s="1"/>
  <c r="I47" i="64"/>
  <c r="M47" i="79" s="1"/>
  <c r="I48" i="64"/>
  <c r="M48" i="79" s="1"/>
  <c r="I49" i="64"/>
  <c r="M49" i="79" s="1"/>
  <c r="I50" i="64"/>
  <c r="M50" i="79" s="1"/>
  <c r="I51" i="64"/>
  <c r="M51" i="79" s="1"/>
  <c r="I52" i="64"/>
  <c r="M52" i="79" s="1"/>
  <c r="I53" i="64"/>
  <c r="M53" i="79" s="1"/>
  <c r="I54" i="64"/>
  <c r="M54" i="79" s="1"/>
  <c r="I55" i="64"/>
  <c r="M55" i="79" s="1"/>
  <c r="I56" i="64"/>
  <c r="M56" i="79" s="1"/>
  <c r="I57" i="64"/>
  <c r="M57" i="79" s="1"/>
  <c r="I58" i="64"/>
  <c r="M58" i="79" s="1"/>
  <c r="I59" i="64"/>
  <c r="M59" i="79" s="1"/>
  <c r="I60" i="64"/>
  <c r="M60" i="79" s="1"/>
  <c r="I61" i="64"/>
  <c r="M61" i="79" s="1"/>
  <c r="I62" i="64"/>
  <c r="M62" i="79" s="1"/>
  <c r="I6" i="65"/>
  <c r="E6" i="80" s="1"/>
  <c r="I7" i="65"/>
  <c r="E7" i="80" s="1"/>
  <c r="I8" i="65"/>
  <c r="E8" i="80" s="1"/>
  <c r="I9" i="65"/>
  <c r="E9" i="80" s="1"/>
  <c r="I10" i="65"/>
  <c r="E10" i="80" s="1"/>
  <c r="I11" i="65"/>
  <c r="E11" i="80" s="1"/>
  <c r="I12" i="65"/>
  <c r="E12" i="80" s="1"/>
  <c r="I13" i="65"/>
  <c r="E13" i="80" s="1"/>
  <c r="I14" i="65"/>
  <c r="E14" i="80" s="1"/>
  <c r="I15" i="65"/>
  <c r="E15" i="80" s="1"/>
  <c r="I16" i="65"/>
  <c r="E16" i="80" s="1"/>
  <c r="I17" i="65"/>
  <c r="E17" i="80" s="1"/>
  <c r="I18" i="65"/>
  <c r="E18" i="80" s="1"/>
  <c r="I19" i="65"/>
  <c r="E19" i="80" s="1"/>
  <c r="I20" i="65"/>
  <c r="E20" i="80" s="1"/>
  <c r="I21" i="65"/>
  <c r="E21" i="80" s="1"/>
  <c r="I22" i="65"/>
  <c r="E22" i="80" s="1"/>
  <c r="I23" i="65"/>
  <c r="E23" i="80" s="1"/>
  <c r="I24" i="65"/>
  <c r="E24" i="80" s="1"/>
  <c r="I25" i="65"/>
  <c r="E25" i="80" s="1"/>
  <c r="I26" i="65"/>
  <c r="E26" i="80" s="1"/>
  <c r="I27" i="65"/>
  <c r="E27" i="80" s="1"/>
  <c r="I28" i="65"/>
  <c r="E28" i="80" s="1"/>
  <c r="I29" i="65"/>
  <c r="E29" i="80" s="1"/>
  <c r="I30" i="65"/>
  <c r="E30" i="80" s="1"/>
  <c r="I31" i="65"/>
  <c r="E31" i="80" s="1"/>
  <c r="I32" i="65"/>
  <c r="E32" i="80" s="1"/>
  <c r="I33" i="65"/>
  <c r="E33" i="80" s="1"/>
  <c r="I34" i="65"/>
  <c r="E34" i="80" s="1"/>
  <c r="I35" i="65"/>
  <c r="E35" i="80" s="1"/>
  <c r="I36" i="65"/>
  <c r="E36" i="80" s="1"/>
  <c r="I37" i="65"/>
  <c r="E37" i="80" s="1"/>
  <c r="I38" i="65"/>
  <c r="E38" i="80" s="1"/>
  <c r="I39" i="65"/>
  <c r="E39" i="80" s="1"/>
  <c r="I40" i="65"/>
  <c r="E40" i="80" s="1"/>
  <c r="I41" i="65"/>
  <c r="E41" i="80" s="1"/>
  <c r="I42" i="65"/>
  <c r="E42" i="80" s="1"/>
  <c r="I43" i="65"/>
  <c r="E43" i="80" s="1"/>
  <c r="I44" i="65"/>
  <c r="E44" i="80" s="1"/>
  <c r="I45" i="65"/>
  <c r="E45" i="80" s="1"/>
  <c r="I46" i="65"/>
  <c r="E46" i="80" s="1"/>
  <c r="I47" i="65"/>
  <c r="E47" i="80" s="1"/>
  <c r="I48" i="65"/>
  <c r="E48" i="80" s="1"/>
  <c r="I49" i="65"/>
  <c r="E49" i="80" s="1"/>
  <c r="I50" i="65"/>
  <c r="E50" i="80" s="1"/>
  <c r="I51" i="65"/>
  <c r="E51" i="80" s="1"/>
  <c r="I52" i="65"/>
  <c r="E52" i="80" s="1"/>
  <c r="I53" i="65"/>
  <c r="E53" i="80" s="1"/>
  <c r="I54" i="65"/>
  <c r="E54" i="80" s="1"/>
  <c r="I55" i="65"/>
  <c r="E55" i="80" s="1"/>
  <c r="I56" i="65"/>
  <c r="E56" i="80" s="1"/>
  <c r="I57" i="65"/>
  <c r="E57" i="80" s="1"/>
  <c r="I58" i="65"/>
  <c r="E58" i="80" s="1"/>
  <c r="I59" i="65"/>
  <c r="E59" i="80" s="1"/>
  <c r="I60" i="65"/>
  <c r="E60" i="80" s="1"/>
  <c r="I61" i="65"/>
  <c r="E61" i="80" s="1"/>
  <c r="I62" i="65"/>
  <c r="E62" i="80" s="1"/>
  <c r="I6" i="66"/>
  <c r="G6" i="80" s="1"/>
  <c r="I7" i="66"/>
  <c r="G7" i="80" s="1"/>
  <c r="I8" i="66"/>
  <c r="G8" i="80" s="1"/>
  <c r="I9" i="66"/>
  <c r="G9" i="80" s="1"/>
  <c r="I10" i="66"/>
  <c r="G10" i="80" s="1"/>
  <c r="I11" i="66"/>
  <c r="G11" i="80" s="1"/>
  <c r="I12" i="66"/>
  <c r="G12" i="80" s="1"/>
  <c r="I13" i="66"/>
  <c r="G13" i="80" s="1"/>
  <c r="I14" i="66"/>
  <c r="G14" i="80" s="1"/>
  <c r="I15" i="66"/>
  <c r="G15" i="80" s="1"/>
  <c r="I16" i="66"/>
  <c r="G16" i="80" s="1"/>
  <c r="I17" i="66"/>
  <c r="G17" i="80" s="1"/>
  <c r="I18" i="66"/>
  <c r="G18" i="80" s="1"/>
  <c r="I19" i="66"/>
  <c r="G19" i="80" s="1"/>
  <c r="I20" i="66"/>
  <c r="G20" i="80" s="1"/>
  <c r="I21" i="66"/>
  <c r="G21" i="80" s="1"/>
  <c r="I22" i="66"/>
  <c r="G22" i="80" s="1"/>
  <c r="I23" i="66"/>
  <c r="G23" i="80" s="1"/>
  <c r="I24" i="66"/>
  <c r="G24" i="80" s="1"/>
  <c r="I25" i="66"/>
  <c r="G25" i="80" s="1"/>
  <c r="I26" i="66"/>
  <c r="G26" i="80" s="1"/>
  <c r="I27" i="66"/>
  <c r="G27" i="80" s="1"/>
  <c r="I28" i="66"/>
  <c r="G28" i="80" s="1"/>
  <c r="I29" i="66"/>
  <c r="G29" i="80" s="1"/>
  <c r="I30" i="66"/>
  <c r="G30" i="80" s="1"/>
  <c r="I31" i="66"/>
  <c r="G31" i="80" s="1"/>
  <c r="I32" i="66"/>
  <c r="G32" i="80" s="1"/>
  <c r="I33" i="66"/>
  <c r="G33" i="80" s="1"/>
  <c r="I34" i="66"/>
  <c r="G34" i="80" s="1"/>
  <c r="I35" i="66"/>
  <c r="G35" i="80" s="1"/>
  <c r="I36" i="66"/>
  <c r="G36" i="80" s="1"/>
  <c r="I37" i="66"/>
  <c r="G37" i="80" s="1"/>
  <c r="I38" i="66"/>
  <c r="G38" i="80" s="1"/>
  <c r="I39" i="66"/>
  <c r="G39" i="80" s="1"/>
  <c r="I40" i="66"/>
  <c r="G40" i="80" s="1"/>
  <c r="I41" i="66"/>
  <c r="G41" i="80" s="1"/>
  <c r="I42" i="66"/>
  <c r="G42" i="80" s="1"/>
  <c r="I43" i="66"/>
  <c r="G43" i="80" s="1"/>
  <c r="I44" i="66"/>
  <c r="G44" i="80" s="1"/>
  <c r="I45" i="66"/>
  <c r="G45" i="80" s="1"/>
  <c r="I46" i="66"/>
  <c r="G46" i="80" s="1"/>
  <c r="I47" i="66"/>
  <c r="G47" i="80" s="1"/>
  <c r="I48" i="66"/>
  <c r="G48" i="80" s="1"/>
  <c r="I49" i="66"/>
  <c r="G49" i="80" s="1"/>
  <c r="I50" i="66"/>
  <c r="G50" i="80" s="1"/>
  <c r="I51" i="66"/>
  <c r="G51" i="80" s="1"/>
  <c r="I52" i="66"/>
  <c r="G52" i="80" s="1"/>
  <c r="I53" i="66"/>
  <c r="G53" i="80" s="1"/>
  <c r="I54" i="66"/>
  <c r="G54" i="80" s="1"/>
  <c r="I55" i="66"/>
  <c r="G55" i="80" s="1"/>
  <c r="I56" i="66"/>
  <c r="G56" i="80" s="1"/>
  <c r="I57" i="66"/>
  <c r="G57" i="80" s="1"/>
  <c r="I58" i="66"/>
  <c r="G58" i="80" s="1"/>
  <c r="I59" i="66"/>
  <c r="G59" i="80" s="1"/>
  <c r="I60" i="66"/>
  <c r="G60" i="80" s="1"/>
  <c r="I61" i="66"/>
  <c r="G61" i="80" s="1"/>
  <c r="I62" i="66"/>
  <c r="G62" i="80"/>
  <c r="I6" i="67"/>
  <c r="I6" i="80" s="1"/>
  <c r="I7" i="67"/>
  <c r="I7" i="80" s="1"/>
  <c r="I8" i="67"/>
  <c r="I8" i="80" s="1"/>
  <c r="I9" i="67"/>
  <c r="I9" i="80" s="1"/>
  <c r="I10" i="67"/>
  <c r="I10" i="80" s="1"/>
  <c r="I11" i="67"/>
  <c r="I11" i="80" s="1"/>
  <c r="I12" i="67"/>
  <c r="I12" i="80" s="1"/>
  <c r="I13" i="67"/>
  <c r="I13" i="80" s="1"/>
  <c r="I14" i="67"/>
  <c r="I14" i="80" s="1"/>
  <c r="I15" i="67"/>
  <c r="I15" i="80" s="1"/>
  <c r="I16" i="67"/>
  <c r="I16" i="80" s="1"/>
  <c r="I17" i="67"/>
  <c r="I17" i="80" s="1"/>
  <c r="I18" i="67"/>
  <c r="I18" i="80" s="1"/>
  <c r="I19" i="67"/>
  <c r="I19" i="80" s="1"/>
  <c r="I20" i="67"/>
  <c r="I20" i="80" s="1"/>
  <c r="I21" i="67"/>
  <c r="I21" i="80" s="1"/>
  <c r="I22" i="67"/>
  <c r="I22" i="80" s="1"/>
  <c r="I23" i="67"/>
  <c r="I23" i="80" s="1"/>
  <c r="I24" i="67"/>
  <c r="I24" i="80" s="1"/>
  <c r="I25" i="67"/>
  <c r="I25" i="80" s="1"/>
  <c r="I26" i="67"/>
  <c r="I26" i="80" s="1"/>
  <c r="I27" i="67"/>
  <c r="I27" i="80" s="1"/>
  <c r="I28" i="67"/>
  <c r="I28" i="80" s="1"/>
  <c r="I29" i="67"/>
  <c r="I29" i="80" s="1"/>
  <c r="I30" i="67"/>
  <c r="I30" i="80" s="1"/>
  <c r="I31" i="67"/>
  <c r="I31" i="80" s="1"/>
  <c r="I32" i="67"/>
  <c r="I32" i="80" s="1"/>
  <c r="I33" i="67"/>
  <c r="I33" i="80" s="1"/>
  <c r="I34" i="67"/>
  <c r="I34" i="80" s="1"/>
  <c r="I35" i="67"/>
  <c r="I35" i="80" s="1"/>
  <c r="I36" i="67"/>
  <c r="I36" i="80" s="1"/>
  <c r="I37" i="67"/>
  <c r="I37" i="80" s="1"/>
  <c r="I38" i="67"/>
  <c r="I38" i="80" s="1"/>
  <c r="I39" i="67"/>
  <c r="I39" i="80" s="1"/>
  <c r="I40" i="67"/>
  <c r="I40" i="80" s="1"/>
  <c r="I41" i="67"/>
  <c r="I41" i="80" s="1"/>
  <c r="I42" i="67"/>
  <c r="I42" i="80" s="1"/>
  <c r="I43" i="67"/>
  <c r="I43" i="80" s="1"/>
  <c r="I44" i="67"/>
  <c r="I44" i="80" s="1"/>
  <c r="I45" i="67"/>
  <c r="I45" i="80" s="1"/>
  <c r="I46" i="67"/>
  <c r="I46" i="80" s="1"/>
  <c r="I47" i="67"/>
  <c r="I47" i="80" s="1"/>
  <c r="I48" i="67"/>
  <c r="I48" i="80" s="1"/>
  <c r="I49" i="67"/>
  <c r="I49" i="80" s="1"/>
  <c r="I50" i="67"/>
  <c r="I50" i="80" s="1"/>
  <c r="I51" i="67"/>
  <c r="I51" i="80" s="1"/>
  <c r="I52" i="67"/>
  <c r="I52" i="80" s="1"/>
  <c r="I53" i="67"/>
  <c r="I53" i="80" s="1"/>
  <c r="I54" i="67"/>
  <c r="I54" i="80" s="1"/>
  <c r="I55" i="67"/>
  <c r="I55" i="80" s="1"/>
  <c r="I56" i="67"/>
  <c r="I56" i="80" s="1"/>
  <c r="I57" i="67"/>
  <c r="I57" i="80" s="1"/>
  <c r="I58" i="67"/>
  <c r="I58" i="80" s="1"/>
  <c r="I59" i="67"/>
  <c r="I59" i="80" s="1"/>
  <c r="I60" i="67"/>
  <c r="I60" i="80" s="1"/>
  <c r="I61" i="67"/>
  <c r="I61" i="80" s="1"/>
  <c r="I62" i="67"/>
  <c r="I62" i="80"/>
  <c r="I6" i="68"/>
  <c r="K6" i="80" s="1"/>
  <c r="I7" i="68"/>
  <c r="K7" i="80" s="1"/>
  <c r="I8" i="68"/>
  <c r="K8" i="80" s="1"/>
  <c r="I9" i="68"/>
  <c r="K9" i="80" s="1"/>
  <c r="I10" i="68"/>
  <c r="K10" i="80" s="1"/>
  <c r="I11" i="68"/>
  <c r="K11" i="80" s="1"/>
  <c r="I12" i="68"/>
  <c r="K12" i="80" s="1"/>
  <c r="I13" i="68"/>
  <c r="K13" i="80" s="1"/>
  <c r="I14" i="68"/>
  <c r="K14" i="80" s="1"/>
  <c r="I15" i="68"/>
  <c r="K15" i="80" s="1"/>
  <c r="I16" i="68"/>
  <c r="K16" i="80" s="1"/>
  <c r="I17" i="68"/>
  <c r="K17" i="80" s="1"/>
  <c r="I18" i="68"/>
  <c r="K18" i="80" s="1"/>
  <c r="I19" i="68"/>
  <c r="K19" i="80" s="1"/>
  <c r="I20" i="68"/>
  <c r="K20" i="80" s="1"/>
  <c r="I21" i="68"/>
  <c r="K21" i="80" s="1"/>
  <c r="I22" i="68"/>
  <c r="K22" i="80" s="1"/>
  <c r="I23" i="68"/>
  <c r="K23" i="80" s="1"/>
  <c r="I24" i="68"/>
  <c r="K24" i="80" s="1"/>
  <c r="I25" i="68"/>
  <c r="K25" i="80" s="1"/>
  <c r="I26" i="68"/>
  <c r="K26" i="80" s="1"/>
  <c r="I27" i="68"/>
  <c r="K27" i="80" s="1"/>
  <c r="I28" i="68"/>
  <c r="K28" i="80" s="1"/>
  <c r="I29" i="68"/>
  <c r="K29" i="80" s="1"/>
  <c r="I30" i="68"/>
  <c r="K30" i="80" s="1"/>
  <c r="I31" i="68"/>
  <c r="K31" i="80" s="1"/>
  <c r="I32" i="68"/>
  <c r="K32" i="80" s="1"/>
  <c r="I33" i="68"/>
  <c r="K33" i="80" s="1"/>
  <c r="I34" i="68"/>
  <c r="K34" i="80" s="1"/>
  <c r="I35" i="68"/>
  <c r="K35" i="80" s="1"/>
  <c r="I36" i="68"/>
  <c r="K36" i="80" s="1"/>
  <c r="I37" i="68"/>
  <c r="K37" i="80" s="1"/>
  <c r="I38" i="68"/>
  <c r="K38" i="80" s="1"/>
  <c r="I39" i="68"/>
  <c r="K39" i="80" s="1"/>
  <c r="I40" i="68"/>
  <c r="K40" i="80" s="1"/>
  <c r="I41" i="68"/>
  <c r="K41" i="80" s="1"/>
  <c r="I42" i="68"/>
  <c r="K42" i="80" s="1"/>
  <c r="I43" i="68"/>
  <c r="K43" i="80" s="1"/>
  <c r="I44" i="68"/>
  <c r="K44" i="80" s="1"/>
  <c r="I45" i="68"/>
  <c r="K45" i="80" s="1"/>
  <c r="I46" i="68"/>
  <c r="K46" i="80" s="1"/>
  <c r="I47" i="68"/>
  <c r="K47" i="80" s="1"/>
  <c r="I48" i="68"/>
  <c r="K48" i="80" s="1"/>
  <c r="I49" i="68"/>
  <c r="K49" i="80" s="1"/>
  <c r="I50" i="68"/>
  <c r="K50" i="80" s="1"/>
  <c r="I51" i="68"/>
  <c r="K51" i="80" s="1"/>
  <c r="I52" i="68"/>
  <c r="K52" i="80" s="1"/>
  <c r="I53" i="68"/>
  <c r="K53" i="80" s="1"/>
  <c r="I54" i="68"/>
  <c r="K54" i="80" s="1"/>
  <c r="I55" i="68"/>
  <c r="K55" i="80" s="1"/>
  <c r="I56" i="68"/>
  <c r="K56" i="80" s="1"/>
  <c r="I57" i="68"/>
  <c r="K57" i="80" s="1"/>
  <c r="I58" i="68"/>
  <c r="K58" i="80" s="1"/>
  <c r="I59" i="68"/>
  <c r="K59" i="80" s="1"/>
  <c r="I60" i="68"/>
  <c r="K60" i="80" s="1"/>
  <c r="I61" i="68"/>
  <c r="K61" i="80" s="1"/>
  <c r="I62" i="68"/>
  <c r="K62" i="80"/>
  <c r="I6" i="69"/>
  <c r="M6" i="80" s="1"/>
  <c r="I7" i="69"/>
  <c r="M7" i="80" s="1"/>
  <c r="I8" i="69"/>
  <c r="M8" i="80" s="1"/>
  <c r="I9" i="69"/>
  <c r="M9" i="80" s="1"/>
  <c r="I10" i="69"/>
  <c r="M10" i="80" s="1"/>
  <c r="I11" i="69"/>
  <c r="M11" i="80" s="1"/>
  <c r="I12" i="69"/>
  <c r="M12" i="80" s="1"/>
  <c r="I13" i="69"/>
  <c r="M13" i="80" s="1"/>
  <c r="I14" i="69"/>
  <c r="M14" i="80" s="1"/>
  <c r="I15" i="69"/>
  <c r="M15" i="80" s="1"/>
  <c r="I16" i="69"/>
  <c r="M16" i="80" s="1"/>
  <c r="I17" i="69"/>
  <c r="M17" i="80" s="1"/>
  <c r="I18" i="69"/>
  <c r="M18" i="80" s="1"/>
  <c r="I19" i="69"/>
  <c r="M19" i="80" s="1"/>
  <c r="I20" i="69"/>
  <c r="M20" i="80" s="1"/>
  <c r="I21" i="69"/>
  <c r="M21" i="80" s="1"/>
  <c r="I22" i="69"/>
  <c r="M22" i="80" s="1"/>
  <c r="I23" i="69"/>
  <c r="M23" i="80" s="1"/>
  <c r="I24" i="69"/>
  <c r="M24" i="80" s="1"/>
  <c r="I25" i="69"/>
  <c r="M25" i="80" s="1"/>
  <c r="I26" i="69"/>
  <c r="M26" i="80" s="1"/>
  <c r="I27" i="69"/>
  <c r="M27" i="80" s="1"/>
  <c r="I28" i="69"/>
  <c r="M28" i="80" s="1"/>
  <c r="I29" i="69"/>
  <c r="M29" i="80" s="1"/>
  <c r="I30" i="69"/>
  <c r="M30" i="80" s="1"/>
  <c r="I31" i="69"/>
  <c r="M31" i="80" s="1"/>
  <c r="I32" i="69"/>
  <c r="M32" i="80" s="1"/>
  <c r="I33" i="69"/>
  <c r="M33" i="80" s="1"/>
  <c r="I34" i="69"/>
  <c r="M34" i="80" s="1"/>
  <c r="I35" i="69"/>
  <c r="M35" i="80" s="1"/>
  <c r="I36" i="69"/>
  <c r="M36" i="80" s="1"/>
  <c r="I37" i="69"/>
  <c r="M37" i="80" s="1"/>
  <c r="I38" i="69"/>
  <c r="M38" i="80" s="1"/>
  <c r="I39" i="69"/>
  <c r="M39" i="80" s="1"/>
  <c r="I40" i="69"/>
  <c r="M40" i="80" s="1"/>
  <c r="I41" i="69"/>
  <c r="M41" i="80" s="1"/>
  <c r="I42" i="69"/>
  <c r="M42" i="80" s="1"/>
  <c r="I43" i="69"/>
  <c r="M43" i="80" s="1"/>
  <c r="I44" i="69"/>
  <c r="M44" i="80" s="1"/>
  <c r="I45" i="69"/>
  <c r="M45" i="80" s="1"/>
  <c r="I46" i="69"/>
  <c r="M46" i="80" s="1"/>
  <c r="I47" i="69"/>
  <c r="M47" i="80" s="1"/>
  <c r="I48" i="69"/>
  <c r="M48" i="80" s="1"/>
  <c r="I49" i="69"/>
  <c r="M49" i="80" s="1"/>
  <c r="I50" i="69"/>
  <c r="M50" i="80" s="1"/>
  <c r="I51" i="69"/>
  <c r="M51" i="80" s="1"/>
  <c r="I52" i="69"/>
  <c r="M52" i="80" s="1"/>
  <c r="I53" i="69"/>
  <c r="M53" i="80" s="1"/>
  <c r="I54" i="69"/>
  <c r="M54" i="80" s="1"/>
  <c r="I55" i="69"/>
  <c r="M55" i="80" s="1"/>
  <c r="I56" i="69"/>
  <c r="M56" i="80" s="1"/>
  <c r="I57" i="69"/>
  <c r="M57" i="80" s="1"/>
  <c r="I58" i="69"/>
  <c r="M58" i="80" s="1"/>
  <c r="I59" i="69"/>
  <c r="M59" i="80" s="1"/>
  <c r="I60" i="69"/>
  <c r="M60" i="80" s="1"/>
  <c r="I61" i="69"/>
  <c r="M61" i="80" s="1"/>
  <c r="I62" i="69"/>
  <c r="M62" i="80"/>
  <c r="I6" i="70"/>
  <c r="E6" i="81" s="1"/>
  <c r="I7" i="70"/>
  <c r="E7" i="81" s="1"/>
  <c r="I8" i="70"/>
  <c r="E8" i="81" s="1"/>
  <c r="I9" i="70"/>
  <c r="E9" i="81" s="1"/>
  <c r="I10" i="70"/>
  <c r="E10" i="81" s="1"/>
  <c r="I11" i="70"/>
  <c r="E11" i="81" s="1"/>
  <c r="I12" i="70"/>
  <c r="E12" i="81" s="1"/>
  <c r="I13" i="70"/>
  <c r="E13" i="81" s="1"/>
  <c r="I14" i="70"/>
  <c r="E14" i="81" s="1"/>
  <c r="I15" i="70"/>
  <c r="E15" i="81" s="1"/>
  <c r="I16" i="70"/>
  <c r="E16" i="81" s="1"/>
  <c r="I17" i="70"/>
  <c r="E17" i="81" s="1"/>
  <c r="I18" i="70"/>
  <c r="E18" i="81" s="1"/>
  <c r="I19" i="70"/>
  <c r="E19" i="81" s="1"/>
  <c r="I20" i="70"/>
  <c r="E20" i="81" s="1"/>
  <c r="I21" i="70"/>
  <c r="E21" i="81" s="1"/>
  <c r="I22" i="70"/>
  <c r="E22" i="81" s="1"/>
  <c r="I23" i="70"/>
  <c r="E23" i="81" s="1"/>
  <c r="I24" i="70"/>
  <c r="E24" i="81" s="1"/>
  <c r="I25" i="70"/>
  <c r="E25" i="81" s="1"/>
  <c r="I26" i="70"/>
  <c r="E26" i="81" s="1"/>
  <c r="I27" i="70"/>
  <c r="E27" i="81" s="1"/>
  <c r="I28" i="70"/>
  <c r="E28" i="81" s="1"/>
  <c r="I29" i="70"/>
  <c r="E29" i="81" s="1"/>
  <c r="I30" i="70"/>
  <c r="E30" i="81" s="1"/>
  <c r="I31" i="70"/>
  <c r="E31" i="81" s="1"/>
  <c r="I32" i="70"/>
  <c r="E32" i="81" s="1"/>
  <c r="I33" i="70"/>
  <c r="E33" i="81" s="1"/>
  <c r="I34" i="70"/>
  <c r="E34" i="81" s="1"/>
  <c r="I35" i="70"/>
  <c r="E35" i="81" s="1"/>
  <c r="I36" i="70"/>
  <c r="E36" i="81" s="1"/>
  <c r="I37" i="70"/>
  <c r="E37" i="81" s="1"/>
  <c r="I38" i="70"/>
  <c r="E38" i="81" s="1"/>
  <c r="I39" i="70"/>
  <c r="E39" i="81" s="1"/>
  <c r="I40" i="70"/>
  <c r="E40" i="81" s="1"/>
  <c r="I41" i="70"/>
  <c r="E41" i="81" s="1"/>
  <c r="I42" i="70"/>
  <c r="E42" i="81" s="1"/>
  <c r="I43" i="70"/>
  <c r="E43" i="81" s="1"/>
  <c r="I44" i="70"/>
  <c r="E44" i="81" s="1"/>
  <c r="I45" i="70"/>
  <c r="E45" i="81" s="1"/>
  <c r="I46" i="70"/>
  <c r="E46" i="81" s="1"/>
  <c r="I47" i="70"/>
  <c r="E47" i="81" s="1"/>
  <c r="I48" i="70"/>
  <c r="E48" i="81" s="1"/>
  <c r="I49" i="70"/>
  <c r="E49" i="81" s="1"/>
  <c r="I50" i="70"/>
  <c r="E50" i="81" s="1"/>
  <c r="I51" i="70"/>
  <c r="E51" i="81" s="1"/>
  <c r="I52" i="70"/>
  <c r="E52" i="81" s="1"/>
  <c r="I53" i="70"/>
  <c r="E53" i="81" s="1"/>
  <c r="I54" i="70"/>
  <c r="E54" i="81" s="1"/>
  <c r="I55" i="70"/>
  <c r="E55" i="81" s="1"/>
  <c r="I56" i="70"/>
  <c r="E56" i="81" s="1"/>
  <c r="I57" i="70"/>
  <c r="E57" i="81" s="1"/>
  <c r="I58" i="70"/>
  <c r="E58" i="81" s="1"/>
  <c r="I59" i="70"/>
  <c r="E59" i="81" s="1"/>
  <c r="I60" i="70"/>
  <c r="E60" i="81" s="1"/>
  <c r="I61" i="70"/>
  <c r="E61" i="81" s="1"/>
  <c r="I62" i="70"/>
  <c r="E62" i="81"/>
  <c r="I6" i="71"/>
  <c r="G6" i="81" s="1"/>
  <c r="I7" i="71"/>
  <c r="G7" i="81" s="1"/>
  <c r="I8" i="71"/>
  <c r="G8" i="81" s="1"/>
  <c r="I9" i="71"/>
  <c r="G9" i="81" s="1"/>
  <c r="I10" i="71"/>
  <c r="G10" i="81" s="1"/>
  <c r="I11" i="71"/>
  <c r="G11" i="81" s="1"/>
  <c r="I12" i="71"/>
  <c r="G12" i="81" s="1"/>
  <c r="I13" i="71"/>
  <c r="G13" i="81" s="1"/>
  <c r="I14" i="71"/>
  <c r="G14" i="81" s="1"/>
  <c r="I15" i="71"/>
  <c r="G15" i="81" s="1"/>
  <c r="I16" i="71"/>
  <c r="G16" i="81" s="1"/>
  <c r="I17" i="71"/>
  <c r="G17" i="81" s="1"/>
  <c r="I18" i="71"/>
  <c r="G18" i="81" s="1"/>
  <c r="I19" i="71"/>
  <c r="G19" i="81" s="1"/>
  <c r="I20" i="71"/>
  <c r="G20" i="81" s="1"/>
  <c r="I21" i="71"/>
  <c r="G21" i="81" s="1"/>
  <c r="I22" i="71"/>
  <c r="G22" i="81" s="1"/>
  <c r="I23" i="71"/>
  <c r="G23" i="81" s="1"/>
  <c r="I24" i="71"/>
  <c r="G24" i="81" s="1"/>
  <c r="I25" i="71"/>
  <c r="G25" i="81" s="1"/>
  <c r="I26" i="71"/>
  <c r="G26" i="81" s="1"/>
  <c r="I27" i="71"/>
  <c r="G27" i="81" s="1"/>
  <c r="I28" i="71"/>
  <c r="G28" i="81" s="1"/>
  <c r="I29" i="71"/>
  <c r="G29" i="81" s="1"/>
  <c r="I30" i="71"/>
  <c r="G30" i="81" s="1"/>
  <c r="I31" i="71"/>
  <c r="G31" i="81" s="1"/>
  <c r="I32" i="71"/>
  <c r="G32" i="81" s="1"/>
  <c r="I33" i="71"/>
  <c r="G33" i="81" s="1"/>
  <c r="I34" i="71"/>
  <c r="G34" i="81" s="1"/>
  <c r="I35" i="71"/>
  <c r="G35" i="81" s="1"/>
  <c r="I36" i="71"/>
  <c r="G36" i="81" s="1"/>
  <c r="I37" i="71"/>
  <c r="G37" i="81" s="1"/>
  <c r="I38" i="71"/>
  <c r="G38" i="81" s="1"/>
  <c r="I39" i="71"/>
  <c r="G39" i="81" s="1"/>
  <c r="I40" i="71"/>
  <c r="G40" i="81" s="1"/>
  <c r="I41" i="71"/>
  <c r="G41" i="81" s="1"/>
  <c r="I42" i="71"/>
  <c r="G42" i="81" s="1"/>
  <c r="I43" i="71"/>
  <c r="G43" i="81" s="1"/>
  <c r="I44" i="71"/>
  <c r="G44" i="81" s="1"/>
  <c r="I45" i="71"/>
  <c r="G45" i="81" s="1"/>
  <c r="I46" i="71"/>
  <c r="G46" i="81" s="1"/>
  <c r="I47" i="71"/>
  <c r="G47" i="81" s="1"/>
  <c r="I48" i="71"/>
  <c r="G48" i="81" s="1"/>
  <c r="I49" i="71"/>
  <c r="G49" i="81" s="1"/>
  <c r="I50" i="71"/>
  <c r="G50" i="81" s="1"/>
  <c r="I51" i="71"/>
  <c r="G51" i="81" s="1"/>
  <c r="I52" i="71"/>
  <c r="G52" i="81" s="1"/>
  <c r="I53" i="71"/>
  <c r="G53" i="81" s="1"/>
  <c r="I54" i="71"/>
  <c r="G54" i="81" s="1"/>
  <c r="I55" i="71"/>
  <c r="G55" i="81" s="1"/>
  <c r="I56" i="71"/>
  <c r="G56" i="81" s="1"/>
  <c r="I57" i="71"/>
  <c r="G57" i="81" s="1"/>
  <c r="I58" i="71"/>
  <c r="G58" i="81" s="1"/>
  <c r="I59" i="71"/>
  <c r="G59" i="81" s="1"/>
  <c r="I60" i="71"/>
  <c r="G60" i="81" s="1"/>
  <c r="I61" i="71"/>
  <c r="G61" i="81" s="1"/>
  <c r="I62" i="71"/>
  <c r="G62" i="81"/>
  <c r="I6" i="72"/>
  <c r="I6" i="81" s="1"/>
  <c r="I7" i="72"/>
  <c r="I7" i="81" s="1"/>
  <c r="I8" i="72"/>
  <c r="I8" i="81" s="1"/>
  <c r="I9" i="72"/>
  <c r="I9" i="81" s="1"/>
  <c r="I10" i="72"/>
  <c r="I10" i="81" s="1"/>
  <c r="I11" i="72"/>
  <c r="I11" i="81" s="1"/>
  <c r="I12" i="72"/>
  <c r="I12" i="81" s="1"/>
  <c r="I13" i="72"/>
  <c r="I13" i="81" s="1"/>
  <c r="I14" i="72"/>
  <c r="I14" i="81" s="1"/>
  <c r="I15" i="72"/>
  <c r="I15" i="81" s="1"/>
  <c r="I16" i="72"/>
  <c r="I16" i="81" s="1"/>
  <c r="I17" i="72"/>
  <c r="I17" i="81" s="1"/>
  <c r="I18" i="72"/>
  <c r="I18" i="81" s="1"/>
  <c r="I19" i="72"/>
  <c r="I19" i="81" s="1"/>
  <c r="I20" i="72"/>
  <c r="I20" i="81" s="1"/>
  <c r="I21" i="72"/>
  <c r="I21" i="81" s="1"/>
  <c r="I22" i="72"/>
  <c r="I22" i="81" s="1"/>
  <c r="I23" i="72"/>
  <c r="I23" i="81" s="1"/>
  <c r="I24" i="72"/>
  <c r="I24" i="81" s="1"/>
  <c r="I25" i="72"/>
  <c r="I25" i="81" s="1"/>
  <c r="I26" i="72"/>
  <c r="I26" i="81" s="1"/>
  <c r="I27" i="72"/>
  <c r="I27" i="81" s="1"/>
  <c r="I28" i="72"/>
  <c r="I28" i="81" s="1"/>
  <c r="I29" i="72"/>
  <c r="I29" i="81" s="1"/>
  <c r="I30" i="72"/>
  <c r="I30" i="81" s="1"/>
  <c r="I31" i="72"/>
  <c r="I31" i="81" s="1"/>
  <c r="I32" i="72"/>
  <c r="I32" i="81" s="1"/>
  <c r="I33" i="72"/>
  <c r="I33" i="81" s="1"/>
  <c r="I34" i="72"/>
  <c r="I34" i="81" s="1"/>
  <c r="I35" i="72"/>
  <c r="I35" i="81" s="1"/>
  <c r="I36" i="72"/>
  <c r="I36" i="81" s="1"/>
  <c r="I37" i="72"/>
  <c r="I37" i="81" s="1"/>
  <c r="I38" i="72"/>
  <c r="I38" i="81" s="1"/>
  <c r="I39" i="72"/>
  <c r="I39" i="81" s="1"/>
  <c r="I40" i="72"/>
  <c r="I40" i="81" s="1"/>
  <c r="I41" i="72"/>
  <c r="I41" i="81" s="1"/>
  <c r="I42" i="72"/>
  <c r="I42" i="81" s="1"/>
  <c r="I43" i="72"/>
  <c r="I43" i="81" s="1"/>
  <c r="I44" i="72"/>
  <c r="I44" i="81" s="1"/>
  <c r="I45" i="72"/>
  <c r="I45" i="81" s="1"/>
  <c r="I46" i="72"/>
  <c r="I46" i="81" s="1"/>
  <c r="I47" i="72"/>
  <c r="I47" i="81" s="1"/>
  <c r="I48" i="72"/>
  <c r="I48" i="81" s="1"/>
  <c r="I49" i="72"/>
  <c r="I49" i="81" s="1"/>
  <c r="I50" i="72"/>
  <c r="I50" i="81" s="1"/>
  <c r="I51" i="72"/>
  <c r="I51" i="81" s="1"/>
  <c r="I52" i="72"/>
  <c r="I52" i="81" s="1"/>
  <c r="I53" i="72"/>
  <c r="I53" i="81" s="1"/>
  <c r="I54" i="72"/>
  <c r="I54" i="81" s="1"/>
  <c r="I55" i="72"/>
  <c r="I55" i="81" s="1"/>
  <c r="I56" i="72"/>
  <c r="I56" i="81" s="1"/>
  <c r="I57" i="72"/>
  <c r="I57" i="81" s="1"/>
  <c r="I58" i="72"/>
  <c r="I58" i="81" s="1"/>
  <c r="I59" i="72"/>
  <c r="I59" i="81" s="1"/>
  <c r="I60" i="72"/>
  <c r="I60" i="81" s="1"/>
  <c r="I61" i="72"/>
  <c r="I61" i="81" s="1"/>
  <c r="I62" i="72"/>
  <c r="I62" i="81"/>
  <c r="I6" i="73"/>
  <c r="K6" i="81" s="1"/>
  <c r="I7" i="73"/>
  <c r="K7" i="81" s="1"/>
  <c r="I8" i="73"/>
  <c r="K8" i="81" s="1"/>
  <c r="I9" i="73"/>
  <c r="K9" i="81" s="1"/>
  <c r="I10" i="73"/>
  <c r="K10" i="81" s="1"/>
  <c r="I11" i="73"/>
  <c r="K11" i="81" s="1"/>
  <c r="I12" i="73"/>
  <c r="K12" i="81" s="1"/>
  <c r="I13" i="73"/>
  <c r="K13" i="81" s="1"/>
  <c r="I14" i="73"/>
  <c r="K14" i="81" s="1"/>
  <c r="I15" i="73"/>
  <c r="K15" i="81" s="1"/>
  <c r="I16" i="73"/>
  <c r="K16" i="81" s="1"/>
  <c r="I17" i="73"/>
  <c r="K17" i="81" s="1"/>
  <c r="I18" i="73"/>
  <c r="K18" i="81" s="1"/>
  <c r="I19" i="73"/>
  <c r="K19" i="81" s="1"/>
  <c r="I20" i="73"/>
  <c r="K20" i="81" s="1"/>
  <c r="I21" i="73"/>
  <c r="K21" i="81" s="1"/>
  <c r="I22" i="73"/>
  <c r="K22" i="81" s="1"/>
  <c r="I23" i="73"/>
  <c r="K23" i="81" s="1"/>
  <c r="I24" i="73"/>
  <c r="K24" i="81" s="1"/>
  <c r="I25" i="73"/>
  <c r="K25" i="81" s="1"/>
  <c r="I26" i="73"/>
  <c r="K26" i="81" s="1"/>
  <c r="I27" i="73"/>
  <c r="K27" i="81" s="1"/>
  <c r="I28" i="73"/>
  <c r="K28" i="81" s="1"/>
  <c r="I29" i="73"/>
  <c r="K29" i="81" s="1"/>
  <c r="I30" i="73"/>
  <c r="K30" i="81" s="1"/>
  <c r="I31" i="73"/>
  <c r="K31" i="81" s="1"/>
  <c r="I32" i="73"/>
  <c r="K32" i="81" s="1"/>
  <c r="I33" i="73"/>
  <c r="K33" i="81" s="1"/>
  <c r="I34" i="73"/>
  <c r="K34" i="81" s="1"/>
  <c r="I35" i="73"/>
  <c r="K35" i="81" s="1"/>
  <c r="I36" i="73"/>
  <c r="K36" i="81" s="1"/>
  <c r="I37" i="73"/>
  <c r="K37" i="81" s="1"/>
  <c r="I38" i="73"/>
  <c r="K38" i="81" s="1"/>
  <c r="I39" i="73"/>
  <c r="K39" i="81" s="1"/>
  <c r="I40" i="73"/>
  <c r="K40" i="81" s="1"/>
  <c r="I41" i="73"/>
  <c r="K41" i="81" s="1"/>
  <c r="I42" i="73"/>
  <c r="K42" i="81" s="1"/>
  <c r="I43" i="73"/>
  <c r="K43" i="81" s="1"/>
  <c r="I44" i="73"/>
  <c r="K44" i="81" s="1"/>
  <c r="I45" i="73"/>
  <c r="K45" i="81" s="1"/>
  <c r="I46" i="73"/>
  <c r="K46" i="81" s="1"/>
  <c r="I47" i="73"/>
  <c r="K47" i="81" s="1"/>
  <c r="I48" i="73"/>
  <c r="K48" i="81" s="1"/>
  <c r="I49" i="73"/>
  <c r="K49" i="81" s="1"/>
  <c r="I50" i="73"/>
  <c r="K50" i="81" s="1"/>
  <c r="I51" i="73"/>
  <c r="K51" i="81" s="1"/>
  <c r="I52" i="73"/>
  <c r="K52" i="81" s="1"/>
  <c r="I53" i="73"/>
  <c r="K53" i="81" s="1"/>
  <c r="I54" i="73"/>
  <c r="K54" i="81" s="1"/>
  <c r="I55" i="73"/>
  <c r="K55" i="81" s="1"/>
  <c r="I56" i="73"/>
  <c r="K56" i="81" s="1"/>
  <c r="I57" i="73"/>
  <c r="K57" i="81" s="1"/>
  <c r="I58" i="73"/>
  <c r="K58" i="81" s="1"/>
  <c r="I59" i="73"/>
  <c r="K59" i="81" s="1"/>
  <c r="I60" i="73"/>
  <c r="K60" i="81" s="1"/>
  <c r="I61" i="73"/>
  <c r="K61" i="81" s="1"/>
  <c r="I62" i="73"/>
  <c r="K62" i="81"/>
  <c r="I6" i="74"/>
  <c r="M6" i="81" s="1"/>
  <c r="I7" i="74"/>
  <c r="M7" i="81" s="1"/>
  <c r="I8" i="74"/>
  <c r="M8" i="81" s="1"/>
  <c r="I9" i="74"/>
  <c r="M9" i="81" s="1"/>
  <c r="I10" i="74"/>
  <c r="M10" i="81" s="1"/>
  <c r="I11" i="74"/>
  <c r="M11" i="81" s="1"/>
  <c r="I12" i="74"/>
  <c r="M12" i="81" s="1"/>
  <c r="I13" i="74"/>
  <c r="M13" i="81" s="1"/>
  <c r="I14" i="74"/>
  <c r="M14" i="81" s="1"/>
  <c r="I15" i="74"/>
  <c r="M15" i="81" s="1"/>
  <c r="I16" i="74"/>
  <c r="M16" i="81" s="1"/>
  <c r="I17" i="74"/>
  <c r="M17" i="81" s="1"/>
  <c r="I18" i="74"/>
  <c r="M18" i="81" s="1"/>
  <c r="I19" i="74"/>
  <c r="M19" i="81" s="1"/>
  <c r="I20" i="74"/>
  <c r="M20" i="81" s="1"/>
  <c r="I21" i="74"/>
  <c r="M21" i="81" s="1"/>
  <c r="I22" i="74"/>
  <c r="M22" i="81" s="1"/>
  <c r="I23" i="74"/>
  <c r="M23" i="81" s="1"/>
  <c r="I24" i="74"/>
  <c r="M24" i="81" s="1"/>
  <c r="I25" i="74"/>
  <c r="M25" i="81" s="1"/>
  <c r="I26" i="74"/>
  <c r="M26" i="81" s="1"/>
  <c r="I27" i="74"/>
  <c r="M27" i="81" s="1"/>
  <c r="I28" i="74"/>
  <c r="M28" i="81" s="1"/>
  <c r="I29" i="74"/>
  <c r="M29" i="81" s="1"/>
  <c r="I30" i="74"/>
  <c r="M30" i="81" s="1"/>
  <c r="I31" i="74"/>
  <c r="M31" i="81" s="1"/>
  <c r="I32" i="74"/>
  <c r="M32" i="81" s="1"/>
  <c r="I33" i="74"/>
  <c r="M33" i="81" s="1"/>
  <c r="I34" i="74"/>
  <c r="M34" i="81" s="1"/>
  <c r="I35" i="74"/>
  <c r="M35" i="81" s="1"/>
  <c r="I36" i="74"/>
  <c r="M36" i="81" s="1"/>
  <c r="I37" i="74"/>
  <c r="M37" i="81" s="1"/>
  <c r="I38" i="74"/>
  <c r="M38" i="81" s="1"/>
  <c r="I39" i="74"/>
  <c r="M39" i="81" s="1"/>
  <c r="I40" i="74"/>
  <c r="M40" i="81" s="1"/>
  <c r="I41" i="74"/>
  <c r="M41" i="81" s="1"/>
  <c r="I42" i="74"/>
  <c r="M42" i="81" s="1"/>
  <c r="I43" i="74"/>
  <c r="M43" i="81" s="1"/>
  <c r="I44" i="74"/>
  <c r="M44" i="81" s="1"/>
  <c r="I45" i="74"/>
  <c r="M45" i="81" s="1"/>
  <c r="I46" i="74"/>
  <c r="M46" i="81" s="1"/>
  <c r="I47" i="74"/>
  <c r="M47" i="81" s="1"/>
  <c r="I48" i="74"/>
  <c r="M48" i="81" s="1"/>
  <c r="I49" i="74"/>
  <c r="M49" i="81" s="1"/>
  <c r="I50" i="74"/>
  <c r="M50" i="81" s="1"/>
  <c r="I51" i="74"/>
  <c r="M51" i="81" s="1"/>
  <c r="I52" i="74"/>
  <c r="M52" i="81" s="1"/>
  <c r="I53" i="74"/>
  <c r="M53" i="81" s="1"/>
  <c r="I54" i="74"/>
  <c r="M54" i="81" s="1"/>
  <c r="I55" i="74"/>
  <c r="M55" i="81" s="1"/>
  <c r="I56" i="74"/>
  <c r="M56" i="81" s="1"/>
  <c r="I57" i="74"/>
  <c r="M57" i="81" s="1"/>
  <c r="I58" i="74"/>
  <c r="M58" i="81" s="1"/>
  <c r="I59" i="74"/>
  <c r="M59" i="81" s="1"/>
  <c r="I60" i="74"/>
  <c r="M60" i="81" s="1"/>
  <c r="I61" i="74"/>
  <c r="M61" i="81" s="1"/>
  <c r="I62" i="74"/>
  <c r="M62" i="81"/>
  <c r="I6" i="75"/>
  <c r="O6" i="81"/>
  <c r="I7" i="75"/>
  <c r="O7" i="81"/>
  <c r="I8" i="75"/>
  <c r="O8" i="81"/>
  <c r="I9" i="75"/>
  <c r="O9" i="81"/>
  <c r="I10" i="75"/>
  <c r="O10" i="81"/>
  <c r="I11" i="75"/>
  <c r="O11" i="81"/>
  <c r="I12" i="75"/>
  <c r="O12" i="81"/>
  <c r="I13" i="75"/>
  <c r="O13" i="81"/>
  <c r="I14" i="75"/>
  <c r="O14" i="81"/>
  <c r="I15" i="75"/>
  <c r="O15" i="81"/>
  <c r="I16" i="75"/>
  <c r="O16" i="81"/>
  <c r="I17" i="75"/>
  <c r="O17" i="81"/>
  <c r="I18" i="75"/>
  <c r="O18" i="81"/>
  <c r="I19" i="75"/>
  <c r="O19" i="81"/>
  <c r="I20" i="75"/>
  <c r="O20" i="81"/>
  <c r="I21" i="75"/>
  <c r="O21" i="81"/>
  <c r="I22" i="75"/>
  <c r="O22" i="81"/>
  <c r="I23" i="75"/>
  <c r="O23" i="81"/>
  <c r="I24" i="75"/>
  <c r="O24" i="81"/>
  <c r="I25" i="75"/>
  <c r="O25" i="81"/>
  <c r="I26" i="75"/>
  <c r="O26" i="81"/>
  <c r="I27" i="75"/>
  <c r="O27" i="81"/>
  <c r="I28" i="75"/>
  <c r="O28" i="81"/>
  <c r="I29" i="75"/>
  <c r="O29" i="81"/>
  <c r="I30" i="75"/>
  <c r="O30" i="81"/>
  <c r="I31" i="75"/>
  <c r="O31" i="81"/>
  <c r="I32" i="75"/>
  <c r="O32" i="81"/>
  <c r="I33" i="75"/>
  <c r="O33" i="81"/>
  <c r="I34" i="75"/>
  <c r="O34" i="81"/>
  <c r="I35" i="75"/>
  <c r="O35" i="81"/>
  <c r="I36" i="75"/>
  <c r="O36" i="81"/>
  <c r="I37" i="75"/>
  <c r="O37" i="81"/>
  <c r="I38" i="75"/>
  <c r="O38" i="81"/>
  <c r="I39" i="75"/>
  <c r="O39" i="81"/>
  <c r="I40" i="75"/>
  <c r="O40" i="81"/>
  <c r="I41" i="75"/>
  <c r="O41" i="81"/>
  <c r="I42" i="75"/>
  <c r="O42" i="81"/>
  <c r="I43" i="75"/>
  <c r="O43" i="81"/>
  <c r="I44" i="75"/>
  <c r="O44" i="81"/>
  <c r="I45" i="75"/>
  <c r="O45" i="81"/>
  <c r="I46" i="75"/>
  <c r="O46" i="81"/>
  <c r="I47" i="75"/>
  <c r="O47" i="81"/>
  <c r="I48" i="75"/>
  <c r="O48" i="81"/>
  <c r="I49" i="75"/>
  <c r="O49" i="81"/>
  <c r="I50" i="75"/>
  <c r="O50" i="81"/>
  <c r="I51" i="75"/>
  <c r="I52" i="75"/>
  <c r="O52" i="81"/>
  <c r="I53" i="75"/>
  <c r="O53" i="81"/>
  <c r="I54" i="75"/>
  <c r="O54" i="81"/>
  <c r="I55" i="75"/>
  <c r="O55" i="81"/>
  <c r="I56" i="75"/>
  <c r="O56" i="81"/>
  <c r="I57" i="75"/>
  <c r="O57" i="81"/>
  <c r="I58" i="75"/>
  <c r="O58" i="81"/>
  <c r="I59" i="75"/>
  <c r="O59" i="81"/>
  <c r="I60" i="75"/>
  <c r="O60" i="81"/>
  <c r="I61" i="75"/>
  <c r="O61" i="81"/>
  <c r="I62" i="75"/>
  <c r="O62" i="81"/>
  <c r="I6" i="52"/>
  <c r="E6" i="79" s="1"/>
  <c r="I7" i="52"/>
  <c r="E7" i="79" s="1"/>
  <c r="I8" i="52"/>
  <c r="E8" i="79" s="1"/>
  <c r="I9" i="52"/>
  <c r="E9" i="79" s="1"/>
  <c r="I10" i="52"/>
  <c r="E10" i="79" s="1"/>
  <c r="I11" i="52"/>
  <c r="E11" i="79" s="1"/>
  <c r="I12" i="52"/>
  <c r="E12" i="79" s="1"/>
  <c r="I13" i="52"/>
  <c r="E13" i="79" s="1"/>
  <c r="I14" i="52"/>
  <c r="E14" i="79" s="1"/>
  <c r="I15" i="52"/>
  <c r="E15" i="79" s="1"/>
  <c r="I16" i="52"/>
  <c r="E16" i="79" s="1"/>
  <c r="I17" i="52"/>
  <c r="E17" i="79" s="1"/>
  <c r="I18" i="52"/>
  <c r="E18" i="79" s="1"/>
  <c r="I19" i="52"/>
  <c r="E19" i="79" s="1"/>
  <c r="I20" i="52"/>
  <c r="E20" i="79" s="1"/>
  <c r="I21" i="52"/>
  <c r="E21" i="79" s="1"/>
  <c r="I22" i="52"/>
  <c r="E22" i="79" s="1"/>
  <c r="I23" i="52"/>
  <c r="E23" i="79" s="1"/>
  <c r="I24" i="52"/>
  <c r="E24" i="79" s="1"/>
  <c r="I25" i="52"/>
  <c r="E25" i="79" s="1"/>
  <c r="I26" i="52"/>
  <c r="E26" i="79" s="1"/>
  <c r="I27" i="52"/>
  <c r="E27" i="79" s="1"/>
  <c r="I28" i="52"/>
  <c r="E28" i="79" s="1"/>
  <c r="I29" i="52"/>
  <c r="E29" i="79" s="1"/>
  <c r="I30" i="52"/>
  <c r="E30" i="79" s="1"/>
  <c r="I31" i="52"/>
  <c r="E31" i="79" s="1"/>
  <c r="I32" i="52"/>
  <c r="E32" i="79" s="1"/>
  <c r="I33" i="52"/>
  <c r="E33" i="79" s="1"/>
  <c r="I34" i="52"/>
  <c r="E34" i="79" s="1"/>
  <c r="I35" i="52"/>
  <c r="E35" i="79" s="1"/>
  <c r="I36" i="52"/>
  <c r="E36" i="79" s="1"/>
  <c r="I37" i="52"/>
  <c r="E37" i="79" s="1"/>
  <c r="I38" i="52"/>
  <c r="E38" i="79" s="1"/>
  <c r="I39" i="52"/>
  <c r="E39" i="79" s="1"/>
  <c r="I40" i="52"/>
  <c r="E40" i="79" s="1"/>
  <c r="I41" i="52"/>
  <c r="E41" i="79" s="1"/>
  <c r="I42" i="52"/>
  <c r="E42" i="79" s="1"/>
  <c r="I43" i="52"/>
  <c r="E43" i="79" s="1"/>
  <c r="I44" i="52"/>
  <c r="E44" i="79" s="1"/>
  <c r="I45" i="52"/>
  <c r="E45" i="79" s="1"/>
  <c r="I46" i="52"/>
  <c r="E46" i="79" s="1"/>
  <c r="I47" i="52"/>
  <c r="E47" i="79" s="1"/>
  <c r="I48" i="52"/>
  <c r="E48" i="79" s="1"/>
  <c r="I49" i="52"/>
  <c r="E49" i="79" s="1"/>
  <c r="I50" i="52"/>
  <c r="E50" i="79" s="1"/>
  <c r="I51" i="52"/>
  <c r="E51" i="79" s="1"/>
  <c r="I52" i="52"/>
  <c r="E52" i="79" s="1"/>
  <c r="I53" i="52"/>
  <c r="E53" i="79" s="1"/>
  <c r="I54" i="52"/>
  <c r="E54" i="79" s="1"/>
  <c r="I55" i="52"/>
  <c r="E55" i="79" s="1"/>
  <c r="I56" i="52"/>
  <c r="E56" i="79" s="1"/>
  <c r="I57" i="52"/>
  <c r="E57" i="79" s="1"/>
  <c r="I58" i="52"/>
  <c r="E58" i="79" s="1"/>
  <c r="I59" i="52"/>
  <c r="E59" i="79" s="1"/>
  <c r="I60" i="52"/>
  <c r="E60" i="79" s="1"/>
  <c r="I61" i="52"/>
  <c r="E61" i="79" s="1"/>
  <c r="I62" i="52"/>
  <c r="E62" i="79" s="1"/>
  <c r="I5" i="61"/>
  <c r="G5" i="79" s="1"/>
  <c r="I5" i="62"/>
  <c r="I5" i="79" s="1"/>
  <c r="I5" i="63"/>
  <c r="K5" i="79" s="1"/>
  <c r="I5" i="64"/>
  <c r="M5" i="79" s="1"/>
  <c r="I5" i="65"/>
  <c r="E5" i="80" s="1"/>
  <c r="I5" i="66"/>
  <c r="G5" i="80" s="1"/>
  <c r="I5" i="67"/>
  <c r="I5" i="80" s="1"/>
  <c r="I5" i="68"/>
  <c r="K5" i="80" s="1"/>
  <c r="I5" i="69"/>
  <c r="M5" i="80" s="1"/>
  <c r="I5" i="70"/>
  <c r="E5" i="81" s="1"/>
  <c r="I5" i="71"/>
  <c r="G5" i="81" s="1"/>
  <c r="I5" i="72"/>
  <c r="I5" i="81" s="1"/>
  <c r="I5" i="73"/>
  <c r="K5" i="81" s="1"/>
  <c r="I5" i="74"/>
  <c r="M5" i="81" s="1"/>
  <c r="I5" i="75"/>
  <c r="O5" i="81"/>
  <c r="I5" i="52"/>
  <c r="E5" i="79" s="1"/>
  <c r="G35" i="82"/>
  <c r="G58" i="82"/>
  <c r="G59" i="82"/>
  <c r="G60" i="82"/>
  <c r="G61" i="82"/>
  <c r="G62" i="82"/>
  <c r="O51" i="81"/>
  <c r="N17" i="81"/>
  <c r="L10" i="81"/>
  <c r="L61" i="81"/>
  <c r="H28" i="79"/>
  <c r="F28" i="80"/>
  <c r="F29" i="80"/>
  <c r="C1" i="81"/>
  <c r="C1" i="80"/>
  <c r="C1" i="79"/>
  <c r="J3" i="73"/>
  <c r="E3" i="73"/>
  <c r="J3" i="72"/>
  <c r="E3" i="72"/>
  <c r="J3" i="71"/>
  <c r="E3" i="71"/>
  <c r="J3" i="70"/>
  <c r="E3" i="70"/>
  <c r="J3" i="69"/>
  <c r="E3" i="69"/>
  <c r="J3" i="68"/>
  <c r="E3" i="68"/>
  <c r="J3" i="67"/>
  <c r="E3" i="67"/>
  <c r="J3" i="66"/>
  <c r="E3" i="66"/>
  <c r="J3" i="65"/>
  <c r="E3" i="65"/>
  <c r="J3" i="64"/>
  <c r="E3" i="64"/>
  <c r="J3" i="63"/>
  <c r="E3" i="63"/>
  <c r="J3" i="62"/>
  <c r="E3" i="62"/>
  <c r="J3" i="61"/>
  <c r="E3" i="61"/>
  <c r="J3" i="52"/>
  <c r="J3" i="74"/>
  <c r="E3" i="74"/>
  <c r="E3" i="75"/>
  <c r="J3" i="75"/>
  <c r="P57" i="81" l="1"/>
  <c r="G57" i="82" s="1"/>
  <c r="P56" i="81"/>
  <c r="G56" i="82" s="1"/>
  <c r="P55" i="81"/>
  <c r="G55" i="82" s="1"/>
  <c r="P54" i="81"/>
  <c r="G54" i="82" s="1"/>
  <c r="P53" i="81"/>
  <c r="G53" i="82" s="1"/>
  <c r="P52" i="81"/>
  <c r="G52" i="82" s="1"/>
  <c r="P51" i="81"/>
  <c r="G51" i="82" s="1"/>
  <c r="P50" i="81"/>
  <c r="G50" i="82" s="1"/>
  <c r="P49" i="81"/>
  <c r="G49" i="82" s="1"/>
  <c r="P48" i="81"/>
  <c r="G48" i="82" s="1"/>
  <c r="P47" i="81"/>
  <c r="G47" i="82" s="1"/>
  <c r="P46" i="81"/>
  <c r="G46" i="82" s="1"/>
  <c r="P45" i="81"/>
  <c r="G45" i="82" s="1"/>
  <c r="P44" i="81"/>
  <c r="G44" i="82" s="1"/>
  <c r="P43" i="81"/>
  <c r="G43" i="82" s="1"/>
  <c r="P42" i="81"/>
  <c r="G42" i="82" s="1"/>
  <c r="P41" i="81"/>
  <c r="G41" i="82" s="1"/>
  <c r="P40" i="81"/>
  <c r="G40" i="82" s="1"/>
  <c r="P39" i="81"/>
  <c r="G39" i="82" s="1"/>
  <c r="P38" i="81"/>
  <c r="G38" i="82" s="1"/>
  <c r="P37" i="81"/>
  <c r="G37" i="82" s="1"/>
  <c r="P36" i="81"/>
  <c r="G36" i="82" s="1"/>
  <c r="P34" i="81"/>
  <c r="G34" i="82" s="1"/>
  <c r="P33" i="81"/>
  <c r="G33" i="82" s="1"/>
  <c r="P32" i="81"/>
  <c r="G32" i="82" s="1"/>
  <c r="P31" i="81"/>
  <c r="G31" i="82" s="1"/>
  <c r="P30" i="81"/>
  <c r="G30" i="82" s="1"/>
  <c r="P29" i="81"/>
  <c r="G29" i="82" s="1"/>
  <c r="P28" i="81"/>
  <c r="G28" i="82" s="1"/>
  <c r="P27" i="81"/>
  <c r="G27" i="82" s="1"/>
  <c r="P26" i="81"/>
  <c r="G26" i="82" s="1"/>
  <c r="P25" i="81"/>
  <c r="G25" i="82" s="1"/>
  <c r="P24" i="81"/>
  <c r="G24" i="82" s="1"/>
  <c r="P23" i="81"/>
  <c r="G23" i="82" s="1"/>
  <c r="P22" i="81"/>
  <c r="G22" i="82" s="1"/>
  <c r="P21" i="81"/>
  <c r="G21" i="82" s="1"/>
  <c r="P20" i="81"/>
  <c r="G20" i="82" s="1"/>
  <c r="P19" i="81"/>
  <c r="G19" i="82" s="1"/>
  <c r="P18" i="81"/>
  <c r="G18" i="82" s="1"/>
  <c r="P17" i="81"/>
  <c r="G17" i="82" s="1"/>
  <c r="P16" i="81"/>
  <c r="G16" i="82" s="1"/>
  <c r="P15" i="81"/>
  <c r="G15" i="82" s="1"/>
  <c r="P14" i="81"/>
  <c r="G14" i="82" s="1"/>
  <c r="P13" i="81"/>
  <c r="G13" i="82" s="1"/>
  <c r="P12" i="81"/>
  <c r="G12" i="82" s="1"/>
  <c r="P11" i="81"/>
  <c r="G11" i="82" s="1"/>
  <c r="P10" i="81"/>
  <c r="G10" i="82" s="1"/>
  <c r="P9" i="81"/>
  <c r="G9" i="82" s="1"/>
  <c r="P8" i="81"/>
  <c r="G8" i="82" s="1"/>
  <c r="P7" i="81"/>
  <c r="G7" i="82" s="1"/>
  <c r="P6" i="81"/>
  <c r="G6" i="82" s="1"/>
  <c r="P5" i="81"/>
  <c r="G5" i="82" s="1"/>
  <c r="O39" i="80"/>
  <c r="F39" i="82" s="1"/>
  <c r="O59" i="80"/>
  <c r="F59" i="82" s="1"/>
  <c r="O31" i="80"/>
  <c r="F31" i="82" s="1"/>
  <c r="O15" i="80"/>
  <c r="F15" i="82" s="1"/>
  <c r="O57" i="80"/>
  <c r="F57" i="82" s="1"/>
  <c r="O25" i="80"/>
  <c r="F25" i="82" s="1"/>
  <c r="O35" i="80"/>
  <c r="F35" i="82" s="1"/>
  <c r="O8" i="80"/>
  <c r="F8" i="82" s="1"/>
  <c r="O27" i="80"/>
  <c r="F27" i="82" s="1"/>
  <c r="O36" i="80"/>
  <c r="F36" i="82" s="1"/>
  <c r="O26" i="80"/>
  <c r="F26" i="82" s="1"/>
  <c r="O12" i="80"/>
  <c r="F12" i="82" s="1"/>
  <c r="O41" i="80"/>
  <c r="F41" i="82" s="1"/>
  <c r="O10" i="80"/>
  <c r="F10" i="82" s="1"/>
  <c r="O58" i="80"/>
  <c r="F58" i="82" s="1"/>
  <c r="O46" i="80"/>
  <c r="F46" i="82" s="1"/>
  <c r="O24" i="80"/>
  <c r="F24" i="82" s="1"/>
  <c r="O13" i="80"/>
  <c r="F13" i="82" s="1"/>
  <c r="O53" i="80"/>
  <c r="F53" i="82" s="1"/>
  <c r="O37" i="80"/>
  <c r="F37" i="82" s="1"/>
  <c r="O21" i="80"/>
  <c r="F21" i="82" s="1"/>
  <c r="O6" i="80"/>
  <c r="F6" i="82" s="1"/>
  <c r="O47" i="80"/>
  <c r="F47" i="82" s="1"/>
  <c r="O20" i="80"/>
  <c r="F20" i="82" s="1"/>
  <c r="O5" i="80"/>
  <c r="F5" i="82" s="1"/>
  <c r="O56" i="80"/>
  <c r="F56" i="82" s="1"/>
  <c r="O30" i="80"/>
  <c r="F30" i="82" s="1"/>
  <c r="O61" i="80"/>
  <c r="F61" i="82" s="1"/>
  <c r="O45" i="80"/>
  <c r="F45" i="82" s="1"/>
  <c r="O29" i="80"/>
  <c r="F29" i="82" s="1"/>
  <c r="O60" i="80"/>
  <c r="F60" i="82" s="1"/>
  <c r="O55" i="80"/>
  <c r="F55" i="82" s="1"/>
  <c r="O50" i="80"/>
  <c r="F50" i="82" s="1"/>
  <c r="O44" i="80"/>
  <c r="F44" i="82" s="1"/>
  <c r="O34" i="80"/>
  <c r="F34" i="82" s="1"/>
  <c r="O28" i="80"/>
  <c r="F28" i="82" s="1"/>
  <c r="O23" i="80"/>
  <c r="F23" i="82" s="1"/>
  <c r="O18" i="80"/>
  <c r="F18" i="82" s="1"/>
  <c r="O52" i="80"/>
  <c r="F52" i="82" s="1"/>
  <c r="O9" i="80"/>
  <c r="F9" i="82" s="1"/>
  <c r="O62" i="80"/>
  <c r="F62" i="82" s="1"/>
  <c r="O51" i="80"/>
  <c r="F51" i="82" s="1"/>
  <c r="O19" i="80"/>
  <c r="F19" i="82" s="1"/>
  <c r="O49" i="80"/>
  <c r="F49" i="82" s="1"/>
  <c r="O33" i="80"/>
  <c r="F33" i="82" s="1"/>
  <c r="O17" i="80"/>
  <c r="F17" i="82" s="1"/>
  <c r="O42" i="80"/>
  <c r="F42" i="82" s="1"/>
  <c r="O40" i="80"/>
  <c r="F40" i="82" s="1"/>
  <c r="O14" i="80"/>
  <c r="F14" i="82" s="1"/>
  <c r="O54" i="80"/>
  <c r="F54" i="82" s="1"/>
  <c r="O48" i="80"/>
  <c r="F48" i="82" s="1"/>
  <c r="O43" i="80"/>
  <c r="F43" i="82" s="1"/>
  <c r="O38" i="80"/>
  <c r="F38" i="82" s="1"/>
  <c r="O32" i="80"/>
  <c r="F32" i="82" s="1"/>
  <c r="O22" i="80"/>
  <c r="F22" i="82" s="1"/>
  <c r="O16" i="80"/>
  <c r="F16" i="82" s="1"/>
  <c r="O11" i="80"/>
  <c r="F11" i="82" s="1"/>
  <c r="O7" i="80"/>
  <c r="F7" i="82" s="1"/>
  <c r="O21" i="79"/>
  <c r="E21" i="82" s="1"/>
  <c r="O34" i="79"/>
  <c r="E34" i="82" s="1"/>
  <c r="O48" i="79"/>
  <c r="E48" i="82" s="1"/>
  <c r="O61" i="79"/>
  <c r="E61" i="82" s="1"/>
  <c r="O29" i="79"/>
  <c r="E29" i="82" s="1"/>
  <c r="O17" i="79"/>
  <c r="E17" i="82" s="1"/>
  <c r="O44" i="79"/>
  <c r="E44" i="82" s="1"/>
  <c r="O50" i="79"/>
  <c r="E50" i="82" s="1"/>
  <c r="O26" i="79"/>
  <c r="E26" i="82" s="1"/>
  <c r="O46" i="79"/>
  <c r="E46" i="82" s="1"/>
  <c r="O30" i="79"/>
  <c r="E30" i="82" s="1"/>
  <c r="O28" i="79"/>
  <c r="E28" i="82" s="1"/>
  <c r="O59" i="79"/>
  <c r="E59" i="82" s="1"/>
  <c r="O47" i="79"/>
  <c r="E47" i="82" s="1"/>
  <c r="O40" i="79"/>
  <c r="E40" i="82" s="1"/>
  <c r="O24" i="79"/>
  <c r="E24" i="82" s="1"/>
  <c r="O23" i="79"/>
  <c r="E23" i="82" s="1"/>
  <c r="O27" i="79"/>
  <c r="E27" i="82" s="1"/>
  <c r="O42" i="79"/>
  <c r="E42" i="82" s="1"/>
  <c r="O55" i="79"/>
  <c r="E55" i="82" s="1"/>
  <c r="O38" i="79"/>
  <c r="E38" i="82" s="1"/>
  <c r="O32" i="79"/>
  <c r="E32" i="82" s="1"/>
  <c r="O15" i="79"/>
  <c r="E15" i="82" s="1"/>
  <c r="O52" i="79"/>
  <c r="E52" i="82" s="1"/>
  <c r="O36" i="79"/>
  <c r="E36" i="82" s="1"/>
  <c r="O19" i="79"/>
  <c r="E19" i="82" s="1"/>
  <c r="O10" i="79"/>
  <c r="E10" i="82" s="1"/>
  <c r="O31" i="79"/>
  <c r="E31" i="82" s="1"/>
  <c r="O57" i="79"/>
  <c r="E57" i="82" s="1"/>
  <c r="O25" i="79"/>
  <c r="E25" i="82" s="1"/>
  <c r="O60" i="79"/>
  <c r="E60" i="82" s="1"/>
  <c r="O33" i="79"/>
  <c r="E33" i="82" s="1"/>
  <c r="O20" i="79"/>
  <c r="E20" i="82" s="1"/>
  <c r="O14" i="79"/>
  <c r="E14" i="82" s="1"/>
  <c r="O54" i="79"/>
  <c r="E54" i="82" s="1"/>
  <c r="O41" i="79"/>
  <c r="E41" i="82" s="1"/>
  <c r="O16" i="79"/>
  <c r="E16" i="82" s="1"/>
  <c r="O7" i="79"/>
  <c r="E7" i="82" s="1"/>
  <c r="O43" i="79"/>
  <c r="E43" i="82" s="1"/>
  <c r="O62" i="79"/>
  <c r="E62" i="82" s="1"/>
  <c r="H62" i="82" s="1"/>
  <c r="O5" i="79"/>
  <c r="E5" i="82" s="1"/>
  <c r="O39" i="79"/>
  <c r="E39" i="82" s="1"/>
  <c r="O13" i="79"/>
  <c r="E13" i="82" s="1"/>
  <c r="O9" i="79"/>
  <c r="E9" i="82" s="1"/>
  <c r="O11" i="79"/>
  <c r="E11" i="82" s="1"/>
  <c r="O53" i="79"/>
  <c r="E53" i="82" s="1"/>
  <c r="O37" i="79"/>
  <c r="E37" i="82" s="1"/>
  <c r="O18" i="79"/>
  <c r="E18" i="82" s="1"/>
  <c r="O6" i="79"/>
  <c r="E6" i="82" s="1"/>
  <c r="O56" i="79"/>
  <c r="E56" i="82" s="1"/>
  <c r="O49" i="79"/>
  <c r="E49" i="82" s="1"/>
  <c r="O58" i="79"/>
  <c r="E58" i="82" s="1"/>
  <c r="O45" i="79"/>
  <c r="E45" i="82" s="1"/>
  <c r="O22" i="79"/>
  <c r="E22" i="82" s="1"/>
  <c r="O51" i="79"/>
  <c r="E51" i="82" s="1"/>
  <c r="O35" i="79"/>
  <c r="E35" i="82" s="1"/>
  <c r="O12" i="79"/>
  <c r="E12" i="82" s="1"/>
  <c r="O8" i="79"/>
  <c r="E8" i="82" s="1"/>
  <c r="H41" i="82" l="1"/>
  <c r="H19" i="82"/>
  <c r="H59" i="82"/>
  <c r="H39" i="82"/>
  <c r="H30" i="82"/>
  <c r="H32" i="82"/>
  <c r="H57" i="82"/>
  <c r="H50" i="82"/>
  <c r="H49" i="82"/>
  <c r="H48" i="82"/>
  <c r="H47" i="82"/>
  <c r="H36" i="82"/>
  <c r="H34" i="82"/>
  <c r="H31" i="82"/>
  <c r="H29" i="82"/>
  <c r="H27" i="82"/>
  <c r="H25" i="82"/>
  <c r="H24" i="82"/>
  <c r="H22" i="82"/>
  <c r="H17" i="82"/>
  <c r="H26" i="82"/>
  <c r="H10" i="82"/>
  <c r="H35" i="82"/>
  <c r="H18" i="82"/>
  <c r="H52" i="82"/>
  <c r="H60" i="82"/>
  <c r="H15" i="82"/>
  <c r="H8" i="82"/>
  <c r="H13" i="82"/>
  <c r="H42" i="82"/>
  <c r="H56" i="82"/>
  <c r="H14" i="82"/>
  <c r="H46" i="82"/>
  <c r="H12" i="82"/>
  <c r="H6" i="82"/>
  <c r="H5" i="82"/>
  <c r="H20" i="82"/>
  <c r="H7" i="82"/>
  <c r="H11" i="82"/>
  <c r="H54" i="82"/>
  <c r="H45" i="82"/>
  <c r="H16" i="82"/>
  <c r="H38" i="82"/>
  <c r="H58" i="82"/>
  <c r="H9" i="82"/>
  <c r="H55" i="82"/>
  <c r="H28" i="82"/>
  <c r="H61" i="82"/>
  <c r="H23" i="82"/>
  <c r="H21" i="82"/>
  <c r="H33" i="82"/>
  <c r="H51" i="82"/>
  <c r="H37" i="82"/>
  <c r="H43" i="82"/>
  <c r="H40" i="82"/>
  <c r="H44" i="82"/>
  <c r="H53" i="82"/>
</calcChain>
</file>

<file path=xl/sharedStrings.xml><?xml version="1.0" encoding="utf-8"?>
<sst xmlns="http://schemas.openxmlformats.org/spreadsheetml/2006/main" count="7724" uniqueCount="107">
  <si>
    <t>TT</t>
  </si>
  <si>
    <t xml:space="preserve">Trạm </t>
  </si>
  <si>
    <t>Mã số</t>
  </si>
  <si>
    <t>Tổng</t>
  </si>
  <si>
    <t>TV Mường Lát</t>
  </si>
  <si>
    <t>KT Hồi Xuân</t>
  </si>
  <si>
    <t xml:space="preserve">TV Cẩm Thuỷ </t>
  </si>
  <si>
    <t>TV Thạch Thành</t>
  </si>
  <si>
    <t>TV Lý Nhân</t>
  </si>
  <si>
    <t>KT Yên Định</t>
  </si>
  <si>
    <t>48/67</t>
  </si>
  <si>
    <t>TV Giàng</t>
  </si>
  <si>
    <t>TV Cửa Đạt</t>
  </si>
  <si>
    <t>TV Bái Thượng</t>
  </si>
  <si>
    <t>KT Như Xuân</t>
  </si>
  <si>
    <t>48/70</t>
  </si>
  <si>
    <t>TV Xuân Khánh</t>
  </si>
  <si>
    <t>KT Thanh Hóa</t>
  </si>
  <si>
    <t>HVMT Sầm Sơn</t>
  </si>
  <si>
    <t>48/68</t>
  </si>
  <si>
    <t>KT Tĩnh Gia</t>
  </si>
  <si>
    <t>48/72</t>
  </si>
  <si>
    <t>KT Quỳnh Lưu</t>
  </si>
  <si>
    <t>48/77</t>
  </si>
  <si>
    <t>KT Quỳ Châu</t>
  </si>
  <si>
    <t>48/74</t>
  </si>
  <si>
    <t>KT Quỳ Hợp</t>
  </si>
  <si>
    <t>48/75</t>
  </si>
  <si>
    <t>KT Tây Hiếu</t>
  </si>
  <si>
    <t>48/76</t>
  </si>
  <si>
    <t>TV Nghĩa Khánh</t>
  </si>
  <si>
    <t>TV Mường Xén</t>
  </si>
  <si>
    <t>TV Thạch Giám</t>
  </si>
  <si>
    <t>KT Con Cuông</t>
  </si>
  <si>
    <t>48/79</t>
  </si>
  <si>
    <t>TV Dừa</t>
  </si>
  <si>
    <t>TV Yên Thượng</t>
  </si>
  <si>
    <t>TV Nam Đàn</t>
  </si>
  <si>
    <t>KT Vinh</t>
  </si>
  <si>
    <t>KT Hòn Ngư</t>
  </si>
  <si>
    <t>48/81</t>
  </si>
  <si>
    <t>TV Chu Lễ</t>
  </si>
  <si>
    <t>KT Hương Khê</t>
  </si>
  <si>
    <t>48/84</t>
  </si>
  <si>
    <t>TV Sơn Diệm</t>
  </si>
  <si>
    <t>KT Hương Sơn</t>
  </si>
  <si>
    <t>48/82</t>
  </si>
  <si>
    <t>TV Linh Cảm</t>
  </si>
  <si>
    <t>KT Hà Tĩnh</t>
  </si>
  <si>
    <t>KT Kỳ Anh</t>
  </si>
  <si>
    <t>48/86</t>
  </si>
  <si>
    <t>BIỂU GHI LƯỢNG MƯA GIỜ</t>
  </si>
  <si>
    <t>(Theo điện báo)</t>
  </si>
  <si>
    <t>Đơn vị tính: mm</t>
  </si>
  <si>
    <t>08A</t>
  </si>
  <si>
    <t>Mỹ Lý</t>
  </si>
  <si>
    <t xml:space="preserve">                           NGHỆ AN</t>
  </si>
  <si>
    <r>
      <t xml:space="preserve">                 </t>
    </r>
    <r>
      <rPr>
        <b/>
        <sz val="10"/>
        <color indexed="10"/>
        <rFont val="Times New Roman"/>
        <family val="1"/>
      </rPr>
      <t xml:space="preserve">  THANH HOÁ</t>
    </r>
  </si>
  <si>
    <r>
      <t>1</t>
    </r>
    <r>
      <rPr>
        <b/>
        <vertAlign val="superscript"/>
        <sz val="10"/>
        <rFont val="Times New Roman"/>
        <family val="1"/>
      </rPr>
      <t>h</t>
    </r>
  </si>
  <si>
    <r>
      <t>7</t>
    </r>
    <r>
      <rPr>
        <b/>
        <vertAlign val="superscript"/>
        <sz val="10"/>
        <rFont val="Times New Roman"/>
        <family val="1"/>
      </rPr>
      <t>h</t>
    </r>
  </si>
  <si>
    <r>
      <t>13</t>
    </r>
    <r>
      <rPr>
        <b/>
        <vertAlign val="superscript"/>
        <sz val="10"/>
        <rFont val="Times New Roman"/>
        <family val="1"/>
      </rPr>
      <t>h</t>
    </r>
  </si>
  <si>
    <r>
      <t>19</t>
    </r>
    <r>
      <rPr>
        <b/>
        <vertAlign val="superscript"/>
        <sz val="10"/>
        <rFont val="Times New Roman"/>
        <family val="1"/>
      </rPr>
      <t>h</t>
    </r>
  </si>
  <si>
    <r>
      <t xml:space="preserve">         </t>
    </r>
    <r>
      <rPr>
        <b/>
        <sz val="10.5"/>
        <color indexed="10"/>
        <rFont val="Times New Roman"/>
        <family val="1"/>
      </rPr>
      <t xml:space="preserve">    HÀ TĨNH</t>
    </r>
  </si>
  <si>
    <t>KT Bái Thượng</t>
  </si>
  <si>
    <t>48/69</t>
  </si>
  <si>
    <t>08C</t>
  </si>
  <si>
    <t>Tổng Tháng</t>
  </si>
  <si>
    <t>KT Hoành Sơn</t>
  </si>
  <si>
    <t>48/73</t>
  </si>
  <si>
    <t>Thanh Hóa</t>
  </si>
  <si>
    <t>Dự Án</t>
  </si>
  <si>
    <t>Tuần 1</t>
  </si>
  <si>
    <t>Tuần 2</t>
  </si>
  <si>
    <t>Tuần 3</t>
  </si>
  <si>
    <t>TỔNG</t>
  </si>
  <si>
    <t>TV Hòa Duyệt</t>
  </si>
  <si>
    <t>TỔNG LƯỢNG MƯA THÁNG</t>
  </si>
  <si>
    <t xml:space="preserve">năm </t>
  </si>
  <si>
    <t>TV Hồi Xuân</t>
  </si>
  <si>
    <t>TV Thạch Quảng</t>
  </si>
  <si>
    <t>TV Lang Chánh</t>
  </si>
  <si>
    <t>TV Quảng Châu</t>
  </si>
  <si>
    <t>TV Lèn</t>
  </si>
  <si>
    <t>Tv Cụ Thôn</t>
  </si>
  <si>
    <t>TV Chuối</t>
  </si>
  <si>
    <t>TV Ngọc Trà</t>
  </si>
  <si>
    <t>TV Quỳ Châu</t>
  </si>
  <si>
    <t>TV Con Cuông</t>
  </si>
  <si>
    <t>TV Đô Lương</t>
  </si>
  <si>
    <t>TV Chợ Tràng</t>
  </si>
  <si>
    <t>TV Cửa Hội</t>
  </si>
  <si>
    <t>TV Thạch Đồng</t>
  </si>
  <si>
    <t>TV Cẩm Nhượng</t>
  </si>
  <si>
    <t>Hủa Na</t>
  </si>
  <si>
    <t>KT Tương Dương</t>
  </si>
  <si>
    <t>KT Đô Lương</t>
  </si>
  <si>
    <t>48/80</t>
  </si>
  <si>
    <t>TV Ngoc Lac</t>
  </si>
  <si>
    <t>48/66</t>
  </si>
  <si>
    <t>KT Nga Sơn</t>
  </si>
  <si>
    <t>TV Hồi -uân</t>
  </si>
  <si>
    <t>KT Hồi -uân</t>
  </si>
  <si>
    <t>KT Như -uân</t>
  </si>
  <si>
    <t>TV -uân Khánh</t>
  </si>
  <si>
    <t>TV Mường -én</t>
  </si>
  <si>
    <t>06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</si>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</sst>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0"/>
      <name val="Arial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sz val="10.5"/>
      <name val="Times New Roman"/>
      <family val="1"/>
    </font>
    <font>
      <sz val="10.5"/>
      <color indexed="8"/>
      <name val="Times New Roman"/>
      <family val="1"/>
    </font>
    <font>
      <b/>
      <sz val="10.5"/>
      <color indexed="8"/>
      <name val="Times New Roman"/>
      <family val="1"/>
    </font>
    <font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sz val="10.5"/>
      <color indexed="10"/>
      <name val="Times New Roman"/>
      <family val="1"/>
    </font>
    <font>
      <b/>
      <sz val="10.5"/>
      <color indexed="10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b/>
      <sz val="14"/>
      <color indexed="10"/>
      <name val="Times New Roman"/>
      <family val="1"/>
    </font>
    <font>
      <b/>
      <sz val="10.5"/>
      <color indexed="10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164" fontId="1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0" fontId="11" fillId="0" borderId="2" xfId="0" applyFont="1" applyFill="1" applyBorder="1" applyAlignment="1">
      <alignment horizontal="center" vertical="center" textRotation="90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2" fillId="0" borderId="0" xfId="0" applyFont="1" applyAlignment="1"/>
    <xf numFmtId="0" fontId="18" fillId="0" borderId="1" xfId="0" applyFont="1" applyBorder="1" applyAlignment="1">
      <alignment horizontal="left" vertical="center"/>
    </xf>
    <xf numFmtId="164" fontId="9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0" fillId="0" borderId="1" xfId="0" applyBorder="1"/>
    <xf numFmtId="0" fontId="18" fillId="0" borderId="4" xfId="0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/>
    </xf>
    <xf numFmtId="164" fontId="9" fillId="0" borderId="5" xfId="0" applyNumberFormat="1" applyFon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18" fillId="0" borderId="1" xfId="0" applyFont="1" applyBorder="1"/>
    <xf numFmtId="0" fontId="13" fillId="0" borderId="8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 textRotation="90"/>
    </xf>
    <xf numFmtId="0" fontId="13" fillId="0" borderId="10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0" fontId="3" fillId="0" borderId="0" xfId="0" applyFont="1" applyBorder="1"/>
    <xf numFmtId="0" fontId="1" fillId="0" borderId="0" xfId="0" applyFont="1" applyBorder="1"/>
    <xf numFmtId="0" fontId="8" fillId="0" borderId="3" xfId="0" applyFont="1" applyBorder="1"/>
    <xf numFmtId="0" fontId="8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164" fontId="9" fillId="0" borderId="13" xfId="0" applyNumberFormat="1" applyFont="1" applyBorder="1" applyAlignment="1">
      <alignment horizontal="center"/>
    </xf>
    <xf numFmtId="164" fontId="9" fillId="0" borderId="14" xfId="0" applyNumberFormat="1" applyFont="1" applyBorder="1" applyAlignment="1">
      <alignment horizontal="center"/>
    </xf>
    <xf numFmtId="0" fontId="0" fillId="0" borderId="0" xfId="0" applyBorder="1"/>
    <xf numFmtId="164" fontId="10" fillId="0" borderId="7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textRotation="90"/>
    </xf>
    <xf numFmtId="0" fontId="11" fillId="0" borderId="10" xfId="0" applyFont="1" applyFill="1" applyBorder="1" applyAlignment="1">
      <alignment horizontal="center" textRotation="90"/>
    </xf>
    <xf numFmtId="0" fontId="4" fillId="0" borderId="0" xfId="0" applyFont="1" applyBorder="1"/>
    <xf numFmtId="164" fontId="10" fillId="0" borderId="15" xfId="0" applyNumberFormat="1" applyFont="1" applyBorder="1" applyAlignment="1">
      <alignment horizontal="center"/>
    </xf>
    <xf numFmtId="164" fontId="10" fillId="0" borderId="16" xfId="0" applyNumberFormat="1" applyFont="1" applyBorder="1" applyAlignment="1">
      <alignment horizontal="center"/>
    </xf>
    <xf numFmtId="164" fontId="10" fillId="0" borderId="17" xfId="0" applyNumberFormat="1" applyFont="1" applyBorder="1" applyAlignment="1">
      <alignment horizontal="center"/>
    </xf>
    <xf numFmtId="164" fontId="10" fillId="0" borderId="18" xfId="0" applyNumberFormat="1" applyFont="1" applyBorder="1" applyAlignment="1">
      <alignment horizontal="center"/>
    </xf>
    <xf numFmtId="164" fontId="10" fillId="0" borderId="19" xfId="0" applyNumberFormat="1" applyFont="1" applyBorder="1" applyAlignment="1">
      <alignment horizontal="center"/>
    </xf>
    <xf numFmtId="164" fontId="10" fillId="0" borderId="20" xfId="0" applyNumberFormat="1" applyFont="1" applyBorder="1" applyAlignment="1">
      <alignment horizontal="center"/>
    </xf>
    <xf numFmtId="164" fontId="10" fillId="0" borderId="21" xfId="0" applyNumberFormat="1" applyFont="1" applyBorder="1" applyAlignment="1">
      <alignment horizontal="center"/>
    </xf>
    <xf numFmtId="164" fontId="9" fillId="0" borderId="22" xfId="0" applyNumberFormat="1" applyFont="1" applyBorder="1" applyAlignment="1">
      <alignment horizontal="center"/>
    </xf>
    <xf numFmtId="0" fontId="11" fillId="0" borderId="23" xfId="0" applyFont="1" applyFill="1" applyBorder="1" applyAlignment="1">
      <alignment horizontal="center" textRotation="90"/>
    </xf>
    <xf numFmtId="164" fontId="9" fillId="0" borderId="24" xfId="0" applyNumberFormat="1" applyFont="1" applyBorder="1" applyAlignment="1">
      <alignment horizontal="center"/>
    </xf>
    <xf numFmtId="164" fontId="10" fillId="0" borderId="25" xfId="0" applyNumberFormat="1" applyFont="1" applyBorder="1" applyAlignment="1">
      <alignment horizontal="center"/>
    </xf>
    <xf numFmtId="164" fontId="9" fillId="0" borderId="26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0" fontId="1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3" fillId="0" borderId="29" xfId="0" applyFont="1" applyBorder="1"/>
    <xf numFmtId="0" fontId="3" fillId="0" borderId="30" xfId="0" applyFont="1" applyBorder="1"/>
    <xf numFmtId="164" fontId="10" fillId="0" borderId="29" xfId="0" applyNumberFormat="1" applyFont="1" applyBorder="1" applyAlignment="1">
      <alignment horizontal="center"/>
    </xf>
    <xf numFmtId="164" fontId="10" fillId="0" borderId="31" xfId="0" applyNumberFormat="1" applyFont="1" applyBorder="1" applyAlignment="1">
      <alignment horizontal="center"/>
    </xf>
    <xf numFmtId="0" fontId="3" fillId="0" borderId="31" xfId="0" applyFont="1" applyBorder="1"/>
    <xf numFmtId="0" fontId="16" fillId="4" borderId="34" xfId="0" applyFont="1" applyFill="1" applyBorder="1" applyAlignment="1">
      <alignment horizontal="center" textRotation="90"/>
    </xf>
    <xf numFmtId="0" fontId="16" fillId="4" borderId="35" xfId="0" applyFont="1" applyFill="1" applyBorder="1" applyAlignment="1">
      <alignment horizontal="center" textRotation="90"/>
    </xf>
    <xf numFmtId="0" fontId="16" fillId="4" borderId="36" xfId="0" applyFont="1" applyFill="1" applyBorder="1" applyAlignment="1">
      <alignment horizontal="center" textRotation="90"/>
    </xf>
    <xf numFmtId="0" fontId="15" fillId="5" borderId="34" xfId="0" applyFont="1" applyFill="1" applyBorder="1" applyAlignment="1">
      <alignment horizontal="center" textRotation="90"/>
    </xf>
    <xf numFmtId="0" fontId="15" fillId="5" borderId="35" xfId="0" applyFont="1" applyFill="1" applyBorder="1" applyAlignment="1">
      <alignment horizontal="center" textRotation="90"/>
    </xf>
    <xf numFmtId="0" fontId="15" fillId="5" borderId="36" xfId="0" applyFont="1" applyFill="1" applyBorder="1" applyAlignment="1">
      <alignment horizontal="center" textRotation="90"/>
    </xf>
    <xf numFmtId="0" fontId="20" fillId="6" borderId="34" xfId="0" applyFont="1" applyFill="1" applyBorder="1" applyAlignment="1">
      <alignment horizontal="center" vertical="center" textRotation="90" wrapText="1"/>
    </xf>
    <xf numFmtId="0" fontId="16" fillId="6" borderId="36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3" fillId="0" borderId="3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32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 textRotation="90" wrapText="1"/>
    </xf>
    <xf numFmtId="0" fontId="16" fillId="3" borderId="35" xfId="0" applyFont="1" applyFill="1" applyBorder="1" applyAlignment="1">
      <alignment horizontal="center" vertical="center" textRotation="90" wrapText="1"/>
    </xf>
    <xf numFmtId="0" fontId="16" fillId="3" borderId="36" xfId="0" applyFont="1" applyFill="1" applyBorder="1" applyAlignment="1">
      <alignment horizontal="center" vertical="center" textRotation="90" wrapText="1"/>
    </xf>
    <xf numFmtId="0" fontId="13" fillId="0" borderId="3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6" fillId="3" borderId="40" xfId="0" applyFont="1" applyFill="1" applyBorder="1" applyAlignment="1">
      <alignment horizontal="center" vertical="center" textRotation="90" wrapText="1"/>
    </xf>
    <xf numFmtId="0" fontId="13" fillId="0" borderId="17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39" xfId="0" applyNumberFormat="1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6" fillId="6" borderId="34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right" vertical="center"/>
    </xf>
    <xf numFmtId="0" fontId="13" fillId="0" borderId="4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44" xfId="0" applyNumberFormat="1" applyFont="1" applyBorder="1" applyAlignment="1">
      <alignment horizontal="center" vertical="center"/>
    </xf>
    <xf numFmtId="0" fontId="13" fillId="0" borderId="45" xfId="0" applyNumberFormat="1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zoomScaleNormal="100" workbookViewId="0">
      <pane xSplit="1" ySplit="4" topLeftCell="B22" activePane="bottomRight" state="frozen"/>
      <selection pane="topRight" activeCell="B1" sqref="B1"/>
      <selection pane="bottomLeft" activeCell="A5" sqref="A5"/>
      <selection pane="bottomRight" activeCell="D42" sqref="D42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" customWidth="1"/>
    <col min="5" max="14" width="5.7109375" style="4" customWidth="1"/>
    <col min="15" max="15" width="6.7109375" style="3" customWidth="1"/>
    <col min="16" max="16384" width="9.140625" style="2"/>
  </cols>
  <sheetData>
    <row r="1" spans="1:15" ht="18" customHeight="1" x14ac:dyDescent="0.3">
      <c r="C1" s="95" t="str">
        <f>"LƯỢNG MƯA NGÀY TUẦN 1 THÁNG "&amp;Tháng!$F$1&amp;" NĂM "&amp;Tháng!$H$1</f>
        <v>LƯỢNG MƯA NGÀY TUẦN 1 THÁNG 06 NĂM 2020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</row>
    <row r="2" spans="1:15" ht="16.5" customHeight="1" thickBot="1" x14ac:dyDescent="0.3">
      <c r="D2" s="2"/>
      <c r="E2" s="2"/>
      <c r="F2" s="96" t="s">
        <v>52</v>
      </c>
      <c r="G2" s="96"/>
      <c r="H2" s="96"/>
      <c r="I2" s="96"/>
      <c r="J2" s="96"/>
      <c r="K2" s="2"/>
      <c r="L2" s="2"/>
      <c r="M2" s="5" t="s">
        <v>53</v>
      </c>
      <c r="N2" s="5"/>
      <c r="O2" s="8"/>
    </row>
    <row r="3" spans="1:15" s="6" customFormat="1" ht="13.5" customHeight="1" x14ac:dyDescent="0.25">
      <c r="A3" s="61" t="s">
        <v>57</v>
      </c>
      <c r="B3" s="97" t="s">
        <v>0</v>
      </c>
      <c r="C3" s="99" t="s">
        <v>1</v>
      </c>
      <c r="D3" s="99" t="s">
        <v>2</v>
      </c>
      <c r="E3" s="97">
        <v>1</v>
      </c>
      <c r="F3" s="97">
        <v>2</v>
      </c>
      <c r="G3" s="97">
        <v>3</v>
      </c>
      <c r="H3" s="97">
        <v>4</v>
      </c>
      <c r="I3" s="103">
        <v>5</v>
      </c>
      <c r="J3" s="97">
        <v>6</v>
      </c>
      <c r="K3" s="97">
        <v>7</v>
      </c>
      <c r="L3" s="97">
        <v>8</v>
      </c>
      <c r="M3" s="97">
        <v>9</v>
      </c>
      <c r="N3" s="101">
        <v>10</v>
      </c>
      <c r="O3" s="101" t="s">
        <v>74</v>
      </c>
    </row>
    <row r="4" spans="1:15" s="6" customFormat="1" ht="13.5" customHeight="1" thickBot="1" x14ac:dyDescent="0.3">
      <c r="A4" s="62"/>
      <c r="B4" s="98"/>
      <c r="C4" s="100"/>
      <c r="D4" s="100"/>
      <c r="E4" s="98"/>
      <c r="F4" s="98"/>
      <c r="G4" s="98"/>
      <c r="H4" s="98"/>
      <c r="I4" s="104"/>
      <c r="J4" s="98"/>
      <c r="K4" s="98"/>
      <c r="L4" s="98"/>
      <c r="M4" s="98"/>
      <c r="N4" s="102"/>
      <c r="O4" s="102"/>
    </row>
    <row r="5" spans="1:15" s="3" customFormat="1" ht="15.2" customHeight="1" x14ac:dyDescent="0.25">
      <c r="A5" s="105" t="s">
        <v>69</v>
      </c>
      <c r="B5" s="18">
        <v>1</v>
      </c>
      <c r="C5" s="19" t="s">
        <v>4</v>
      </c>
      <c r="D5" s="18">
        <v>73401</v>
      </c>
      <c r="E5" s="30">
        <f>'1,2'!I5</f>
        <v>12</v>
      </c>
      <c r="F5" s="30">
        <f>'1,2'!N5</f>
        <v>7</v>
      </c>
      <c r="G5" s="30">
        <f>'3,4'!I5</f>
        <v>27</v>
      </c>
      <c r="H5" s="30">
        <f>'3,4'!N5</f>
        <v>2</v>
      </c>
      <c r="I5" s="30">
        <f>'5,6'!I5</f>
        <v>3</v>
      </c>
      <c r="J5" s="30">
        <f>'5,6'!N5</f>
        <v>11</v>
      </c>
      <c r="K5" s="30">
        <f>'7,8'!I5</f>
        <v>5</v>
      </c>
      <c r="L5" s="30" t="str">
        <f>'7,8'!N5</f>
        <v>-</v>
      </c>
      <c r="M5" s="30">
        <f>'9,10'!I5</f>
        <v>94</v>
      </c>
      <c r="N5" s="34" t="str">
        <f>'9,10'!N5</f>
        <v>-</v>
      </c>
      <c r="O5" s="64">
        <f>SUM(E5:N5)</f>
        <v>161</v>
      </c>
    </row>
    <row r="6" spans="1:15" s="3" customFormat="1" ht="15.2" customHeight="1" x14ac:dyDescent="0.25">
      <c r="A6" s="106"/>
      <c r="B6" s="12">
        <v>2</v>
      </c>
      <c r="C6" s="22" t="s">
        <v>78</v>
      </c>
      <c r="D6" s="12">
        <v>73402</v>
      </c>
      <c r="E6" s="11" t="str">
        <f>'1,2'!I6</f>
        <v>-</v>
      </c>
      <c r="F6" s="11" t="str">
        <f>'1,2'!N6</f>
        <v>-</v>
      </c>
      <c r="G6" s="11">
        <f>'3,4'!I6</f>
        <v>34</v>
      </c>
      <c r="H6" s="11">
        <f>'3,4'!N6</f>
        <v>19</v>
      </c>
      <c r="I6" s="11">
        <f>'5,6'!I6</f>
        <v>10</v>
      </c>
      <c r="J6" s="11">
        <f>'5,6'!N6</f>
        <v>28</v>
      </c>
      <c r="K6" s="11" t="str">
        <f>'7,8'!I6</f>
        <v>-</v>
      </c>
      <c r="L6" s="11" t="str">
        <f>'7,8'!N6</f>
        <v>-</v>
      </c>
      <c r="M6" s="11">
        <f>'9,10'!I6</f>
        <v>39</v>
      </c>
      <c r="N6" s="35" t="str">
        <f>'9,10'!N6</f>
        <v>-</v>
      </c>
      <c r="O6" s="64">
        <f t="shared" ref="O6:O61" si="0">SUM(E6:N6)</f>
        <v>130</v>
      </c>
    </row>
    <row r="7" spans="1:15" s="3" customFormat="1" ht="15.2" customHeight="1" x14ac:dyDescent="0.25">
      <c r="A7" s="106"/>
      <c r="B7" s="12">
        <v>3</v>
      </c>
      <c r="C7" s="10" t="s">
        <v>5</v>
      </c>
      <c r="D7" s="9">
        <v>48842</v>
      </c>
      <c r="E7" s="11" t="str">
        <f>'1,2'!I7</f>
        <v>-</v>
      </c>
      <c r="F7" s="11" t="str">
        <f>'1,2'!N7</f>
        <v>-</v>
      </c>
      <c r="G7" s="11">
        <f>'3,4'!I7</f>
        <v>35</v>
      </c>
      <c r="H7" s="11">
        <f>'3,4'!N7</f>
        <v>23</v>
      </c>
      <c r="I7" s="11">
        <f>'5,6'!I7</f>
        <v>8</v>
      </c>
      <c r="J7" s="11">
        <f>'5,6'!N7</f>
        <v>24</v>
      </c>
      <c r="K7" s="11" t="str">
        <f>'7,8'!I7</f>
        <v>-</v>
      </c>
      <c r="L7" s="11" t="str">
        <f>'7,8'!N7</f>
        <v>-</v>
      </c>
      <c r="M7" s="11">
        <f>'9,10'!I7</f>
        <v>36</v>
      </c>
      <c r="N7" s="35" t="str">
        <f>'9,10'!N7</f>
        <v>-</v>
      </c>
      <c r="O7" s="64">
        <f t="shared" si="0"/>
        <v>126</v>
      </c>
    </row>
    <row r="8" spans="1:15" s="3" customFormat="1" ht="15.2" customHeight="1" x14ac:dyDescent="0.25">
      <c r="A8" s="106"/>
      <c r="B8" s="12">
        <v>4</v>
      </c>
      <c r="C8" s="10" t="s">
        <v>6</v>
      </c>
      <c r="D8" s="9">
        <v>73403</v>
      </c>
      <c r="E8" s="11" t="str">
        <f>'1,2'!I8</f>
        <v>-</v>
      </c>
      <c r="F8" s="11" t="str">
        <f>'1,2'!N8</f>
        <v>-</v>
      </c>
      <c r="G8" s="11">
        <f>'3,4'!I8</f>
        <v>5</v>
      </c>
      <c r="H8" s="11">
        <f>'3,4'!N8</f>
        <v>11</v>
      </c>
      <c r="I8" s="11">
        <f>'5,6'!I8</f>
        <v>3</v>
      </c>
      <c r="J8" s="11">
        <f>'5,6'!N8</f>
        <v>16</v>
      </c>
      <c r="K8" s="11">
        <f>'7,8'!I8</f>
        <v>1</v>
      </c>
      <c r="L8" s="11" t="str">
        <f>'7,8'!N8</f>
        <v>-</v>
      </c>
      <c r="M8" s="11">
        <f>'9,10'!I8</f>
        <v>79</v>
      </c>
      <c r="N8" s="35" t="str">
        <f>'9,10'!N8</f>
        <v>-</v>
      </c>
      <c r="O8" s="64">
        <f t="shared" si="0"/>
        <v>115</v>
      </c>
    </row>
    <row r="9" spans="1:15" s="3" customFormat="1" ht="15.2" customHeight="1" x14ac:dyDescent="0.25">
      <c r="A9" s="106"/>
      <c r="B9" s="12">
        <v>5</v>
      </c>
      <c r="C9" s="10" t="s">
        <v>79</v>
      </c>
      <c r="D9" s="9">
        <v>73420</v>
      </c>
      <c r="E9" s="11" t="str">
        <f>'1,2'!I9</f>
        <v>-</v>
      </c>
      <c r="F9" s="11" t="str">
        <f>'1,2'!N9</f>
        <v>-</v>
      </c>
      <c r="G9" s="11">
        <f>'3,4'!I9</f>
        <v>39</v>
      </c>
      <c r="H9" s="11">
        <f>'3,4'!N9</f>
        <v>6</v>
      </c>
      <c r="I9" s="11">
        <f>'5,6'!I9</f>
        <v>6</v>
      </c>
      <c r="J9" s="11">
        <f>'5,6'!N9</f>
        <v>3</v>
      </c>
      <c r="K9" s="11" t="str">
        <f>'7,8'!I9</f>
        <v>-</v>
      </c>
      <c r="L9" s="11" t="str">
        <f>'7,8'!N9</f>
        <v>-</v>
      </c>
      <c r="M9" s="11">
        <f>'9,10'!I9</f>
        <v>39</v>
      </c>
      <c r="N9" s="35" t="str">
        <f>'9,10'!N9</f>
        <v>-</v>
      </c>
      <c r="O9" s="64">
        <f t="shared" si="0"/>
        <v>93</v>
      </c>
    </row>
    <row r="10" spans="1:15" s="3" customFormat="1" ht="15.2" customHeight="1" x14ac:dyDescent="0.25">
      <c r="A10" s="106"/>
      <c r="B10" s="12">
        <v>6</v>
      </c>
      <c r="C10" s="10" t="s">
        <v>7</v>
      </c>
      <c r="D10" s="9">
        <v>73400</v>
      </c>
      <c r="E10" s="11" t="str">
        <f>'1,2'!I10</f>
        <v>-</v>
      </c>
      <c r="F10" s="11" t="str">
        <f>'1,2'!N10</f>
        <v>-</v>
      </c>
      <c r="G10" s="11">
        <f>'3,4'!I10</f>
        <v>8</v>
      </c>
      <c r="H10" s="11">
        <f>'3,4'!N10</f>
        <v>3</v>
      </c>
      <c r="I10" s="11" t="str">
        <f>'5,6'!I10</f>
        <v>-</v>
      </c>
      <c r="J10" s="11">
        <f>'5,6'!N10</f>
        <v>34</v>
      </c>
      <c r="K10" s="11" t="str">
        <f>'7,8'!I10</f>
        <v>-</v>
      </c>
      <c r="L10" s="11" t="str">
        <f>'7,8'!N10</f>
        <v>-</v>
      </c>
      <c r="M10" s="11">
        <f>'9,10'!I10</f>
        <v>59</v>
      </c>
      <c r="N10" s="35" t="str">
        <f>'9,10'!N10</f>
        <v>-</v>
      </c>
      <c r="O10" s="64">
        <f t="shared" si="0"/>
        <v>104</v>
      </c>
    </row>
    <row r="11" spans="1:15" s="3" customFormat="1" ht="15.2" customHeight="1" x14ac:dyDescent="0.25">
      <c r="A11" s="106"/>
      <c r="B11" s="12">
        <v>7</v>
      </c>
      <c r="C11" s="10" t="s">
        <v>8</v>
      </c>
      <c r="D11" s="9">
        <v>73404</v>
      </c>
      <c r="E11" s="11" t="str">
        <f>'1,2'!I11</f>
        <v>-</v>
      </c>
      <c r="F11" s="11" t="str">
        <f>'1,2'!N11</f>
        <v>-</v>
      </c>
      <c r="G11" s="11">
        <f>'3,4'!I11</f>
        <v>28</v>
      </c>
      <c r="H11" s="11" t="str">
        <f>'3,4'!N11</f>
        <v>-</v>
      </c>
      <c r="I11" s="11">
        <f>'5,6'!I11</f>
        <v>2</v>
      </c>
      <c r="J11" s="11">
        <f>'5,6'!N11</f>
        <v>9</v>
      </c>
      <c r="K11" s="11" t="str">
        <f>'7,8'!I11</f>
        <v>-</v>
      </c>
      <c r="L11" s="11" t="str">
        <f>'7,8'!N11</f>
        <v>-</v>
      </c>
      <c r="M11" s="11">
        <f>'9,10'!I11</f>
        <v>55</v>
      </c>
      <c r="N11" s="35" t="str">
        <f>'9,10'!N11</f>
        <v>-</v>
      </c>
      <c r="O11" s="64">
        <f t="shared" si="0"/>
        <v>94</v>
      </c>
    </row>
    <row r="12" spans="1:15" s="3" customFormat="1" ht="15.2" customHeight="1" x14ac:dyDescent="0.25">
      <c r="A12" s="106"/>
      <c r="B12" s="12">
        <v>8</v>
      </c>
      <c r="C12" s="10" t="s">
        <v>9</v>
      </c>
      <c r="D12" s="9" t="s">
        <v>10</v>
      </c>
      <c r="E12" s="11" t="str">
        <f>'1,2'!I12</f>
        <v>-</v>
      </c>
      <c r="F12" s="11" t="str">
        <f>'1,2'!N12</f>
        <v>-</v>
      </c>
      <c r="G12" s="11" t="str">
        <f>'3,4'!I12</f>
        <v>-</v>
      </c>
      <c r="H12" s="11">
        <f>'3,4'!N12</f>
        <v>26</v>
      </c>
      <c r="I12" s="11">
        <f>'5,6'!I12</f>
        <v>5</v>
      </c>
      <c r="J12" s="11">
        <f>'5,6'!N12</f>
        <v>19</v>
      </c>
      <c r="K12" s="11" t="str">
        <f>'7,8'!I12</f>
        <v>-</v>
      </c>
      <c r="L12" s="11" t="str">
        <f>'7,8'!N12</f>
        <v>-</v>
      </c>
      <c r="M12" s="11">
        <f>'9,10'!I12</f>
        <v>85</v>
      </c>
      <c r="N12" s="35" t="str">
        <f>'9,10'!N12</f>
        <v>-</v>
      </c>
      <c r="O12" s="64">
        <f t="shared" si="0"/>
        <v>135</v>
      </c>
    </row>
    <row r="13" spans="1:15" s="3" customFormat="1" ht="15.2" customHeight="1" x14ac:dyDescent="0.25">
      <c r="A13" s="106"/>
      <c r="B13" s="12">
        <v>9</v>
      </c>
      <c r="C13" s="10" t="s">
        <v>11</v>
      </c>
      <c r="D13" s="9">
        <v>73405</v>
      </c>
      <c r="E13" s="11" t="str">
        <f>'1,2'!I13</f>
        <v>-</v>
      </c>
      <c r="F13" s="11" t="str">
        <f>'1,2'!N13</f>
        <v>-</v>
      </c>
      <c r="G13" s="11" t="str">
        <f>'3,4'!I13</f>
        <v>-</v>
      </c>
      <c r="H13" s="11">
        <f>'3,4'!N13</f>
        <v>5</v>
      </c>
      <c r="I13" s="11">
        <f>'5,6'!I13</f>
        <v>26</v>
      </c>
      <c r="J13" s="11">
        <f>'5,6'!N13</f>
        <v>39</v>
      </c>
      <c r="K13" s="11" t="str">
        <f>'7,8'!I13</f>
        <v>-</v>
      </c>
      <c r="L13" s="11" t="str">
        <f>'7,8'!N13</f>
        <v>-</v>
      </c>
      <c r="M13" s="11">
        <f>'9,10'!I13</f>
        <v>44</v>
      </c>
      <c r="N13" s="35" t="str">
        <f>'9,10'!N13</f>
        <v>-</v>
      </c>
      <c r="O13" s="64">
        <f t="shared" si="0"/>
        <v>114</v>
      </c>
    </row>
    <row r="14" spans="1:15" ht="15.2" customHeight="1" x14ac:dyDescent="0.25">
      <c r="A14" s="106"/>
      <c r="B14" s="12">
        <v>10</v>
      </c>
      <c r="C14" s="10" t="s">
        <v>80</v>
      </c>
      <c r="D14" s="9">
        <v>73406</v>
      </c>
      <c r="E14" s="11" t="str">
        <f>'1,2'!I14</f>
        <v>-</v>
      </c>
      <c r="F14" s="11" t="str">
        <f>'1,2'!N14</f>
        <v>-</v>
      </c>
      <c r="G14" s="11">
        <f>'3,4'!I14</f>
        <v>2</v>
      </c>
      <c r="H14" s="11">
        <f>'3,4'!N14</f>
        <v>69</v>
      </c>
      <c r="I14" s="11" t="str">
        <f>'5,6'!I14</f>
        <v>-</v>
      </c>
      <c r="J14" s="11">
        <f>'5,6'!N14</f>
        <v>7</v>
      </c>
      <c r="K14" s="11" t="str">
        <f>'7,8'!I14</f>
        <v>-</v>
      </c>
      <c r="L14" s="11" t="str">
        <f>'7,8'!N14</f>
        <v>-</v>
      </c>
      <c r="M14" s="11">
        <f>'9,10'!I14</f>
        <v>74</v>
      </c>
      <c r="N14" s="35" t="str">
        <f>'9,10'!N14</f>
        <v>-</v>
      </c>
      <c r="O14" s="64">
        <f t="shared" si="0"/>
        <v>152</v>
      </c>
    </row>
    <row r="15" spans="1:15" s="3" customFormat="1" ht="15.2" customHeight="1" x14ac:dyDescent="0.25">
      <c r="A15" s="106"/>
      <c r="B15" s="12">
        <v>11</v>
      </c>
      <c r="C15" s="10" t="s">
        <v>12</v>
      </c>
      <c r="D15" s="9">
        <v>73408</v>
      </c>
      <c r="E15" s="11" t="str">
        <f>'1,2'!I15</f>
        <v>-</v>
      </c>
      <c r="F15" s="11" t="str">
        <f>'1,2'!N15</f>
        <v>-</v>
      </c>
      <c r="G15" s="11">
        <f>'3,4'!I15</f>
        <v>1</v>
      </c>
      <c r="H15" s="11">
        <f>'3,4'!N15</f>
        <v>6</v>
      </c>
      <c r="I15" s="11" t="str">
        <f>'5,6'!I15</f>
        <v>-</v>
      </c>
      <c r="J15" s="11">
        <f>'5,6'!N15</f>
        <v>8</v>
      </c>
      <c r="K15" s="11" t="str">
        <f>'7,8'!I15</f>
        <v>-</v>
      </c>
      <c r="L15" s="11" t="str">
        <f>'7,8'!N15</f>
        <v>-</v>
      </c>
      <c r="M15" s="11">
        <f>'9,10'!I15</f>
        <v>48</v>
      </c>
      <c r="N15" s="35" t="str">
        <f>'9,10'!N15</f>
        <v>-</v>
      </c>
      <c r="O15" s="64">
        <f t="shared" si="0"/>
        <v>63</v>
      </c>
    </row>
    <row r="16" spans="1:15" s="3" customFormat="1" ht="15.2" customHeight="1" x14ac:dyDescent="0.25">
      <c r="A16" s="106"/>
      <c r="B16" s="12">
        <v>12</v>
      </c>
      <c r="C16" s="10" t="s">
        <v>13</v>
      </c>
      <c r="D16" s="9">
        <v>73409</v>
      </c>
      <c r="E16" s="11" t="str">
        <f>'1,2'!I16</f>
        <v>-</v>
      </c>
      <c r="F16" s="11" t="str">
        <f>'1,2'!N16</f>
        <v>-</v>
      </c>
      <c r="G16" s="11" t="str">
        <f>'3,4'!I16</f>
        <v>-</v>
      </c>
      <c r="H16" s="11" t="str">
        <f>'3,4'!N16</f>
        <v>-</v>
      </c>
      <c r="I16" s="11">
        <f>'5,6'!I16</f>
        <v>2</v>
      </c>
      <c r="J16" s="11">
        <f>'5,6'!N16</f>
        <v>1</v>
      </c>
      <c r="K16" s="11" t="str">
        <f>'7,8'!I16</f>
        <v>-</v>
      </c>
      <c r="L16" s="11" t="str">
        <f>'7,8'!N16</f>
        <v>-</v>
      </c>
      <c r="M16" s="11">
        <f>'9,10'!I16</f>
        <v>55</v>
      </c>
      <c r="N16" s="35" t="str">
        <f>'9,10'!N16</f>
        <v>-</v>
      </c>
      <c r="O16" s="64">
        <f t="shared" si="0"/>
        <v>58</v>
      </c>
    </row>
    <row r="17" spans="1:15" ht="15.2" customHeight="1" x14ac:dyDescent="0.25">
      <c r="A17" s="106"/>
      <c r="B17" s="12">
        <v>13</v>
      </c>
      <c r="C17" s="10" t="s">
        <v>63</v>
      </c>
      <c r="D17" s="9" t="s">
        <v>64</v>
      </c>
      <c r="E17" s="11" t="str">
        <f>'1,2'!I17</f>
        <v>-</v>
      </c>
      <c r="F17" s="11" t="str">
        <f>'1,2'!N17</f>
        <v>-</v>
      </c>
      <c r="G17" s="11" t="str">
        <f>'3,4'!I17</f>
        <v>-</v>
      </c>
      <c r="H17" s="11" t="str">
        <f>'3,4'!N17</f>
        <v>-</v>
      </c>
      <c r="I17" s="11">
        <f>'5,6'!I17</f>
        <v>1</v>
      </c>
      <c r="J17" s="11">
        <f>'5,6'!N17</f>
        <v>0.90000000000000036</v>
      </c>
      <c r="K17" s="11" t="str">
        <f>'7,8'!I17</f>
        <v>-</v>
      </c>
      <c r="L17" s="11" t="str">
        <f>'7,8'!N17</f>
        <v>-</v>
      </c>
      <c r="M17" s="11">
        <f>'9,10'!I17</f>
        <v>55</v>
      </c>
      <c r="N17" s="35" t="str">
        <f>'9,10'!N17</f>
        <v>-</v>
      </c>
      <c r="O17" s="64">
        <f t="shared" si="0"/>
        <v>56.9</v>
      </c>
    </row>
    <row r="18" spans="1:15" ht="15.2" customHeight="1" x14ac:dyDescent="0.25">
      <c r="A18" s="106"/>
      <c r="B18" s="12">
        <v>14</v>
      </c>
      <c r="C18" s="10" t="s">
        <v>14</v>
      </c>
      <c r="D18" s="9" t="s">
        <v>15</v>
      </c>
      <c r="E18" s="11" t="str">
        <f>'1,2'!I18</f>
        <v>-</v>
      </c>
      <c r="F18" s="11" t="str">
        <f>'1,2'!N18</f>
        <v>-</v>
      </c>
      <c r="G18" s="11" t="str">
        <f>'3,4'!I18</f>
        <v>-</v>
      </c>
      <c r="H18" s="11">
        <f>'3,4'!N18</f>
        <v>3</v>
      </c>
      <c r="I18" s="11" t="str">
        <f>'5,6'!I18</f>
        <v>-</v>
      </c>
      <c r="J18" s="11">
        <f>'5,6'!N18</f>
        <v>23</v>
      </c>
      <c r="K18" s="11">
        <f>'7,8'!I18</f>
        <v>1</v>
      </c>
      <c r="L18" s="11" t="str">
        <f>'7,8'!N18</f>
        <v>-</v>
      </c>
      <c r="M18" s="11">
        <f>'9,10'!I18</f>
        <v>9</v>
      </c>
      <c r="N18" s="35" t="str">
        <f>'9,10'!N18</f>
        <v>-</v>
      </c>
      <c r="O18" s="64">
        <f t="shared" si="0"/>
        <v>36</v>
      </c>
    </row>
    <row r="19" spans="1:15" s="3" customFormat="1" ht="15.2" customHeight="1" x14ac:dyDescent="0.25">
      <c r="A19" s="106"/>
      <c r="B19" s="12">
        <v>15</v>
      </c>
      <c r="C19" s="10" t="s">
        <v>16</v>
      </c>
      <c r="D19" s="9">
        <v>73410</v>
      </c>
      <c r="E19" s="11" t="str">
        <f>'1,2'!I19</f>
        <v>-</v>
      </c>
      <c r="F19" s="11" t="str">
        <f>'1,2'!N19</f>
        <v>-</v>
      </c>
      <c r="G19" s="11">
        <f>'3,4'!I19</f>
        <v>16</v>
      </c>
      <c r="H19" s="11">
        <f>'3,4'!N19</f>
        <v>20</v>
      </c>
      <c r="I19" s="11">
        <f>'5,6'!I19</f>
        <v>18</v>
      </c>
      <c r="J19" s="11" t="str">
        <f>'5,6'!N19</f>
        <v>-</v>
      </c>
      <c r="K19" s="11" t="str">
        <f>'7,8'!I19</f>
        <v>-</v>
      </c>
      <c r="L19" s="11" t="str">
        <f>'7,8'!N19</f>
        <v>-</v>
      </c>
      <c r="M19" s="11">
        <f>'9,10'!I19</f>
        <v>54</v>
      </c>
      <c r="N19" s="35" t="str">
        <f>'9,10'!N19</f>
        <v>-</v>
      </c>
      <c r="O19" s="64">
        <f t="shared" si="0"/>
        <v>108</v>
      </c>
    </row>
    <row r="20" spans="1:15" ht="15.2" customHeight="1" x14ac:dyDescent="0.25">
      <c r="A20" s="106"/>
      <c r="B20" s="12">
        <v>16</v>
      </c>
      <c r="C20" s="10" t="s">
        <v>17</v>
      </c>
      <c r="D20" s="9">
        <v>48840</v>
      </c>
      <c r="E20" s="11" t="str">
        <f>'1,2'!I20</f>
        <v>-</v>
      </c>
      <c r="F20" s="11" t="str">
        <f>'1,2'!N20</f>
        <v>-</v>
      </c>
      <c r="G20" s="11" t="str">
        <f>'3,4'!I20</f>
        <v>-</v>
      </c>
      <c r="H20" s="11" t="str">
        <f>'3,4'!N20</f>
        <v>-</v>
      </c>
      <c r="I20" s="11" t="str">
        <f>'5,6'!I20</f>
        <v>-</v>
      </c>
      <c r="J20" s="11">
        <f>'5,6'!N20</f>
        <v>12</v>
      </c>
      <c r="K20" s="11" t="str">
        <f>'7,8'!I20</f>
        <v>-</v>
      </c>
      <c r="L20" s="11" t="str">
        <f>'7,8'!N20</f>
        <v>-</v>
      </c>
      <c r="M20" s="11">
        <f>'9,10'!I20</f>
        <v>38</v>
      </c>
      <c r="N20" s="35" t="str">
        <f>'9,10'!N20</f>
        <v>-</v>
      </c>
      <c r="O20" s="64">
        <f t="shared" si="0"/>
        <v>50</v>
      </c>
    </row>
    <row r="21" spans="1:15" ht="15.2" customHeight="1" x14ac:dyDescent="0.25">
      <c r="A21" s="106"/>
      <c r="B21" s="12">
        <v>17</v>
      </c>
      <c r="C21" s="10" t="s">
        <v>81</v>
      </c>
      <c r="D21" s="9">
        <v>73411</v>
      </c>
      <c r="E21" s="11" t="str">
        <f>'1,2'!I21</f>
        <v>-</v>
      </c>
      <c r="F21" s="11" t="str">
        <f>'1,2'!N21</f>
        <v>-</v>
      </c>
      <c r="G21" s="11" t="str">
        <f>'3,4'!I21</f>
        <v>-</v>
      </c>
      <c r="H21" s="11" t="str">
        <f>'3,4'!N21</f>
        <v>-</v>
      </c>
      <c r="I21" s="11" t="str">
        <f>'5,6'!I21</f>
        <v>-</v>
      </c>
      <c r="J21" s="11">
        <f>'5,6'!N21</f>
        <v>6</v>
      </c>
      <c r="K21" s="11">
        <f>'7,8'!I21</f>
        <v>9</v>
      </c>
      <c r="L21" s="11" t="str">
        <f>'7,8'!N21</f>
        <v>-</v>
      </c>
      <c r="M21" s="11">
        <f>'9,10'!I21</f>
        <v>24</v>
      </c>
      <c r="N21" s="35" t="str">
        <f>'9,10'!N21</f>
        <v>-</v>
      </c>
      <c r="O21" s="64">
        <f t="shared" si="0"/>
        <v>39</v>
      </c>
    </row>
    <row r="22" spans="1:15" s="3" customFormat="1" ht="15.2" customHeight="1" x14ac:dyDescent="0.25">
      <c r="A22" s="106"/>
      <c r="B22" s="12">
        <v>18</v>
      </c>
      <c r="C22" s="10" t="s">
        <v>82</v>
      </c>
      <c r="D22" s="9">
        <v>73412</v>
      </c>
      <c r="E22" s="11" t="str">
        <f>'1,2'!I22</f>
        <v>-</v>
      </c>
      <c r="F22" s="11" t="str">
        <f>'1,2'!N22</f>
        <v>-</v>
      </c>
      <c r="G22" s="11" t="str">
        <f>'3,4'!I22</f>
        <v>-</v>
      </c>
      <c r="H22" s="11" t="str">
        <f>'3,4'!N22</f>
        <v>-</v>
      </c>
      <c r="I22" s="11">
        <f>'5,6'!I22</f>
        <v>6</v>
      </c>
      <c r="J22" s="11">
        <f>'5,6'!N22</f>
        <v>5</v>
      </c>
      <c r="K22" s="11" t="str">
        <f>'7,8'!I22</f>
        <v>-</v>
      </c>
      <c r="L22" s="11" t="str">
        <f>'7,8'!N22</f>
        <v>-</v>
      </c>
      <c r="M22" s="11">
        <f>'9,10'!I22</f>
        <v>78</v>
      </c>
      <c r="N22" s="35" t="str">
        <f>'9,10'!N22</f>
        <v>-</v>
      </c>
      <c r="O22" s="64">
        <f t="shared" si="0"/>
        <v>89</v>
      </c>
    </row>
    <row r="23" spans="1:15" s="3" customFormat="1" ht="15.2" customHeight="1" x14ac:dyDescent="0.25">
      <c r="A23" s="106"/>
      <c r="B23" s="12">
        <v>19</v>
      </c>
      <c r="C23" s="10" t="s">
        <v>83</v>
      </c>
      <c r="D23" s="9">
        <v>73413</v>
      </c>
      <c r="E23" s="11" t="str">
        <f>'1,2'!I23</f>
        <v>-</v>
      </c>
      <c r="F23" s="11" t="str">
        <f>'1,2'!N23</f>
        <v>-</v>
      </c>
      <c r="G23" s="11" t="str">
        <f>'3,4'!I23</f>
        <v>-</v>
      </c>
      <c r="H23" s="11" t="str">
        <f>'3,4'!N23</f>
        <v>-</v>
      </c>
      <c r="I23" s="11">
        <f>'5,6'!I23</f>
        <v>2</v>
      </c>
      <c r="J23" s="11">
        <f>'5,6'!N23</f>
        <v>10</v>
      </c>
      <c r="K23" s="11" t="str">
        <f>'7,8'!I23</f>
        <v>-</v>
      </c>
      <c r="L23" s="11" t="str">
        <f>'7,8'!N23</f>
        <v>-</v>
      </c>
      <c r="M23" s="11">
        <f>'9,10'!I23</f>
        <v>86</v>
      </c>
      <c r="N23" s="35" t="str">
        <f>'9,10'!N23</f>
        <v>-</v>
      </c>
      <c r="O23" s="64">
        <f t="shared" si="0"/>
        <v>98</v>
      </c>
    </row>
    <row r="24" spans="1:15" ht="15.2" customHeight="1" x14ac:dyDescent="0.25">
      <c r="A24" s="106"/>
      <c r="B24" s="12">
        <v>20</v>
      </c>
      <c r="C24" s="10" t="s">
        <v>84</v>
      </c>
      <c r="D24" s="9">
        <v>73414</v>
      </c>
      <c r="E24" s="11" t="str">
        <f>'1,2'!I24</f>
        <v>-</v>
      </c>
      <c r="F24" s="11" t="str">
        <f>'1,2'!N24</f>
        <v>-</v>
      </c>
      <c r="G24" s="11" t="str">
        <f>'3,4'!I24</f>
        <v>-</v>
      </c>
      <c r="H24" s="11">
        <f>'3,4'!N24</f>
        <v>2</v>
      </c>
      <c r="I24" s="11" t="str">
        <f>'5,6'!I24</f>
        <v>-</v>
      </c>
      <c r="J24" s="11">
        <f>'5,6'!N24</f>
        <v>16</v>
      </c>
      <c r="K24" s="11" t="str">
        <f>'7,8'!I24</f>
        <v>-</v>
      </c>
      <c r="L24" s="11" t="str">
        <f>'7,8'!N24</f>
        <v>-</v>
      </c>
      <c r="M24" s="11">
        <f>'9,10'!I24</f>
        <v>12</v>
      </c>
      <c r="N24" s="35" t="str">
        <f>'9,10'!N24</f>
        <v>-</v>
      </c>
      <c r="O24" s="64">
        <f t="shared" si="0"/>
        <v>30</v>
      </c>
    </row>
    <row r="25" spans="1:15" ht="15.2" customHeight="1" x14ac:dyDescent="0.25">
      <c r="A25" s="106"/>
      <c r="B25" s="12">
        <v>21</v>
      </c>
      <c r="C25" s="28" t="s">
        <v>97</v>
      </c>
      <c r="D25" s="9">
        <v>73416</v>
      </c>
      <c r="E25" s="11" t="str">
        <f>'1,2'!I25</f>
        <v>-</v>
      </c>
      <c r="F25" s="11" t="str">
        <f>'1,2'!N25</f>
        <v>-</v>
      </c>
      <c r="G25" s="11" t="str">
        <f>'3,4'!I25</f>
        <v>-</v>
      </c>
      <c r="H25" s="11" t="str">
        <f>'3,4'!N25</f>
        <v>-</v>
      </c>
      <c r="I25" s="11" t="str">
        <f>'5,6'!I25</f>
        <v>-</v>
      </c>
      <c r="J25" s="11" t="str">
        <f>'5,6'!N25</f>
        <v>-</v>
      </c>
      <c r="K25" s="11" t="str">
        <f>'7,8'!I25</f>
        <v>-</v>
      </c>
      <c r="L25" s="11" t="str">
        <f>'7,8'!N25</f>
        <v>-</v>
      </c>
      <c r="M25" s="11" t="str">
        <f>'9,10'!I25</f>
        <v>-</v>
      </c>
      <c r="N25" s="35" t="str">
        <f>'9,10'!N25</f>
        <v>-</v>
      </c>
      <c r="O25" s="64">
        <f t="shared" si="0"/>
        <v>0</v>
      </c>
    </row>
    <row r="26" spans="1:15" ht="15.2" customHeight="1" x14ac:dyDescent="0.25">
      <c r="A26" s="106"/>
      <c r="B26" s="12">
        <v>22</v>
      </c>
      <c r="C26" s="10" t="s">
        <v>85</v>
      </c>
      <c r="D26" s="9">
        <v>73417</v>
      </c>
      <c r="E26" s="11" t="str">
        <f>'1,2'!I26</f>
        <v>-</v>
      </c>
      <c r="F26" s="11" t="str">
        <f>'1,2'!N26</f>
        <v>-</v>
      </c>
      <c r="G26" s="11" t="str">
        <f>'3,4'!I26</f>
        <v>-</v>
      </c>
      <c r="H26" s="11">
        <f>'3,4'!N26</f>
        <v>1</v>
      </c>
      <c r="I26" s="11" t="str">
        <f>'5,6'!I26</f>
        <v>-</v>
      </c>
      <c r="J26" s="11">
        <f>'5,6'!N26</f>
        <v>11</v>
      </c>
      <c r="K26" s="11">
        <f>'7,8'!I26</f>
        <v>2</v>
      </c>
      <c r="L26" s="11" t="str">
        <f>'7,8'!N26</f>
        <v>-</v>
      </c>
      <c r="M26" s="11">
        <f>'9,10'!I26</f>
        <v>15</v>
      </c>
      <c r="N26" s="35" t="str">
        <f>'9,10'!N26</f>
        <v>-</v>
      </c>
      <c r="O26" s="64">
        <f t="shared" si="0"/>
        <v>29</v>
      </c>
    </row>
    <row r="27" spans="1:15" s="3" customFormat="1" ht="15.2" customHeight="1" x14ac:dyDescent="0.25">
      <c r="A27" s="106"/>
      <c r="B27" s="12">
        <v>23</v>
      </c>
      <c r="C27" s="10" t="s">
        <v>18</v>
      </c>
      <c r="D27" s="9" t="s">
        <v>19</v>
      </c>
      <c r="E27" s="11" t="str">
        <f>'1,2'!I27</f>
        <v>-</v>
      </c>
      <c r="F27" s="11" t="str">
        <f>'1,2'!N27</f>
        <v>-</v>
      </c>
      <c r="G27" s="11" t="str">
        <f>'3,4'!I27</f>
        <v>-</v>
      </c>
      <c r="H27" s="11" t="str">
        <f>'3,4'!N27</f>
        <v>-</v>
      </c>
      <c r="I27" s="11" t="str">
        <f>'5,6'!I27</f>
        <v>-</v>
      </c>
      <c r="J27" s="11">
        <f>'5,6'!N27</f>
        <v>30</v>
      </c>
      <c r="K27" s="11">
        <f>'7,8'!I27</f>
        <v>21</v>
      </c>
      <c r="L27" s="11" t="str">
        <f>'7,8'!N27</f>
        <v>-</v>
      </c>
      <c r="M27" s="11">
        <f>'9,10'!I27</f>
        <v>15</v>
      </c>
      <c r="N27" s="35" t="str">
        <f>'9,10'!N27</f>
        <v>-</v>
      </c>
      <c r="O27" s="64">
        <f t="shared" si="0"/>
        <v>66</v>
      </c>
    </row>
    <row r="28" spans="1:15" ht="15.2" customHeight="1" x14ac:dyDescent="0.25">
      <c r="A28" s="106"/>
      <c r="B28" s="12">
        <v>24</v>
      </c>
      <c r="C28" s="10" t="s">
        <v>20</v>
      </c>
      <c r="D28" s="9" t="s">
        <v>21</v>
      </c>
      <c r="E28" s="11" t="str">
        <f>'1,2'!I28</f>
        <v>-</v>
      </c>
      <c r="F28" s="11" t="str">
        <f>'1,2'!N28</f>
        <v>-</v>
      </c>
      <c r="G28" s="11" t="str">
        <f>'3,4'!I28</f>
        <v>-</v>
      </c>
      <c r="H28" s="11">
        <f>'3,4'!N28</f>
        <v>2</v>
      </c>
      <c r="I28" s="11" t="str">
        <f>'5,6'!I28</f>
        <v>-</v>
      </c>
      <c r="J28" s="11">
        <f>'5,6'!N28</f>
        <v>4</v>
      </c>
      <c r="K28" s="11" t="str">
        <f>'7,8'!I28</f>
        <v>-</v>
      </c>
      <c r="L28" s="11" t="str">
        <f>'7,8'!N28</f>
        <v>-</v>
      </c>
      <c r="M28" s="11">
        <f>'9,10'!I28</f>
        <v>0.9</v>
      </c>
      <c r="N28" s="35" t="str">
        <f>'9,10'!N28</f>
        <v>-</v>
      </c>
      <c r="O28" s="64">
        <f t="shared" si="0"/>
        <v>6.9</v>
      </c>
    </row>
    <row r="29" spans="1:15" ht="15.2" customHeight="1" thickBot="1" x14ac:dyDescent="0.3">
      <c r="A29" s="107"/>
      <c r="B29" s="29">
        <v>25</v>
      </c>
      <c r="C29" s="32" t="s">
        <v>99</v>
      </c>
      <c r="D29" s="33" t="s">
        <v>98</v>
      </c>
      <c r="E29" s="23" t="str">
        <f>'1,2'!I29</f>
        <v>-</v>
      </c>
      <c r="F29" s="23" t="str">
        <f>'1,2'!N29</f>
        <v>-</v>
      </c>
      <c r="G29" s="23" t="str">
        <f>'3,4'!I29</f>
        <v>-</v>
      </c>
      <c r="H29" s="23" t="str">
        <f>'3,4'!N29</f>
        <v>-</v>
      </c>
      <c r="I29" s="23">
        <f>'5,6'!I29</f>
        <v>6</v>
      </c>
      <c r="J29" s="23">
        <f>'5,6'!N29</f>
        <v>26</v>
      </c>
      <c r="K29" s="23" t="str">
        <f>'7,8'!I29</f>
        <v>-</v>
      </c>
      <c r="L29" s="23" t="str">
        <f>'7,8'!N29</f>
        <v>-</v>
      </c>
      <c r="M29" s="23">
        <f>'9,10'!I29</f>
        <v>75</v>
      </c>
      <c r="N29" s="36" t="str">
        <f>'9,10'!N29</f>
        <v>-</v>
      </c>
      <c r="O29" s="65">
        <f t="shared" si="0"/>
        <v>107</v>
      </c>
    </row>
    <row r="30" spans="1:15" ht="15.2" customHeight="1" x14ac:dyDescent="0.25">
      <c r="A30" s="87" t="s">
        <v>56</v>
      </c>
      <c r="B30" s="18">
        <v>26</v>
      </c>
      <c r="C30" s="37" t="s">
        <v>22</v>
      </c>
      <c r="D30" s="38" t="s">
        <v>23</v>
      </c>
      <c r="E30" s="30" t="str">
        <f>'1,2'!I30</f>
        <v>-</v>
      </c>
      <c r="F30" s="30" t="str">
        <f>'1,2'!N30</f>
        <v>-</v>
      </c>
      <c r="G30" s="30" t="str">
        <f>'3,4'!I30</f>
        <v>-</v>
      </c>
      <c r="H30" s="30">
        <f>'3,4'!N30</f>
        <v>3</v>
      </c>
      <c r="I30" s="30">
        <f>'5,6'!I30</f>
        <v>0.7</v>
      </c>
      <c r="J30" s="30">
        <f>'5,6'!N30</f>
        <v>7</v>
      </c>
      <c r="K30" s="30">
        <f>'7,8'!I30</f>
        <v>10</v>
      </c>
      <c r="L30" s="30" t="str">
        <f>'7,8'!N30</f>
        <v>-</v>
      </c>
      <c r="M30" s="30">
        <f>'9,10'!I30</f>
        <v>2</v>
      </c>
      <c r="N30" s="34" t="str">
        <f>'9,10'!N30</f>
        <v>-</v>
      </c>
      <c r="O30" s="66">
        <f t="shared" si="0"/>
        <v>22.7</v>
      </c>
    </row>
    <row r="31" spans="1:15" ht="15.2" customHeight="1" x14ac:dyDescent="0.25">
      <c r="A31" s="88"/>
      <c r="B31" s="12">
        <v>27</v>
      </c>
      <c r="C31" s="10" t="s">
        <v>24</v>
      </c>
      <c r="D31" s="9" t="s">
        <v>25</v>
      </c>
      <c r="E31" s="11" t="str">
        <f>'1,2'!I31</f>
        <v>-</v>
      </c>
      <c r="F31" s="11">
        <f>'1,2'!N31</f>
        <v>5</v>
      </c>
      <c r="G31" s="11" t="str">
        <f>'3,4'!I31</f>
        <v>-</v>
      </c>
      <c r="H31" s="11">
        <f>'3,4'!N31</f>
        <v>6</v>
      </c>
      <c r="I31" s="11">
        <f>'5,6'!I31</f>
        <v>4</v>
      </c>
      <c r="J31" s="11" t="str">
        <f>'5,6'!N31</f>
        <v>-</v>
      </c>
      <c r="K31" s="11" t="str">
        <f>'7,8'!I31</f>
        <v>-</v>
      </c>
      <c r="L31" s="11" t="str">
        <f>'7,8'!N31</f>
        <v>-</v>
      </c>
      <c r="M31" s="11">
        <f>'9,10'!I31</f>
        <v>144</v>
      </c>
      <c r="N31" s="35" t="str">
        <f>'9,10'!N31</f>
        <v>-</v>
      </c>
      <c r="O31" s="64">
        <f t="shared" si="0"/>
        <v>159</v>
      </c>
    </row>
    <row r="32" spans="1:15" s="3" customFormat="1" ht="15.2" customHeight="1" x14ac:dyDescent="0.25">
      <c r="A32" s="88"/>
      <c r="B32" s="12">
        <v>28</v>
      </c>
      <c r="C32" s="10" t="s">
        <v>86</v>
      </c>
      <c r="D32" s="9">
        <v>72421</v>
      </c>
      <c r="E32" s="11" t="str">
        <f>'1,2'!I32</f>
        <v>-</v>
      </c>
      <c r="F32" s="11">
        <f>'1,2'!N32</f>
        <v>8</v>
      </c>
      <c r="G32" s="11" t="str">
        <f>'3,4'!I32</f>
        <v>-</v>
      </c>
      <c r="H32" s="11">
        <f>'3,4'!N32</f>
        <v>18</v>
      </c>
      <c r="I32" s="11">
        <f>'5,6'!I32</f>
        <v>5</v>
      </c>
      <c r="J32" s="11">
        <f>'5,6'!N32</f>
        <v>6</v>
      </c>
      <c r="K32" s="11" t="str">
        <f>'7,8'!I32</f>
        <v>-</v>
      </c>
      <c r="L32" s="11">
        <f>'7,8'!N32</f>
        <v>1</v>
      </c>
      <c r="M32" s="11">
        <f>'9,10'!I32</f>
        <v>58</v>
      </c>
      <c r="N32" s="35" t="str">
        <f>'9,10'!N32</f>
        <v>-</v>
      </c>
      <c r="O32" s="64">
        <f t="shared" si="0"/>
        <v>96</v>
      </c>
    </row>
    <row r="33" spans="1:15" ht="15.2" customHeight="1" x14ac:dyDescent="0.25">
      <c r="A33" s="88"/>
      <c r="B33" s="12">
        <v>29</v>
      </c>
      <c r="C33" s="10" t="s">
        <v>26</v>
      </c>
      <c r="D33" s="9" t="s">
        <v>27</v>
      </c>
      <c r="E33" s="11" t="str">
        <f>'1,2'!I33</f>
        <v>-</v>
      </c>
      <c r="F33" s="11" t="str">
        <f>'1,2'!N33</f>
        <v>-</v>
      </c>
      <c r="G33" s="11">
        <f>'3,4'!I33</f>
        <v>25</v>
      </c>
      <c r="H33" s="11">
        <f>'3,4'!N33</f>
        <v>49</v>
      </c>
      <c r="I33" s="11">
        <f>'5,6'!I33</f>
        <v>1</v>
      </c>
      <c r="J33" s="11">
        <f>'5,6'!N33</f>
        <v>7</v>
      </c>
      <c r="K33" s="11" t="str">
        <f>'7,8'!I33</f>
        <v>-</v>
      </c>
      <c r="L33" s="11" t="str">
        <f>'7,8'!N33</f>
        <v>-</v>
      </c>
      <c r="M33" s="11">
        <f>'9,10'!I33</f>
        <v>3</v>
      </c>
      <c r="N33" s="35">
        <f>'9,10'!N33</f>
        <v>15</v>
      </c>
      <c r="O33" s="64">
        <f t="shared" si="0"/>
        <v>100</v>
      </c>
    </row>
    <row r="34" spans="1:15" ht="15.2" customHeight="1" x14ac:dyDescent="0.25">
      <c r="A34" s="88"/>
      <c r="B34" s="12">
        <v>30</v>
      </c>
      <c r="C34" s="10" t="s">
        <v>28</v>
      </c>
      <c r="D34" s="9" t="s">
        <v>29</v>
      </c>
      <c r="E34" s="11" t="str">
        <f>'1,2'!I34</f>
        <v>-</v>
      </c>
      <c r="F34" s="11" t="str">
        <f>'1,2'!N34</f>
        <v>-</v>
      </c>
      <c r="G34" s="11">
        <f>'3,4'!I34</f>
        <v>27</v>
      </c>
      <c r="H34" s="11">
        <f>'3,4'!N34</f>
        <v>7</v>
      </c>
      <c r="I34" s="11">
        <f>'5,6'!I34</f>
        <v>0.7</v>
      </c>
      <c r="J34" s="11">
        <f>'5,6'!N34</f>
        <v>8</v>
      </c>
      <c r="K34" s="11" t="str">
        <f>'7,8'!I34</f>
        <v>-</v>
      </c>
      <c r="L34" s="11" t="str">
        <f>'7,8'!N34</f>
        <v>-</v>
      </c>
      <c r="M34" s="11">
        <f>'9,10'!I34</f>
        <v>4</v>
      </c>
      <c r="N34" s="35" t="str">
        <f>'9,10'!N34</f>
        <v>-</v>
      </c>
      <c r="O34" s="64">
        <f t="shared" si="0"/>
        <v>46.7</v>
      </c>
    </row>
    <row r="35" spans="1:15" ht="15.2" customHeight="1" x14ac:dyDescent="0.25">
      <c r="A35" s="88"/>
      <c r="B35" s="12">
        <v>31</v>
      </c>
      <c r="C35" s="10" t="s">
        <v>30</v>
      </c>
      <c r="D35" s="9">
        <v>72422</v>
      </c>
      <c r="E35" s="11" t="str">
        <f>'1,2'!I35</f>
        <v>-</v>
      </c>
      <c r="F35" s="11" t="str">
        <f>'1,2'!N35</f>
        <v>-</v>
      </c>
      <c r="G35" s="11" t="str">
        <f>'3,4'!I35</f>
        <v>-</v>
      </c>
      <c r="H35" s="11">
        <f>'3,4'!N35</f>
        <v>34</v>
      </c>
      <c r="I35" s="11">
        <f>'5,6'!I35</f>
        <v>6</v>
      </c>
      <c r="J35" s="11" t="str">
        <f>'5,6'!N35</f>
        <v>-</v>
      </c>
      <c r="K35" s="11" t="str">
        <f>'7,8'!I35</f>
        <v>-</v>
      </c>
      <c r="L35" s="11" t="str">
        <f>'7,8'!N35</f>
        <v>-</v>
      </c>
      <c r="M35" s="11" t="str">
        <f>'9,10'!I35</f>
        <v>-</v>
      </c>
      <c r="N35" s="35">
        <f>'9,10'!N35</f>
        <v>4</v>
      </c>
      <c r="O35" s="64">
        <f t="shared" si="0"/>
        <v>44</v>
      </c>
    </row>
    <row r="36" spans="1:15" ht="15.2" customHeight="1" x14ac:dyDescent="0.25">
      <c r="A36" s="88"/>
      <c r="B36" s="12">
        <v>32</v>
      </c>
      <c r="C36" s="10" t="s">
        <v>31</v>
      </c>
      <c r="D36" s="9">
        <v>72423</v>
      </c>
      <c r="E36" s="11">
        <f>'1,2'!I36</f>
        <v>6</v>
      </c>
      <c r="F36" s="11">
        <f>'1,2'!N36</f>
        <v>10</v>
      </c>
      <c r="G36" s="11">
        <f>'3,4'!I36</f>
        <v>7</v>
      </c>
      <c r="H36" s="11">
        <f>'3,4'!N36</f>
        <v>2</v>
      </c>
      <c r="I36" s="11">
        <f>'5,6'!I36</f>
        <v>24</v>
      </c>
      <c r="J36" s="11">
        <f>'5,6'!N36</f>
        <v>26</v>
      </c>
      <c r="K36" s="11" t="str">
        <f>'7,8'!I36</f>
        <v>-</v>
      </c>
      <c r="L36" s="11" t="str">
        <f>'7,8'!N36</f>
        <v>-</v>
      </c>
      <c r="M36" s="11" t="str">
        <f>'9,10'!I36</f>
        <v>-</v>
      </c>
      <c r="N36" s="35" t="str">
        <f>'9,10'!N36</f>
        <v>-</v>
      </c>
      <c r="O36" s="64">
        <f t="shared" si="0"/>
        <v>75</v>
      </c>
    </row>
    <row r="37" spans="1:15" ht="15.2" customHeight="1" x14ac:dyDescent="0.25">
      <c r="A37" s="88"/>
      <c r="B37" s="12">
        <v>33</v>
      </c>
      <c r="C37" s="10" t="s">
        <v>32</v>
      </c>
      <c r="D37" s="9">
        <v>72424</v>
      </c>
      <c r="E37" s="11">
        <f>'1,2'!I37</f>
        <v>36</v>
      </c>
      <c r="F37" s="11" t="str">
        <f>'1,2'!N37</f>
        <v>-</v>
      </c>
      <c r="G37" s="11" t="str">
        <f>'3,4'!I37</f>
        <v>-</v>
      </c>
      <c r="H37" s="11">
        <f>'3,4'!N37</f>
        <v>2</v>
      </c>
      <c r="I37" s="11">
        <f>'5,6'!I37</f>
        <v>2</v>
      </c>
      <c r="J37" s="11" t="str">
        <f>'5,6'!N37</f>
        <v>-</v>
      </c>
      <c r="K37" s="11">
        <f>'7,8'!I37</f>
        <v>17</v>
      </c>
      <c r="L37" s="11" t="str">
        <f>'7,8'!N37</f>
        <v>-</v>
      </c>
      <c r="M37" s="11" t="str">
        <f>'9,10'!I37</f>
        <v>-</v>
      </c>
      <c r="N37" s="35" t="str">
        <f>'9,10'!N37</f>
        <v>-</v>
      </c>
      <c r="O37" s="64">
        <f t="shared" si="0"/>
        <v>57</v>
      </c>
    </row>
    <row r="38" spans="1:15" ht="15.2" customHeight="1" x14ac:dyDescent="0.25">
      <c r="A38" s="88"/>
      <c r="B38" s="12">
        <v>34</v>
      </c>
      <c r="C38" s="10" t="s">
        <v>33</v>
      </c>
      <c r="D38" s="9" t="s">
        <v>34</v>
      </c>
      <c r="E38" s="11">
        <f>'1,2'!I38</f>
        <v>3</v>
      </c>
      <c r="F38" s="11" t="str">
        <f>'1,2'!N38</f>
        <v>-</v>
      </c>
      <c r="G38" s="11">
        <f>'3,4'!I38</f>
        <v>0.1</v>
      </c>
      <c r="H38" s="11">
        <f>'3,4'!N38</f>
        <v>8</v>
      </c>
      <c r="I38" s="11">
        <f>'5,6'!I38</f>
        <v>1</v>
      </c>
      <c r="J38" s="11">
        <f>'5,6'!N38</f>
        <v>28</v>
      </c>
      <c r="K38" s="11">
        <f>'7,8'!I38</f>
        <v>21</v>
      </c>
      <c r="L38" s="11">
        <f>'7,8'!N38</f>
        <v>0.2</v>
      </c>
      <c r="M38" s="11" t="str">
        <f>'9,10'!I38</f>
        <v>-</v>
      </c>
      <c r="N38" s="35" t="str">
        <f>'9,10'!N38</f>
        <v>-</v>
      </c>
      <c r="O38" s="64">
        <f t="shared" si="0"/>
        <v>61.300000000000004</v>
      </c>
    </row>
    <row r="39" spans="1:15" ht="15.2" customHeight="1" x14ac:dyDescent="0.25">
      <c r="A39" s="88"/>
      <c r="B39" s="12">
        <v>35</v>
      </c>
      <c r="C39" s="10" t="s">
        <v>87</v>
      </c>
      <c r="D39" s="9">
        <v>72432</v>
      </c>
      <c r="E39" s="11" t="str">
        <f>'1,2'!I39</f>
        <v>-</v>
      </c>
      <c r="F39" s="11" t="str">
        <f>'1,2'!N39</f>
        <v>-</v>
      </c>
      <c r="G39" s="11">
        <f>'3,4'!I39</f>
        <v>1</v>
      </c>
      <c r="H39" s="11">
        <f>'3,4'!N39</f>
        <v>13</v>
      </c>
      <c r="I39" s="11">
        <f>'5,6'!I39</f>
        <v>1</v>
      </c>
      <c r="J39" s="11">
        <f>'5,6'!N39</f>
        <v>18</v>
      </c>
      <c r="K39" s="11">
        <f>'7,8'!I39</f>
        <v>29</v>
      </c>
      <c r="L39" s="11" t="str">
        <f>'7,8'!N39</f>
        <v>-</v>
      </c>
      <c r="M39" s="11" t="str">
        <f>'9,10'!I39</f>
        <v>-</v>
      </c>
      <c r="N39" s="35" t="str">
        <f>'9,10'!N39</f>
        <v>-</v>
      </c>
      <c r="O39" s="64">
        <f t="shared" si="0"/>
        <v>62</v>
      </c>
    </row>
    <row r="40" spans="1:15" ht="15.2" customHeight="1" x14ac:dyDescent="0.25">
      <c r="A40" s="88"/>
      <c r="B40" s="12">
        <v>36</v>
      </c>
      <c r="C40" s="10" t="s">
        <v>94</v>
      </c>
      <c r="D40" s="9">
        <v>48844</v>
      </c>
      <c r="E40" s="11">
        <f>'1,2'!I40</f>
        <v>35</v>
      </c>
      <c r="F40" s="11" t="str">
        <f>'1,2'!N40</f>
        <v>-</v>
      </c>
      <c r="G40" s="11" t="str">
        <f>'3,4'!I40</f>
        <v>-</v>
      </c>
      <c r="H40" s="11">
        <f>'3,4'!N40</f>
        <v>2</v>
      </c>
      <c r="I40" s="11">
        <f>'5,6'!I40</f>
        <v>2</v>
      </c>
      <c r="J40" s="11">
        <f>'5,6'!N40</f>
        <v>6</v>
      </c>
      <c r="K40" s="11">
        <f>'7,8'!I40</f>
        <v>9</v>
      </c>
      <c r="L40" s="11" t="str">
        <f>'7,8'!N40</f>
        <v>-</v>
      </c>
      <c r="M40" s="11">
        <f>'9,10'!I40</f>
        <v>0.2</v>
      </c>
      <c r="N40" s="35" t="str">
        <f>'9,10'!N40</f>
        <v>-</v>
      </c>
      <c r="O40" s="64">
        <f t="shared" si="0"/>
        <v>54.2</v>
      </c>
    </row>
    <row r="41" spans="1:15" ht="15.2" customHeight="1" x14ac:dyDescent="0.25">
      <c r="A41" s="88"/>
      <c r="B41" s="12">
        <v>37</v>
      </c>
      <c r="C41" s="10" t="s">
        <v>35</v>
      </c>
      <c r="D41" s="9">
        <v>72425</v>
      </c>
      <c r="E41" s="11" t="str">
        <f>'1,2'!I41</f>
        <v>-</v>
      </c>
      <c r="F41" s="11" t="str">
        <f>'1,2'!N41</f>
        <v>-</v>
      </c>
      <c r="G41" s="11" t="str">
        <f>'3,4'!I41</f>
        <v>-</v>
      </c>
      <c r="H41" s="11">
        <f>'3,4'!N41</f>
        <v>20</v>
      </c>
      <c r="I41" s="11" t="str">
        <f>'5,6'!I41</f>
        <v>-</v>
      </c>
      <c r="J41" s="11">
        <f>'5,6'!N41</f>
        <v>3</v>
      </c>
      <c r="K41" s="11" t="str">
        <f>'7,8'!I41</f>
        <v>-</v>
      </c>
      <c r="L41" s="11" t="str">
        <f>'7,8'!N41</f>
        <v>-</v>
      </c>
      <c r="M41" s="11" t="str">
        <f>'9,10'!I41</f>
        <v>-</v>
      </c>
      <c r="N41" s="35" t="str">
        <f>'9,10'!N41</f>
        <v>-</v>
      </c>
      <c r="O41" s="64">
        <f t="shared" si="0"/>
        <v>23</v>
      </c>
    </row>
    <row r="42" spans="1:15" ht="15.2" customHeight="1" x14ac:dyDescent="0.25">
      <c r="A42" s="88"/>
      <c r="B42" s="12">
        <v>38</v>
      </c>
      <c r="C42" s="10" t="s">
        <v>88</v>
      </c>
      <c r="D42" s="9">
        <v>72426</v>
      </c>
      <c r="E42" s="11" t="str">
        <f>'1,2'!I42</f>
        <v>-</v>
      </c>
      <c r="F42" s="11" t="str">
        <f>'1,2'!N42</f>
        <v>-</v>
      </c>
      <c r="G42" s="11">
        <f>'3,4'!I42</f>
        <v>67</v>
      </c>
      <c r="H42" s="11">
        <f>'3,4'!N42</f>
        <v>20</v>
      </c>
      <c r="I42" s="11" t="str">
        <f>'5,6'!I42</f>
        <v>-</v>
      </c>
      <c r="J42" s="11">
        <f>'5,6'!N42</f>
        <v>48</v>
      </c>
      <c r="K42" s="11">
        <f>'7,8'!I42</f>
        <v>9</v>
      </c>
      <c r="L42" s="11" t="str">
        <f>'7,8'!N42</f>
        <v>-</v>
      </c>
      <c r="M42" s="11" t="str">
        <f>'9,10'!I42</f>
        <v>-</v>
      </c>
      <c r="N42" s="35" t="str">
        <f>'9,10'!N42</f>
        <v>-</v>
      </c>
      <c r="O42" s="64">
        <f t="shared" si="0"/>
        <v>144</v>
      </c>
    </row>
    <row r="43" spans="1:15" ht="15.2" customHeight="1" x14ac:dyDescent="0.25">
      <c r="A43" s="88"/>
      <c r="B43" s="12">
        <v>39</v>
      </c>
      <c r="C43" s="10" t="s">
        <v>95</v>
      </c>
      <c r="D43" s="9" t="s">
        <v>96</v>
      </c>
      <c r="E43" s="11" t="str">
        <f>'1,2'!I43</f>
        <v>-</v>
      </c>
      <c r="F43" s="11" t="str">
        <f>'1,2'!N43</f>
        <v>-</v>
      </c>
      <c r="G43" s="11">
        <f>'3,4'!I43</f>
        <v>55</v>
      </c>
      <c r="H43" s="11">
        <f>'3,4'!N43</f>
        <v>24</v>
      </c>
      <c r="I43" s="11" t="str">
        <f>'5,6'!I43</f>
        <v>-</v>
      </c>
      <c r="J43" s="11">
        <f>'5,6'!N43</f>
        <v>11</v>
      </c>
      <c r="K43" s="11">
        <f>'7,8'!I43</f>
        <v>11</v>
      </c>
      <c r="L43" s="11" t="str">
        <f>'7,8'!N43</f>
        <v>-</v>
      </c>
      <c r="M43" s="11" t="str">
        <f>'9,10'!I43</f>
        <v>-</v>
      </c>
      <c r="N43" s="35" t="str">
        <f>'9,10'!N43</f>
        <v>-</v>
      </c>
      <c r="O43" s="64">
        <f t="shared" si="0"/>
        <v>101</v>
      </c>
    </row>
    <row r="44" spans="1:15" ht="15.2" customHeight="1" x14ac:dyDescent="0.25">
      <c r="A44" s="88"/>
      <c r="B44" s="12">
        <v>40</v>
      </c>
      <c r="C44" s="10" t="s">
        <v>36</v>
      </c>
      <c r="D44" s="9">
        <v>72427</v>
      </c>
      <c r="E44" s="11" t="str">
        <f>'1,2'!I44</f>
        <v>-</v>
      </c>
      <c r="F44" s="11" t="str">
        <f>'1,2'!N44</f>
        <v>-</v>
      </c>
      <c r="G44" s="11" t="str">
        <f>'3,4'!I44</f>
        <v>-</v>
      </c>
      <c r="H44" s="11">
        <f>'3,4'!N44</f>
        <v>3</v>
      </c>
      <c r="I44" s="11" t="str">
        <f>'5,6'!I44</f>
        <v>-</v>
      </c>
      <c r="J44" s="11">
        <f>'5,6'!N44</f>
        <v>15</v>
      </c>
      <c r="K44" s="11" t="str">
        <f>'7,8'!I44</f>
        <v>-</v>
      </c>
      <c r="L44" s="11" t="str">
        <f>'7,8'!N44</f>
        <v>-</v>
      </c>
      <c r="M44" s="11" t="str">
        <f>'9,10'!I44</f>
        <v>-</v>
      </c>
      <c r="N44" s="35">
        <f>'9,10'!N44</f>
        <v>2</v>
      </c>
      <c r="O44" s="64">
        <f t="shared" si="0"/>
        <v>20</v>
      </c>
    </row>
    <row r="45" spans="1:15" ht="15.2" customHeight="1" x14ac:dyDescent="0.25">
      <c r="A45" s="88"/>
      <c r="B45" s="12">
        <v>41</v>
      </c>
      <c r="C45" s="10" t="s">
        <v>37</v>
      </c>
      <c r="D45" s="9">
        <v>72428</v>
      </c>
      <c r="E45" s="11" t="str">
        <f>'1,2'!I45</f>
        <v>-</v>
      </c>
      <c r="F45" s="11" t="str">
        <f>'1,2'!N45</f>
        <v>-</v>
      </c>
      <c r="G45" s="11">
        <f>'3,4'!I45</f>
        <v>8</v>
      </c>
      <c r="H45" s="11">
        <f>'3,4'!N45</f>
        <v>12</v>
      </c>
      <c r="I45" s="11" t="str">
        <f>'5,6'!I45</f>
        <v>-</v>
      </c>
      <c r="J45" s="11">
        <f>'5,6'!N45</f>
        <v>15</v>
      </c>
      <c r="K45" s="11" t="str">
        <f>'7,8'!I45</f>
        <v>-</v>
      </c>
      <c r="L45" s="11" t="str">
        <f>'7,8'!N45</f>
        <v>-</v>
      </c>
      <c r="M45" s="11" t="str">
        <f>'9,10'!I45</f>
        <v>-</v>
      </c>
      <c r="N45" s="35">
        <f>'9,10'!N45</f>
        <v>20</v>
      </c>
      <c r="O45" s="64">
        <f t="shared" si="0"/>
        <v>55</v>
      </c>
    </row>
    <row r="46" spans="1:15" ht="15.2" customHeight="1" x14ac:dyDescent="0.25">
      <c r="A46" s="88"/>
      <c r="B46" s="12">
        <v>42</v>
      </c>
      <c r="C46" s="10" t="s">
        <v>89</v>
      </c>
      <c r="D46" s="9">
        <v>72429</v>
      </c>
      <c r="E46" s="11" t="str">
        <f>'1,2'!I46</f>
        <v>-</v>
      </c>
      <c r="F46" s="11" t="str">
        <f>'1,2'!N46</f>
        <v>-</v>
      </c>
      <c r="G46" s="11">
        <f>'3,4'!I46</f>
        <v>13</v>
      </c>
      <c r="H46" s="11">
        <f>'3,4'!N46</f>
        <v>13</v>
      </c>
      <c r="I46" s="11" t="str">
        <f>'5,6'!I46</f>
        <v>-</v>
      </c>
      <c r="J46" s="11">
        <f>'5,6'!N46</f>
        <v>8</v>
      </c>
      <c r="K46" s="11" t="str">
        <f>'7,8'!I46</f>
        <v>-</v>
      </c>
      <c r="L46" s="11" t="str">
        <f>'7,8'!N46</f>
        <v>-</v>
      </c>
      <c r="M46" s="11" t="str">
        <f>'9,10'!I46</f>
        <v>-</v>
      </c>
      <c r="N46" s="35">
        <f>'9,10'!N46</f>
        <v>45</v>
      </c>
      <c r="O46" s="64">
        <f t="shared" si="0"/>
        <v>79</v>
      </c>
    </row>
    <row r="47" spans="1:15" ht="15.2" customHeight="1" x14ac:dyDescent="0.25">
      <c r="A47" s="88"/>
      <c r="B47" s="12">
        <v>43</v>
      </c>
      <c r="C47" s="10" t="s">
        <v>38</v>
      </c>
      <c r="D47" s="9">
        <v>48845</v>
      </c>
      <c r="E47" s="11" t="str">
        <f>'1,2'!I47</f>
        <v>-</v>
      </c>
      <c r="F47" s="11" t="str">
        <f>'1,2'!N47</f>
        <v>-</v>
      </c>
      <c r="G47" s="11" t="str">
        <f>'3,4'!I47</f>
        <v>-</v>
      </c>
      <c r="H47" s="11">
        <f>'3,4'!N47</f>
        <v>27</v>
      </c>
      <c r="I47" s="11" t="str">
        <f>'5,6'!I47</f>
        <v>-</v>
      </c>
      <c r="J47" s="11">
        <f>'5,6'!N47</f>
        <v>7</v>
      </c>
      <c r="K47" s="11" t="str">
        <f>'7,8'!I47</f>
        <v>-</v>
      </c>
      <c r="L47" s="11" t="str">
        <f>'7,8'!N47</f>
        <v>-</v>
      </c>
      <c r="M47" s="11" t="str">
        <f>'9,10'!I47</f>
        <v>-</v>
      </c>
      <c r="N47" s="35">
        <f>'9,10'!N47</f>
        <v>0.1</v>
      </c>
      <c r="O47" s="64">
        <f t="shared" si="0"/>
        <v>34.1</v>
      </c>
    </row>
    <row r="48" spans="1:15" ht="15.2" customHeight="1" x14ac:dyDescent="0.25">
      <c r="A48" s="88"/>
      <c r="B48" s="12">
        <v>44</v>
      </c>
      <c r="C48" s="10" t="s">
        <v>90</v>
      </c>
      <c r="D48" s="9">
        <v>72436</v>
      </c>
      <c r="E48" s="11" t="str">
        <f>'1,2'!I48</f>
        <v>-</v>
      </c>
      <c r="F48" s="11" t="str">
        <f>'1,2'!N48</f>
        <v>-</v>
      </c>
      <c r="G48" s="11" t="str">
        <f>'3,4'!I48</f>
        <v>-</v>
      </c>
      <c r="H48" s="11">
        <f>'3,4'!N48</f>
        <v>21</v>
      </c>
      <c r="I48" s="11" t="str">
        <f>'5,6'!I48</f>
        <v>-</v>
      </c>
      <c r="J48" s="11" t="str">
        <f>'5,6'!N48</f>
        <v>-</v>
      </c>
      <c r="K48" s="11" t="str">
        <f>'7,8'!I48</f>
        <v>-</v>
      </c>
      <c r="L48" s="11" t="str">
        <f>'7,8'!N48</f>
        <v>-</v>
      </c>
      <c r="M48" s="11" t="str">
        <f>'9,10'!I48</f>
        <v>-</v>
      </c>
      <c r="N48" s="35" t="str">
        <f>'9,10'!N48</f>
        <v>-</v>
      </c>
      <c r="O48" s="64">
        <f t="shared" si="0"/>
        <v>21</v>
      </c>
    </row>
    <row r="49" spans="1:15" ht="15.2" customHeight="1" thickBot="1" x14ac:dyDescent="0.3">
      <c r="A49" s="89"/>
      <c r="B49" s="29">
        <v>45</v>
      </c>
      <c r="C49" s="32" t="s">
        <v>39</v>
      </c>
      <c r="D49" s="33" t="s">
        <v>40</v>
      </c>
      <c r="E49" s="23" t="str">
        <f>'1,2'!I49</f>
        <v>-</v>
      </c>
      <c r="F49" s="23" t="str">
        <f>'1,2'!N49</f>
        <v>-</v>
      </c>
      <c r="G49" s="23" t="str">
        <f>'3,4'!I49</f>
        <v>-</v>
      </c>
      <c r="H49" s="23">
        <f>'3,4'!N49</f>
        <v>24</v>
      </c>
      <c r="I49" s="23" t="str">
        <f>'5,6'!I49</f>
        <v>-</v>
      </c>
      <c r="J49" s="23" t="str">
        <f>'5,6'!N49</f>
        <v>-</v>
      </c>
      <c r="K49" s="23" t="str">
        <f>'7,8'!I49</f>
        <v>-</v>
      </c>
      <c r="L49" s="23" t="str">
        <f>'7,8'!N49</f>
        <v>-</v>
      </c>
      <c r="M49" s="23" t="str">
        <f>'9,10'!I49</f>
        <v>-</v>
      </c>
      <c r="N49" s="36" t="str">
        <f>'9,10'!N49</f>
        <v>-</v>
      </c>
      <c r="O49" s="65">
        <f t="shared" si="0"/>
        <v>24</v>
      </c>
    </row>
    <row r="50" spans="1:15" ht="15.2" customHeight="1" x14ac:dyDescent="0.25">
      <c r="A50" s="90" t="s">
        <v>62</v>
      </c>
      <c r="B50" s="18">
        <v>46</v>
      </c>
      <c r="C50" s="37" t="s">
        <v>41</v>
      </c>
      <c r="D50" s="38">
        <v>72441</v>
      </c>
      <c r="E50" s="30" t="str">
        <f>'1,2'!I50</f>
        <v>-</v>
      </c>
      <c r="F50" s="30" t="str">
        <f>'1,2'!N50</f>
        <v>-</v>
      </c>
      <c r="G50" s="30" t="str">
        <f>'3,4'!I50</f>
        <v>-</v>
      </c>
      <c r="H50" s="30">
        <f>'3,4'!N50</f>
        <v>2</v>
      </c>
      <c r="I50" s="30">
        <f>'5,6'!I50</f>
        <v>4</v>
      </c>
      <c r="J50" s="30" t="str">
        <f>'5,6'!N50</f>
        <v>-</v>
      </c>
      <c r="K50" s="30">
        <f>'7,8'!I50</f>
        <v>3</v>
      </c>
      <c r="L50" s="30" t="str">
        <f>'7,8'!N50</f>
        <v>-</v>
      </c>
      <c r="M50" s="30" t="str">
        <f>'9,10'!I50</f>
        <v>-</v>
      </c>
      <c r="N50" s="34" t="str">
        <f>'9,10'!N50</f>
        <v>-</v>
      </c>
      <c r="O50" s="66">
        <f t="shared" si="0"/>
        <v>9</v>
      </c>
    </row>
    <row r="51" spans="1:15" ht="15.2" customHeight="1" x14ac:dyDescent="0.25">
      <c r="A51" s="91"/>
      <c r="B51" s="12">
        <v>47</v>
      </c>
      <c r="C51" s="10" t="s">
        <v>42</v>
      </c>
      <c r="D51" s="9" t="s">
        <v>43</v>
      </c>
      <c r="E51" s="11" t="str">
        <f>'1,2'!I51</f>
        <v>-</v>
      </c>
      <c r="F51" s="11" t="str">
        <f>'1,2'!N51</f>
        <v>-</v>
      </c>
      <c r="G51" s="11">
        <f>'3,4'!I51</f>
        <v>2</v>
      </c>
      <c r="H51" s="11">
        <f>'3,4'!N51</f>
        <v>1</v>
      </c>
      <c r="I51" s="11">
        <f>'5,6'!I51</f>
        <v>10</v>
      </c>
      <c r="J51" s="11" t="str">
        <f>'5,6'!N51</f>
        <v>-</v>
      </c>
      <c r="K51" s="11">
        <f>'7,8'!I51</f>
        <v>9</v>
      </c>
      <c r="L51" s="11" t="str">
        <f>'7,8'!N51</f>
        <v>-</v>
      </c>
      <c r="M51" s="11" t="str">
        <f>'9,10'!I51</f>
        <v>-</v>
      </c>
      <c r="N51" s="35" t="str">
        <f>'9,10'!N51</f>
        <v>-</v>
      </c>
      <c r="O51" s="64">
        <f t="shared" si="0"/>
        <v>22</v>
      </c>
    </row>
    <row r="52" spans="1:15" ht="15.2" customHeight="1" x14ac:dyDescent="0.25">
      <c r="A52" s="91"/>
      <c r="B52" s="12">
        <v>48</v>
      </c>
      <c r="C52" s="10" t="s">
        <v>75</v>
      </c>
      <c r="D52" s="9">
        <v>72442</v>
      </c>
      <c r="E52" s="11" t="str">
        <f>'1,2'!I52</f>
        <v>-</v>
      </c>
      <c r="F52" s="11" t="str">
        <f>'1,2'!N52</f>
        <v>-</v>
      </c>
      <c r="G52" s="11" t="str">
        <f>'3,4'!I52</f>
        <v>-</v>
      </c>
      <c r="H52" s="11">
        <f>'3,4'!N52</f>
        <v>2</v>
      </c>
      <c r="I52" s="11">
        <f>'5,6'!I52</f>
        <v>5</v>
      </c>
      <c r="J52" s="11">
        <f>'5,6'!N52</f>
        <v>21</v>
      </c>
      <c r="K52" s="11" t="str">
        <f>'7,8'!I52</f>
        <v>-</v>
      </c>
      <c r="L52" s="11" t="str">
        <f>'7,8'!N52</f>
        <v>-</v>
      </c>
      <c r="M52" s="11" t="str">
        <f>'9,10'!I52</f>
        <v>-</v>
      </c>
      <c r="N52" s="35">
        <f>'9,10'!N52</f>
        <v>1</v>
      </c>
      <c r="O52" s="64">
        <f t="shared" si="0"/>
        <v>29</v>
      </c>
    </row>
    <row r="53" spans="1:15" ht="15.2" customHeight="1" x14ac:dyDescent="0.25">
      <c r="A53" s="91"/>
      <c r="B53" s="12">
        <v>49</v>
      </c>
      <c r="C53" s="10" t="s">
        <v>44</v>
      </c>
      <c r="D53" s="9">
        <v>72443</v>
      </c>
      <c r="E53" s="11" t="str">
        <f>'1,2'!I53</f>
        <v>-</v>
      </c>
      <c r="F53" s="11" t="str">
        <f>'1,2'!N53</f>
        <v>-</v>
      </c>
      <c r="G53" s="11" t="str">
        <f>'3,4'!I53</f>
        <v>-</v>
      </c>
      <c r="H53" s="11">
        <f>'3,4'!N53</f>
        <v>12</v>
      </c>
      <c r="I53" s="11" t="str">
        <f>'5,6'!I53</f>
        <v>-</v>
      </c>
      <c r="J53" s="11">
        <f>'5,6'!N53</f>
        <v>34</v>
      </c>
      <c r="K53" s="11" t="str">
        <f>'7,8'!I53</f>
        <v>-</v>
      </c>
      <c r="L53" s="11" t="str">
        <f>'7,8'!N53</f>
        <v>-</v>
      </c>
      <c r="M53" s="11">
        <f>'9,10'!I53</f>
        <v>26</v>
      </c>
      <c r="N53" s="35">
        <f>'9,10'!N53</f>
        <v>15</v>
      </c>
      <c r="O53" s="64">
        <f t="shared" si="0"/>
        <v>87</v>
      </c>
    </row>
    <row r="54" spans="1:15" ht="15.2" customHeight="1" x14ac:dyDescent="0.25">
      <c r="A54" s="91"/>
      <c r="B54" s="12">
        <v>50</v>
      </c>
      <c r="C54" s="10" t="s">
        <v>45</v>
      </c>
      <c r="D54" s="9" t="s">
        <v>46</v>
      </c>
      <c r="E54" s="11" t="str">
        <f>'1,2'!I54</f>
        <v>-</v>
      </c>
      <c r="F54" s="11" t="str">
        <f>'1,2'!N54</f>
        <v>-</v>
      </c>
      <c r="G54" s="11" t="str">
        <f>'3,4'!I54</f>
        <v>-</v>
      </c>
      <c r="H54" s="11">
        <f>'3,4'!N54</f>
        <v>18</v>
      </c>
      <c r="I54" s="11" t="str">
        <f>'5,6'!I54</f>
        <v>-</v>
      </c>
      <c r="J54" s="11">
        <f>'5,6'!N54</f>
        <v>7</v>
      </c>
      <c r="K54" s="11" t="str">
        <f>'7,8'!I54</f>
        <v>-</v>
      </c>
      <c r="L54" s="11" t="str">
        <f>'7,8'!N54</f>
        <v>-</v>
      </c>
      <c r="M54" s="11">
        <f>'9,10'!I54</f>
        <v>11</v>
      </c>
      <c r="N54" s="35">
        <f>'9,10'!N54</f>
        <v>5</v>
      </c>
      <c r="O54" s="64">
        <f t="shared" si="0"/>
        <v>41</v>
      </c>
    </row>
    <row r="55" spans="1:15" ht="15.2" customHeight="1" x14ac:dyDescent="0.25">
      <c r="A55" s="91"/>
      <c r="B55" s="12">
        <v>51</v>
      </c>
      <c r="C55" s="10" t="s">
        <v>47</v>
      </c>
      <c r="D55" s="9">
        <v>72444</v>
      </c>
      <c r="E55" s="11" t="str">
        <f>'1,2'!I55</f>
        <v>-</v>
      </c>
      <c r="F55" s="11" t="str">
        <f>'1,2'!N55</f>
        <v>-</v>
      </c>
      <c r="G55" s="11" t="str">
        <f>'3,4'!I55</f>
        <v>-</v>
      </c>
      <c r="H55" s="11">
        <f>'3,4'!N55</f>
        <v>2</v>
      </c>
      <c r="I55" s="11" t="str">
        <f>'5,6'!I55</f>
        <v>-</v>
      </c>
      <c r="J55" s="11">
        <f>'5,6'!N55</f>
        <v>8</v>
      </c>
      <c r="K55" s="11" t="str">
        <f>'7,8'!I55</f>
        <v>-</v>
      </c>
      <c r="L55" s="11" t="str">
        <f>'7,8'!N55</f>
        <v>-</v>
      </c>
      <c r="M55" s="11" t="str">
        <f>'9,10'!I55</f>
        <v>-</v>
      </c>
      <c r="N55" s="35" t="str">
        <f>'9,10'!N55</f>
        <v>-</v>
      </c>
      <c r="O55" s="64">
        <f t="shared" si="0"/>
        <v>10</v>
      </c>
    </row>
    <row r="56" spans="1:15" ht="15.2" customHeight="1" x14ac:dyDescent="0.25">
      <c r="A56" s="91"/>
      <c r="B56" s="12">
        <v>52</v>
      </c>
      <c r="C56" s="10" t="s">
        <v>48</v>
      </c>
      <c r="D56" s="9">
        <v>48846</v>
      </c>
      <c r="E56" s="11" t="str">
        <f>'1,2'!I56</f>
        <v>-</v>
      </c>
      <c r="F56" s="11" t="str">
        <f>'1,2'!N56</f>
        <v>-</v>
      </c>
      <c r="G56" s="11">
        <f>'3,4'!I56</f>
        <v>0.5</v>
      </c>
      <c r="H56" s="11">
        <f>'3,4'!N56</f>
        <v>61</v>
      </c>
      <c r="I56" s="11" t="str">
        <f>'5,6'!I56</f>
        <v>-</v>
      </c>
      <c r="J56" s="11">
        <f>'5,6'!N56</f>
        <v>4</v>
      </c>
      <c r="K56" s="11">
        <f>'7,8'!I56</f>
        <v>23</v>
      </c>
      <c r="L56" s="11" t="str">
        <f>'7,8'!N56</f>
        <v>-</v>
      </c>
      <c r="M56" s="11" t="str">
        <f>'9,10'!I56</f>
        <v>-</v>
      </c>
      <c r="N56" s="35" t="str">
        <f>'9,10'!N56</f>
        <v>-</v>
      </c>
      <c r="O56" s="64">
        <f t="shared" si="0"/>
        <v>88.5</v>
      </c>
    </row>
    <row r="57" spans="1:15" ht="15.2" customHeight="1" x14ac:dyDescent="0.25">
      <c r="A57" s="91"/>
      <c r="B57" s="12">
        <v>53</v>
      </c>
      <c r="C57" s="10" t="s">
        <v>91</v>
      </c>
      <c r="D57" s="9">
        <v>72445</v>
      </c>
      <c r="E57" s="11" t="str">
        <f>'1,2'!I57</f>
        <v>-</v>
      </c>
      <c r="F57" s="11" t="str">
        <f>'1,2'!N57</f>
        <v>-</v>
      </c>
      <c r="G57" s="11" t="str">
        <f>'3,4'!I57</f>
        <v>-</v>
      </c>
      <c r="H57" s="11">
        <f>'3,4'!N57</f>
        <v>26</v>
      </c>
      <c r="I57" s="11" t="str">
        <f>'5,6'!I57</f>
        <v>-</v>
      </c>
      <c r="J57" s="11" t="str">
        <f>'5,6'!N57</f>
        <v>-</v>
      </c>
      <c r="K57" s="11" t="str">
        <f>'7,8'!I57</f>
        <v>-</v>
      </c>
      <c r="L57" s="11" t="str">
        <f>'7,8'!N57</f>
        <v>-</v>
      </c>
      <c r="M57" s="11" t="str">
        <f>'9,10'!I57</f>
        <v>-</v>
      </c>
      <c r="N57" s="35" t="str">
        <f>'9,10'!N57</f>
        <v>-</v>
      </c>
      <c r="O57" s="64">
        <f t="shared" si="0"/>
        <v>26</v>
      </c>
    </row>
    <row r="58" spans="1:15" ht="15.2" customHeight="1" x14ac:dyDescent="0.25">
      <c r="A58" s="91"/>
      <c r="B58" s="12">
        <v>54</v>
      </c>
      <c r="C58" s="10" t="s">
        <v>92</v>
      </c>
      <c r="D58" s="9">
        <v>72446</v>
      </c>
      <c r="E58" s="11" t="str">
        <f>'1,2'!I58</f>
        <v>-</v>
      </c>
      <c r="F58" s="11" t="str">
        <f>'1,2'!N58</f>
        <v>-</v>
      </c>
      <c r="G58" s="11" t="str">
        <f>'3,4'!I58</f>
        <v>-</v>
      </c>
      <c r="H58" s="11" t="str">
        <f>'3,4'!N58</f>
        <v>-</v>
      </c>
      <c r="I58" s="11" t="str">
        <f>'5,6'!I58</f>
        <v>-</v>
      </c>
      <c r="J58" s="11">
        <f>'5,6'!N58</f>
        <v>3</v>
      </c>
      <c r="K58" s="11" t="str">
        <f>'7,8'!I58</f>
        <v>-</v>
      </c>
      <c r="L58" s="11" t="str">
        <f>'7,8'!N58</f>
        <v>-</v>
      </c>
      <c r="M58" s="11" t="str">
        <f>'9,10'!I58</f>
        <v>-</v>
      </c>
      <c r="N58" s="35" t="str">
        <f>'9,10'!N58</f>
        <v>-</v>
      </c>
      <c r="O58" s="64">
        <f t="shared" si="0"/>
        <v>3</v>
      </c>
    </row>
    <row r="59" spans="1:15" ht="15.2" customHeight="1" x14ac:dyDescent="0.25">
      <c r="A59" s="91"/>
      <c r="B59" s="12">
        <v>55</v>
      </c>
      <c r="C59" s="10" t="s">
        <v>49</v>
      </c>
      <c r="D59" s="9" t="s">
        <v>50</v>
      </c>
      <c r="E59" s="11" t="str">
        <f>'1,2'!I59</f>
        <v>-</v>
      </c>
      <c r="F59" s="11" t="str">
        <f>'1,2'!N59</f>
        <v>-</v>
      </c>
      <c r="G59" s="11" t="str">
        <f>'3,4'!I59</f>
        <v>-</v>
      </c>
      <c r="H59" s="11">
        <f>'3,4'!N59</f>
        <v>1</v>
      </c>
      <c r="I59" s="11">
        <f>'5,6'!I59</f>
        <v>0.4</v>
      </c>
      <c r="J59" s="11" t="str">
        <f>'5,6'!N59</f>
        <v>-</v>
      </c>
      <c r="K59" s="11" t="str">
        <f>'7,8'!I59</f>
        <v>-</v>
      </c>
      <c r="L59" s="11" t="str">
        <f>'7,8'!N59</f>
        <v>-</v>
      </c>
      <c r="M59" s="11" t="str">
        <f>'9,10'!I59</f>
        <v>-</v>
      </c>
      <c r="N59" s="35">
        <f>'9,10'!N59</f>
        <v>17</v>
      </c>
      <c r="O59" s="64">
        <f t="shared" si="0"/>
        <v>18.399999999999999</v>
      </c>
    </row>
    <row r="60" spans="1:15" ht="15.2" customHeight="1" thickBot="1" x14ac:dyDescent="0.3">
      <c r="A60" s="92"/>
      <c r="B60" s="29">
        <v>56</v>
      </c>
      <c r="C60" s="32" t="s">
        <v>67</v>
      </c>
      <c r="D60" s="33" t="s">
        <v>68</v>
      </c>
      <c r="E60" s="23" t="str">
        <f>'1,2'!I60</f>
        <v>-</v>
      </c>
      <c r="F60" s="23" t="str">
        <f>'1,2'!N60</f>
        <v>-</v>
      </c>
      <c r="G60" s="23" t="str">
        <f>'3,4'!I60</f>
        <v>-</v>
      </c>
      <c r="H60" s="23">
        <f>'3,4'!N60</f>
        <v>9</v>
      </c>
      <c r="I60" s="23" t="str">
        <f>'5,6'!I60</f>
        <v>-</v>
      </c>
      <c r="J60" s="23">
        <f>'5,6'!N60</f>
        <v>4</v>
      </c>
      <c r="K60" s="23">
        <f>'7,8'!I60</f>
        <v>7</v>
      </c>
      <c r="L60" s="23" t="str">
        <f>'7,8'!N60</f>
        <v>-</v>
      </c>
      <c r="M60" s="23">
        <f>'9,10'!I60</f>
        <v>2</v>
      </c>
      <c r="N60" s="36">
        <f>'9,10'!N60</f>
        <v>11</v>
      </c>
      <c r="O60" s="65">
        <f t="shared" si="0"/>
        <v>33</v>
      </c>
    </row>
    <row r="61" spans="1:15" ht="15.2" customHeight="1" x14ac:dyDescent="0.25">
      <c r="A61" s="93" t="s">
        <v>70</v>
      </c>
      <c r="B61" s="18">
        <v>57</v>
      </c>
      <c r="C61" s="49" t="s">
        <v>55</v>
      </c>
      <c r="D61" s="50" t="s">
        <v>54</v>
      </c>
      <c r="E61" s="30">
        <f>'1,2'!I61</f>
        <v>7</v>
      </c>
      <c r="F61" s="30" t="str">
        <f>'1,2'!N61</f>
        <v>-</v>
      </c>
      <c r="G61" s="30">
        <f>'3,4'!I61</f>
        <v>1</v>
      </c>
      <c r="H61" s="30">
        <f>'3,4'!N61</f>
        <v>12</v>
      </c>
      <c r="I61" s="30">
        <f>'5,6'!I61</f>
        <v>2</v>
      </c>
      <c r="J61" s="30" t="str">
        <f>'5,6'!N61</f>
        <v>-</v>
      </c>
      <c r="K61" s="30" t="str">
        <f>'7,8'!I61</f>
        <v>-</v>
      </c>
      <c r="L61" s="30" t="str">
        <f>'7,8'!N61</f>
        <v>-</v>
      </c>
      <c r="M61" s="30" t="str">
        <f>'9,10'!I61</f>
        <v>-</v>
      </c>
      <c r="N61" s="34" t="str">
        <f>'9,10'!N61</f>
        <v>-</v>
      </c>
      <c r="O61" s="66">
        <f t="shared" si="0"/>
        <v>22</v>
      </c>
    </row>
    <row r="62" spans="1:15" ht="15.2" customHeight="1" thickBot="1" x14ac:dyDescent="0.3">
      <c r="A62" s="94"/>
      <c r="B62" s="29">
        <v>58</v>
      </c>
      <c r="C62" s="51" t="s">
        <v>93</v>
      </c>
      <c r="D62" s="52" t="s">
        <v>65</v>
      </c>
      <c r="E62" s="23" t="str">
        <f>'1,2'!I62</f>
        <v>-</v>
      </c>
      <c r="F62" s="23" t="str">
        <f>'1,2'!N62</f>
        <v>-</v>
      </c>
      <c r="G62" s="23" t="str">
        <f>'3,4'!I62</f>
        <v>-</v>
      </c>
      <c r="H62" s="23" t="str">
        <f>'3,4'!N62</f>
        <v>-</v>
      </c>
      <c r="I62" s="23" t="str">
        <f>'5,6'!I62</f>
        <v>-</v>
      </c>
      <c r="J62" s="23" t="str">
        <f>'5,6'!N62</f>
        <v>-</v>
      </c>
      <c r="K62" s="23" t="str">
        <f>'7,8'!I62</f>
        <v>-</v>
      </c>
      <c r="L62" s="23" t="str">
        <f>'7,8'!N62</f>
        <v>-</v>
      </c>
      <c r="M62" s="23" t="str">
        <f>'9,10'!I62</f>
        <v>-</v>
      </c>
      <c r="N62" s="36" t="str">
        <f>'9,10'!N62</f>
        <v>-</v>
      </c>
      <c r="O62" s="65">
        <f>SUM(E62:N62)</f>
        <v>0</v>
      </c>
    </row>
  </sheetData>
  <mergeCells count="20">
    <mergeCell ref="H3:H4"/>
    <mergeCell ref="J3:J4"/>
    <mergeCell ref="K3:K4"/>
    <mergeCell ref="A5:A29"/>
    <mergeCell ref="A30:A49"/>
    <mergeCell ref="A50:A60"/>
    <mergeCell ref="A61:A62"/>
    <mergeCell ref="C1:O1"/>
    <mergeCell ref="F2:J2"/>
    <mergeCell ref="B3:B4"/>
    <mergeCell ref="C3:C4"/>
    <mergeCell ref="D3:D4"/>
    <mergeCell ref="O3:O4"/>
    <mergeCell ref="L3:L4"/>
    <mergeCell ref="M3:M4"/>
    <mergeCell ref="N3:N4"/>
    <mergeCell ref="I3:I4"/>
    <mergeCell ref="E3:E4"/>
    <mergeCell ref="F3:F4"/>
    <mergeCell ref="G3:G4"/>
  </mergeCells>
  <phoneticPr fontId="17" type="noConversion"/>
  <pageMargins left="0.75" right="0.25" top="0.25" bottom="0.25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7" sqref="C7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" customWidth="1"/>
    <col min="5" max="8" width="5.7109375" style="4" customWidth="1"/>
    <col min="9" max="9" width="5.7109375" style="7" customWidth="1"/>
    <col min="10" max="13" width="5.7109375" style="4" customWidth="1"/>
    <col min="14" max="14" width="5.5703125" style="3" customWidth="1"/>
    <col min="15" max="16384" width="9.140625" style="2"/>
  </cols>
  <sheetData>
    <row r="1" spans="1:15" ht="18" customHeight="1" x14ac:dyDescent="0.3">
      <c r="C1" s="95" t="s">
        <v>51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5" ht="16.5" customHeight="1" thickBot="1" x14ac:dyDescent="0.3">
      <c r="D2" s="2"/>
      <c r="E2" s="2"/>
      <c r="F2" s="96" t="s">
        <v>52</v>
      </c>
      <c r="G2" s="96"/>
      <c r="H2" s="96"/>
      <c r="I2" s="96"/>
      <c r="J2" s="96"/>
      <c r="K2" s="2"/>
      <c r="L2" s="2"/>
      <c r="M2" s="5" t="s">
        <v>53</v>
      </c>
      <c r="N2" s="8"/>
    </row>
    <row r="3" spans="1:15" s="6" customFormat="1" ht="14.25" customHeight="1" x14ac:dyDescent="0.25">
      <c r="A3" s="17" t="s">
        <v>57</v>
      </c>
      <c r="B3" s="97" t="s">
        <v>0</v>
      </c>
      <c r="C3" s="99" t="s">
        <v>1</v>
      </c>
      <c r="D3" s="121" t="s">
        <v>2</v>
      </c>
      <c r="E3" s="123" t="str">
        <f>"Ngày 11/"&amp;Tháng!$F$1</f>
        <v>Ngày 11/06</v>
      </c>
      <c r="F3" s="113"/>
      <c r="G3" s="113"/>
      <c r="H3" s="124"/>
      <c r="I3" s="125" t="s">
        <v>3</v>
      </c>
      <c r="J3" s="123" t="str">
        <f>"Ngày 12/"&amp;Tháng!$F$1</f>
        <v>Ngày 12/06</v>
      </c>
      <c r="K3" s="113"/>
      <c r="L3" s="113"/>
      <c r="M3" s="124"/>
      <c r="N3" s="127" t="s">
        <v>3</v>
      </c>
    </row>
    <row r="4" spans="1:15" s="6" customFormat="1" ht="14.25" customHeight="1" thickBot="1" x14ac:dyDescent="0.3">
      <c r="A4" s="42"/>
      <c r="B4" s="98"/>
      <c r="C4" s="100"/>
      <c r="D4" s="122"/>
      <c r="E4" s="43" t="s">
        <v>58</v>
      </c>
      <c r="F4" s="40" t="s">
        <v>59</v>
      </c>
      <c r="G4" s="41" t="s">
        <v>60</v>
      </c>
      <c r="H4" s="44" t="s">
        <v>61</v>
      </c>
      <c r="I4" s="126"/>
      <c r="J4" s="43" t="s">
        <v>58</v>
      </c>
      <c r="K4" s="41" t="s">
        <v>59</v>
      </c>
      <c r="L4" s="41" t="s">
        <v>60</v>
      </c>
      <c r="M4" s="44" t="s">
        <v>61</v>
      </c>
      <c r="N4" s="128"/>
    </row>
    <row r="5" spans="1:15" s="3" customFormat="1" ht="15.2" customHeight="1" thickBot="1" x14ac:dyDescent="0.3">
      <c r="A5" s="105" t="s">
        <v>69</v>
      </c>
      <c r="B5" s="18">
        <v>1</v>
      </c>
      <c r="C5" s="19" t="s">
        <v>4</v>
      </c>
      <c r="D5" s="18">
        <v>73401</v>
      </c>
      <c r="E5" s="20" t="s">
        <v>106</v>
      </c>
      <c r="F5" s="20" t="s">
        <v>106</v>
      </c>
      <c r="G5" s="20" t="s">
        <v>106</v>
      </c>
      <c r="H5" s="20" t="s">
        <v>106</v>
      </c>
      <c r="I5" s="27" t="str">
        <f>+IF(AND(OR(E5="-",E5=""),OR(F5="-",F5=""),OR(G5="-",G5=""),OR(H5="-",H5="")),"-",SUM(E5:H5))</f>
        <v>-</v>
      </c>
      <c r="J5" s="20" t="s">
        <v>106</v>
      </c>
      <c r="K5" s="20" t="s">
        <v>106</v>
      </c>
      <c r="L5" s="20" t="s">
        <v>106</v>
      </c>
      <c r="M5" s="20">
        <v>1</v>
      </c>
      <c r="N5" s="58">
        <f>+IF(AND(OR(J5="-",J5=""),OR(K5="-",K5=""),OR(L5="-",L5=""),OR(M5="-",M5="")),"-",SUM(J5:M5))</f>
        <v>1</v>
      </c>
      <c r="O5" s="47"/>
    </row>
    <row r="6" spans="1:15" s="3" customFormat="1" ht="15.2" customHeight="1" thickBot="1" x14ac:dyDescent="0.3">
      <c r="A6" s="106"/>
      <c r="B6" s="12">
        <v>2</v>
      </c>
      <c r="C6" s="22" t="s">
        <v>78</v>
      </c>
      <c r="D6" s="12">
        <v>73402</v>
      </c>
      <c r="E6" s="13" t="s">
        <v>106</v>
      </c>
      <c r="F6" s="13" t="s">
        <v>106</v>
      </c>
      <c r="G6" s="13" t="s">
        <v>106</v>
      </c>
      <c r="H6" s="13" t="s">
        <v>106</v>
      </c>
      <c r="I6" s="26" t="str">
        <f t="shared" ref="I6:I61" si="0">+IF(AND(OR(E6="-",E6=""),OR(F6="-",F6=""),OR(G6="-",G6=""),OR(H6="-",H6="")),"-",SUM(E6:H6))</f>
        <v>-</v>
      </c>
      <c r="J6" s="13" t="s">
        <v>106</v>
      </c>
      <c r="K6" s="13" t="s">
        <v>106</v>
      </c>
      <c r="L6" s="13" t="s">
        <v>106</v>
      </c>
      <c r="M6" s="13">
        <v>18</v>
      </c>
      <c r="N6" s="58">
        <f t="shared" ref="N6:N62" si="1">+IF(AND(OR(J6="-",J6=""),OR(K6="-",K6=""),OR(L6="-",L6=""),OR(M6="-",M6="")),"-",SUM(J6:M6))</f>
        <v>18</v>
      </c>
      <c r="O6" s="47"/>
    </row>
    <row r="7" spans="1:15" s="3" customFormat="1" ht="15.2" customHeight="1" thickBot="1" x14ac:dyDescent="0.3">
      <c r="A7" s="106"/>
      <c r="B7" s="12">
        <v>3</v>
      </c>
      <c r="C7" s="10" t="s">
        <v>5</v>
      </c>
      <c r="D7" s="9">
        <v>48842</v>
      </c>
      <c r="E7" s="13" t="s">
        <v>106</v>
      </c>
      <c r="F7" s="13" t="s">
        <v>106</v>
      </c>
      <c r="G7" s="13" t="s">
        <v>106</v>
      </c>
      <c r="H7" s="13" t="s">
        <v>106</v>
      </c>
      <c r="I7" s="26" t="str">
        <f t="shared" si="0"/>
        <v>-</v>
      </c>
      <c r="J7" s="13" t="s">
        <v>106</v>
      </c>
      <c r="K7" s="13" t="s">
        <v>106</v>
      </c>
      <c r="L7" s="13" t="s">
        <v>106</v>
      </c>
      <c r="M7" s="13">
        <v>5</v>
      </c>
      <c r="N7" s="58">
        <f t="shared" si="1"/>
        <v>5</v>
      </c>
      <c r="O7" s="47"/>
    </row>
    <row r="8" spans="1:15" s="3" customFormat="1" ht="15.2" customHeight="1" thickBot="1" x14ac:dyDescent="0.3">
      <c r="A8" s="106"/>
      <c r="B8" s="12">
        <v>4</v>
      </c>
      <c r="C8" s="10" t="s">
        <v>6</v>
      </c>
      <c r="D8" s="9">
        <v>73403</v>
      </c>
      <c r="E8" s="13" t="s">
        <v>106</v>
      </c>
      <c r="F8" s="13" t="s">
        <v>106</v>
      </c>
      <c r="G8" s="13" t="s">
        <v>106</v>
      </c>
      <c r="H8" s="13" t="s">
        <v>106</v>
      </c>
      <c r="I8" s="26" t="str">
        <f t="shared" si="0"/>
        <v>-</v>
      </c>
      <c r="J8" s="13" t="s">
        <v>106</v>
      </c>
      <c r="K8" s="13" t="s">
        <v>106</v>
      </c>
      <c r="L8" s="13" t="s">
        <v>106</v>
      </c>
      <c r="M8" s="13">
        <v>2</v>
      </c>
      <c r="N8" s="58">
        <f t="shared" si="1"/>
        <v>2</v>
      </c>
      <c r="O8" s="47"/>
    </row>
    <row r="9" spans="1:15" s="3" customFormat="1" ht="15.2" customHeight="1" thickBot="1" x14ac:dyDescent="0.3">
      <c r="A9" s="106"/>
      <c r="B9" s="12">
        <v>5</v>
      </c>
      <c r="C9" s="10" t="s">
        <v>79</v>
      </c>
      <c r="D9" s="9">
        <v>73420</v>
      </c>
      <c r="E9" s="13" t="s">
        <v>106</v>
      </c>
      <c r="F9" s="13" t="s">
        <v>106</v>
      </c>
      <c r="G9" s="13" t="s">
        <v>106</v>
      </c>
      <c r="H9" s="13" t="s">
        <v>106</v>
      </c>
      <c r="I9" s="26" t="str">
        <f t="shared" si="0"/>
        <v>-</v>
      </c>
      <c r="J9" s="13" t="s">
        <v>106</v>
      </c>
      <c r="K9" s="13" t="s">
        <v>106</v>
      </c>
      <c r="L9" s="13" t="s">
        <v>106</v>
      </c>
      <c r="M9" s="13" t="s">
        <v>106</v>
      </c>
      <c r="N9" s="58" t="str">
        <f t="shared" si="1"/>
        <v>-</v>
      </c>
      <c r="O9" s="47"/>
    </row>
    <row r="10" spans="1:15" s="3" customFormat="1" ht="15.2" customHeight="1" thickBot="1" x14ac:dyDescent="0.3">
      <c r="A10" s="106"/>
      <c r="B10" s="12">
        <v>6</v>
      </c>
      <c r="C10" s="10" t="s">
        <v>7</v>
      </c>
      <c r="D10" s="9">
        <v>73400</v>
      </c>
      <c r="E10" s="13" t="s">
        <v>106</v>
      </c>
      <c r="F10" s="13" t="s">
        <v>106</v>
      </c>
      <c r="G10" s="13" t="s">
        <v>106</v>
      </c>
      <c r="H10" s="13" t="s">
        <v>106</v>
      </c>
      <c r="I10" s="26" t="str">
        <f t="shared" si="0"/>
        <v>-</v>
      </c>
      <c r="J10" s="13" t="s">
        <v>106</v>
      </c>
      <c r="K10" s="13" t="s">
        <v>106</v>
      </c>
      <c r="L10" s="13" t="s">
        <v>106</v>
      </c>
      <c r="M10" s="13" t="s">
        <v>106</v>
      </c>
      <c r="N10" s="58" t="str">
        <f t="shared" si="1"/>
        <v>-</v>
      </c>
      <c r="O10" s="47"/>
    </row>
    <row r="11" spans="1:15" s="3" customFormat="1" ht="15.2" customHeight="1" thickBot="1" x14ac:dyDescent="0.3">
      <c r="A11" s="106"/>
      <c r="B11" s="12">
        <v>7</v>
      </c>
      <c r="C11" s="10" t="s">
        <v>8</v>
      </c>
      <c r="D11" s="9">
        <v>73404</v>
      </c>
      <c r="E11" s="13" t="s">
        <v>106</v>
      </c>
      <c r="F11" s="13" t="s">
        <v>106</v>
      </c>
      <c r="G11" s="13" t="s">
        <v>106</v>
      </c>
      <c r="H11" s="13" t="s">
        <v>106</v>
      </c>
      <c r="I11" s="26" t="str">
        <f t="shared" si="0"/>
        <v>-</v>
      </c>
      <c r="J11" s="13" t="s">
        <v>106</v>
      </c>
      <c r="K11" s="13" t="s">
        <v>106</v>
      </c>
      <c r="L11" s="13" t="s">
        <v>106</v>
      </c>
      <c r="M11" s="13" t="s">
        <v>106</v>
      </c>
      <c r="N11" s="58" t="str">
        <f t="shared" si="1"/>
        <v>-</v>
      </c>
      <c r="O11" s="47"/>
    </row>
    <row r="12" spans="1:15" s="3" customFormat="1" ht="15.2" customHeight="1" thickBot="1" x14ac:dyDescent="0.3">
      <c r="A12" s="106"/>
      <c r="B12" s="12">
        <v>8</v>
      </c>
      <c r="C12" s="10" t="s">
        <v>9</v>
      </c>
      <c r="D12" s="9" t="s">
        <v>10</v>
      </c>
      <c r="E12" s="13" t="s">
        <v>106</v>
      </c>
      <c r="F12" s="13" t="s">
        <v>106</v>
      </c>
      <c r="G12" s="13" t="s">
        <v>106</v>
      </c>
      <c r="H12" s="13" t="s">
        <v>106</v>
      </c>
      <c r="I12" s="26" t="str">
        <f t="shared" si="0"/>
        <v>-</v>
      </c>
      <c r="J12" s="13" t="s">
        <v>106</v>
      </c>
      <c r="K12" s="13" t="s">
        <v>106</v>
      </c>
      <c r="L12" s="13" t="s">
        <v>106</v>
      </c>
      <c r="M12" s="13" t="s">
        <v>106</v>
      </c>
      <c r="N12" s="58" t="str">
        <f t="shared" si="1"/>
        <v>-</v>
      </c>
      <c r="O12" s="47"/>
    </row>
    <row r="13" spans="1:15" s="3" customFormat="1" ht="15.2" customHeight="1" thickBot="1" x14ac:dyDescent="0.3">
      <c r="A13" s="106"/>
      <c r="B13" s="12">
        <v>9</v>
      </c>
      <c r="C13" s="10" t="s">
        <v>11</v>
      </c>
      <c r="D13" s="9">
        <v>73405</v>
      </c>
      <c r="E13" s="13" t="s">
        <v>106</v>
      </c>
      <c r="F13" s="13" t="s">
        <v>106</v>
      </c>
      <c r="G13" s="13" t="s">
        <v>106</v>
      </c>
      <c r="H13" s="13" t="s">
        <v>106</v>
      </c>
      <c r="I13" s="26" t="str">
        <f t="shared" si="0"/>
        <v>-</v>
      </c>
      <c r="J13" s="13" t="s">
        <v>106</v>
      </c>
      <c r="K13" s="13" t="s">
        <v>106</v>
      </c>
      <c r="L13" s="13" t="s">
        <v>106</v>
      </c>
      <c r="M13" s="13" t="s">
        <v>106</v>
      </c>
      <c r="N13" s="58" t="str">
        <f t="shared" si="1"/>
        <v>-</v>
      </c>
      <c r="O13" s="47"/>
    </row>
    <row r="14" spans="1:15" s="3" customFormat="1" ht="15.2" customHeight="1" thickBot="1" x14ac:dyDescent="0.3">
      <c r="A14" s="106"/>
      <c r="B14" s="12">
        <v>10</v>
      </c>
      <c r="C14" s="10" t="s">
        <v>80</v>
      </c>
      <c r="D14" s="9">
        <v>73406</v>
      </c>
      <c r="E14" s="13" t="s">
        <v>106</v>
      </c>
      <c r="F14" s="13" t="s">
        <v>106</v>
      </c>
      <c r="G14" s="13" t="s">
        <v>106</v>
      </c>
      <c r="H14" s="13">
        <v>5</v>
      </c>
      <c r="I14" s="26">
        <f t="shared" si="0"/>
        <v>5</v>
      </c>
      <c r="J14" s="13" t="s">
        <v>106</v>
      </c>
      <c r="K14" s="13" t="s">
        <v>106</v>
      </c>
      <c r="L14" s="13" t="s">
        <v>106</v>
      </c>
      <c r="M14" s="13">
        <v>2</v>
      </c>
      <c r="N14" s="58">
        <f t="shared" si="1"/>
        <v>2</v>
      </c>
      <c r="O14" s="48"/>
    </row>
    <row r="15" spans="1:15" s="3" customFormat="1" ht="15.2" customHeight="1" thickBot="1" x14ac:dyDescent="0.3">
      <c r="A15" s="106"/>
      <c r="B15" s="12">
        <v>11</v>
      </c>
      <c r="C15" s="10" t="s">
        <v>12</v>
      </c>
      <c r="D15" s="9">
        <v>73408</v>
      </c>
      <c r="E15" s="13" t="s">
        <v>106</v>
      </c>
      <c r="F15" s="13" t="s">
        <v>106</v>
      </c>
      <c r="G15" s="13" t="s">
        <v>106</v>
      </c>
      <c r="H15" s="13" t="s">
        <v>106</v>
      </c>
      <c r="I15" s="26" t="str">
        <f t="shared" si="0"/>
        <v>-</v>
      </c>
      <c r="J15" s="13" t="s">
        <v>106</v>
      </c>
      <c r="K15" s="13" t="s">
        <v>106</v>
      </c>
      <c r="L15" s="13" t="s">
        <v>106</v>
      </c>
      <c r="M15" s="13">
        <v>3</v>
      </c>
      <c r="N15" s="58">
        <f t="shared" si="1"/>
        <v>3</v>
      </c>
      <c r="O15" s="47"/>
    </row>
    <row r="16" spans="1:15" ht="15.2" customHeight="1" thickBot="1" x14ac:dyDescent="0.3">
      <c r="A16" s="106"/>
      <c r="B16" s="12">
        <v>12</v>
      </c>
      <c r="C16" s="10" t="s">
        <v>13</v>
      </c>
      <c r="D16" s="9">
        <v>73409</v>
      </c>
      <c r="E16" s="13" t="s">
        <v>106</v>
      </c>
      <c r="F16" s="13" t="s">
        <v>106</v>
      </c>
      <c r="G16" s="13" t="s">
        <v>106</v>
      </c>
      <c r="H16" s="13">
        <v>1</v>
      </c>
      <c r="I16" s="26">
        <f t="shared" si="0"/>
        <v>1</v>
      </c>
      <c r="J16" s="13" t="s">
        <v>106</v>
      </c>
      <c r="K16" s="13" t="s">
        <v>106</v>
      </c>
      <c r="L16" s="13" t="s">
        <v>106</v>
      </c>
      <c r="M16" s="13">
        <v>43</v>
      </c>
      <c r="N16" s="58">
        <f t="shared" si="1"/>
        <v>43</v>
      </c>
      <c r="O16" s="47"/>
    </row>
    <row r="17" spans="1:15" s="3" customFormat="1" ht="15.2" customHeight="1" thickBot="1" x14ac:dyDescent="0.3">
      <c r="A17" s="106"/>
      <c r="B17" s="12">
        <v>13</v>
      </c>
      <c r="C17" s="10" t="s">
        <v>63</v>
      </c>
      <c r="D17" s="9" t="s">
        <v>64</v>
      </c>
      <c r="E17" s="13" t="s">
        <v>106</v>
      </c>
      <c r="F17" s="13" t="s">
        <v>106</v>
      </c>
      <c r="G17" s="13" t="s">
        <v>106</v>
      </c>
      <c r="H17" s="13">
        <v>1</v>
      </c>
      <c r="I17" s="26">
        <f t="shared" si="0"/>
        <v>1</v>
      </c>
      <c r="J17" s="13" t="s">
        <v>106</v>
      </c>
      <c r="K17" s="13" t="s">
        <v>106</v>
      </c>
      <c r="L17" s="13" t="s">
        <v>106</v>
      </c>
      <c r="M17" s="13">
        <v>43</v>
      </c>
      <c r="N17" s="58">
        <f t="shared" si="1"/>
        <v>43</v>
      </c>
      <c r="O17" s="48"/>
    </row>
    <row r="18" spans="1:15" s="3" customFormat="1" ht="15.2" customHeight="1" thickBot="1" x14ac:dyDescent="0.3">
      <c r="A18" s="106"/>
      <c r="B18" s="12">
        <v>14</v>
      </c>
      <c r="C18" s="10" t="s">
        <v>102</v>
      </c>
      <c r="D18" s="9" t="s">
        <v>15</v>
      </c>
      <c r="E18" s="13" t="s">
        <v>106</v>
      </c>
      <c r="F18" s="13" t="s">
        <v>106</v>
      </c>
      <c r="G18" s="13" t="s">
        <v>106</v>
      </c>
      <c r="H18" s="13">
        <v>17</v>
      </c>
      <c r="I18" s="26">
        <f t="shared" si="0"/>
        <v>17</v>
      </c>
      <c r="J18" s="13" t="s">
        <v>106</v>
      </c>
      <c r="K18" s="13" t="s">
        <v>106</v>
      </c>
      <c r="L18" s="13" t="s">
        <v>106</v>
      </c>
      <c r="M18" s="13">
        <v>11</v>
      </c>
      <c r="N18" s="58">
        <f t="shared" si="1"/>
        <v>11</v>
      </c>
      <c r="O18" s="48"/>
    </row>
    <row r="19" spans="1:15" ht="15.2" customHeight="1" thickBot="1" x14ac:dyDescent="0.3">
      <c r="A19" s="106"/>
      <c r="B19" s="12">
        <v>15</v>
      </c>
      <c r="C19" s="10" t="s">
        <v>103</v>
      </c>
      <c r="D19" s="9">
        <v>73410</v>
      </c>
      <c r="E19" s="13" t="s">
        <v>106</v>
      </c>
      <c r="F19" s="13" t="s">
        <v>106</v>
      </c>
      <c r="G19" s="13" t="s">
        <v>106</v>
      </c>
      <c r="H19" s="13">
        <v>10</v>
      </c>
      <c r="I19" s="26">
        <f t="shared" si="0"/>
        <v>10</v>
      </c>
      <c r="J19" s="13" t="s">
        <v>106</v>
      </c>
      <c r="K19" s="13" t="s">
        <v>106</v>
      </c>
      <c r="L19" s="13" t="s">
        <v>106</v>
      </c>
      <c r="M19" s="13">
        <v>5</v>
      </c>
      <c r="N19" s="58">
        <f t="shared" si="1"/>
        <v>5</v>
      </c>
      <c r="O19" s="47"/>
    </row>
    <row r="20" spans="1:15" ht="15.2" customHeight="1" thickBot="1" x14ac:dyDescent="0.3">
      <c r="A20" s="106"/>
      <c r="B20" s="12">
        <v>16</v>
      </c>
      <c r="C20" s="10" t="s">
        <v>17</v>
      </c>
      <c r="D20" s="9">
        <v>48840</v>
      </c>
      <c r="E20" s="13" t="s">
        <v>106</v>
      </c>
      <c r="F20" s="13" t="s">
        <v>106</v>
      </c>
      <c r="G20" s="13" t="s">
        <v>106</v>
      </c>
      <c r="H20" s="13" t="s">
        <v>106</v>
      </c>
      <c r="I20" s="26" t="str">
        <f t="shared" si="0"/>
        <v>-</v>
      </c>
      <c r="J20" s="13" t="s">
        <v>106</v>
      </c>
      <c r="K20" s="13" t="s">
        <v>106</v>
      </c>
      <c r="L20" s="13" t="s">
        <v>106</v>
      </c>
      <c r="M20" s="13">
        <v>0.2</v>
      </c>
      <c r="N20" s="58">
        <f t="shared" si="1"/>
        <v>0.2</v>
      </c>
      <c r="O20" s="48"/>
    </row>
    <row r="21" spans="1:15" s="3" customFormat="1" ht="15.2" customHeight="1" thickBot="1" x14ac:dyDescent="0.3">
      <c r="A21" s="106"/>
      <c r="B21" s="12">
        <v>17</v>
      </c>
      <c r="C21" s="10" t="s">
        <v>81</v>
      </c>
      <c r="D21" s="9">
        <v>73411</v>
      </c>
      <c r="E21" s="13" t="s">
        <v>106</v>
      </c>
      <c r="F21" s="13" t="s">
        <v>106</v>
      </c>
      <c r="G21" s="13" t="s">
        <v>106</v>
      </c>
      <c r="H21" s="13" t="s">
        <v>106</v>
      </c>
      <c r="I21" s="26" t="str">
        <f t="shared" si="0"/>
        <v>-</v>
      </c>
      <c r="J21" s="13" t="s">
        <v>106</v>
      </c>
      <c r="K21" s="13" t="s">
        <v>106</v>
      </c>
      <c r="L21" s="13" t="s">
        <v>106</v>
      </c>
      <c r="M21" s="13" t="s">
        <v>106</v>
      </c>
      <c r="N21" s="58" t="str">
        <f t="shared" si="1"/>
        <v>-</v>
      </c>
      <c r="O21" s="48"/>
    </row>
    <row r="22" spans="1:15" ht="15.2" customHeight="1" thickBot="1" x14ac:dyDescent="0.3">
      <c r="A22" s="106"/>
      <c r="B22" s="12">
        <v>18</v>
      </c>
      <c r="C22" s="10" t="s">
        <v>82</v>
      </c>
      <c r="D22" s="9">
        <v>73412</v>
      </c>
      <c r="E22" s="13" t="s">
        <v>106</v>
      </c>
      <c r="F22" s="13" t="s">
        <v>106</v>
      </c>
      <c r="G22" s="13" t="s">
        <v>106</v>
      </c>
      <c r="H22" s="13" t="s">
        <v>106</v>
      </c>
      <c r="I22" s="26" t="str">
        <f t="shared" si="0"/>
        <v>-</v>
      </c>
      <c r="J22" s="13" t="s">
        <v>106</v>
      </c>
      <c r="K22" s="13" t="s">
        <v>106</v>
      </c>
      <c r="L22" s="13" t="s">
        <v>106</v>
      </c>
      <c r="M22" s="13" t="s">
        <v>106</v>
      </c>
      <c r="N22" s="58" t="str">
        <f t="shared" si="1"/>
        <v>-</v>
      </c>
      <c r="O22" s="47"/>
    </row>
    <row r="23" spans="1:15" ht="15.2" customHeight="1" thickBot="1" x14ac:dyDescent="0.3">
      <c r="A23" s="106"/>
      <c r="B23" s="12">
        <v>19</v>
      </c>
      <c r="C23" s="10" t="s">
        <v>83</v>
      </c>
      <c r="D23" s="9">
        <v>73413</v>
      </c>
      <c r="E23" s="13" t="s">
        <v>106</v>
      </c>
      <c r="F23" s="13" t="s">
        <v>106</v>
      </c>
      <c r="G23" s="13" t="s">
        <v>106</v>
      </c>
      <c r="H23" s="13">
        <v>8</v>
      </c>
      <c r="I23" s="26">
        <f t="shared" si="0"/>
        <v>8</v>
      </c>
      <c r="J23" s="13" t="s">
        <v>106</v>
      </c>
      <c r="K23" s="13" t="s">
        <v>106</v>
      </c>
      <c r="L23" s="13" t="s">
        <v>106</v>
      </c>
      <c r="M23" s="13" t="s">
        <v>106</v>
      </c>
      <c r="N23" s="58" t="str">
        <f t="shared" si="1"/>
        <v>-</v>
      </c>
      <c r="O23" s="47"/>
    </row>
    <row r="24" spans="1:15" s="3" customFormat="1" ht="15.2" customHeight="1" thickBot="1" x14ac:dyDescent="0.3">
      <c r="A24" s="106"/>
      <c r="B24" s="12">
        <v>20</v>
      </c>
      <c r="C24" s="10" t="s">
        <v>84</v>
      </c>
      <c r="D24" s="9">
        <v>73414</v>
      </c>
      <c r="E24" s="13" t="s">
        <v>106</v>
      </c>
      <c r="F24" s="13" t="s">
        <v>106</v>
      </c>
      <c r="G24" s="13" t="s">
        <v>106</v>
      </c>
      <c r="H24" s="13" t="s">
        <v>106</v>
      </c>
      <c r="I24" s="26" t="str">
        <f t="shared" si="0"/>
        <v>-</v>
      </c>
      <c r="J24" s="13" t="s">
        <v>106</v>
      </c>
      <c r="K24" s="13" t="s">
        <v>106</v>
      </c>
      <c r="L24" s="13" t="s">
        <v>106</v>
      </c>
      <c r="M24" s="13">
        <v>1</v>
      </c>
      <c r="N24" s="58">
        <f t="shared" si="1"/>
        <v>1</v>
      </c>
      <c r="O24" s="48"/>
    </row>
    <row r="25" spans="1:15" s="3" customFormat="1" ht="15.2" customHeight="1" thickBot="1" x14ac:dyDescent="0.3">
      <c r="A25" s="106"/>
      <c r="B25" s="12">
        <v>21</v>
      </c>
      <c r="C25" s="28" t="s">
        <v>97</v>
      </c>
      <c r="D25" s="9">
        <v>73416</v>
      </c>
      <c r="E25" s="13" t="s">
        <v>106</v>
      </c>
      <c r="F25" s="13" t="s">
        <v>106</v>
      </c>
      <c r="G25" s="13" t="s">
        <v>106</v>
      </c>
      <c r="H25" s="13" t="s">
        <v>106</v>
      </c>
      <c r="I25" s="26" t="str">
        <f t="shared" si="0"/>
        <v>-</v>
      </c>
      <c r="J25" s="13" t="s">
        <v>106</v>
      </c>
      <c r="K25" s="13" t="s">
        <v>106</v>
      </c>
      <c r="L25" s="13" t="s">
        <v>106</v>
      </c>
      <c r="M25" s="13" t="s">
        <v>106</v>
      </c>
      <c r="N25" s="58" t="str">
        <f t="shared" si="1"/>
        <v>-</v>
      </c>
      <c r="O25" s="48"/>
    </row>
    <row r="26" spans="1:15" s="3" customFormat="1" ht="15.2" customHeight="1" thickBot="1" x14ac:dyDescent="0.3">
      <c r="A26" s="106"/>
      <c r="B26" s="12">
        <v>22</v>
      </c>
      <c r="C26" s="10" t="s">
        <v>85</v>
      </c>
      <c r="D26" s="9">
        <v>73417</v>
      </c>
      <c r="E26" s="13" t="s">
        <v>106</v>
      </c>
      <c r="F26" s="13" t="s">
        <v>106</v>
      </c>
      <c r="G26" s="13" t="s">
        <v>106</v>
      </c>
      <c r="H26" s="13" t="s">
        <v>106</v>
      </c>
      <c r="I26" s="26" t="str">
        <f t="shared" si="0"/>
        <v>-</v>
      </c>
      <c r="J26" s="13" t="s">
        <v>106</v>
      </c>
      <c r="K26" s="13" t="s">
        <v>106</v>
      </c>
      <c r="L26" s="13" t="s">
        <v>106</v>
      </c>
      <c r="M26" s="13" t="s">
        <v>106</v>
      </c>
      <c r="N26" s="58" t="str">
        <f t="shared" si="1"/>
        <v>-</v>
      </c>
      <c r="O26" s="48"/>
    </row>
    <row r="27" spans="1:15" ht="15.2" customHeight="1" thickBot="1" x14ac:dyDescent="0.3">
      <c r="A27" s="106"/>
      <c r="B27" s="12">
        <v>23</v>
      </c>
      <c r="C27" s="10" t="s">
        <v>18</v>
      </c>
      <c r="D27" s="9" t="s">
        <v>19</v>
      </c>
      <c r="E27" s="13" t="s">
        <v>106</v>
      </c>
      <c r="F27" s="13" t="s">
        <v>106</v>
      </c>
      <c r="G27" s="13" t="s">
        <v>106</v>
      </c>
      <c r="H27" s="13" t="s">
        <v>106</v>
      </c>
      <c r="I27" s="26" t="str">
        <f t="shared" si="0"/>
        <v>-</v>
      </c>
      <c r="J27" s="13" t="s">
        <v>106</v>
      </c>
      <c r="K27" s="13" t="s">
        <v>106</v>
      </c>
      <c r="L27" s="13" t="s">
        <v>106</v>
      </c>
      <c r="M27" s="13" t="s">
        <v>106</v>
      </c>
      <c r="N27" s="58" t="str">
        <f t="shared" si="1"/>
        <v>-</v>
      </c>
      <c r="O27" s="47"/>
    </row>
    <row r="28" spans="1:15" ht="15.2" customHeight="1" thickBot="1" x14ac:dyDescent="0.3">
      <c r="A28" s="106"/>
      <c r="B28" s="12">
        <v>24</v>
      </c>
      <c r="C28" s="10" t="s">
        <v>20</v>
      </c>
      <c r="D28" s="9" t="s">
        <v>21</v>
      </c>
      <c r="E28" s="13" t="s">
        <v>106</v>
      </c>
      <c r="F28" s="13" t="s">
        <v>106</v>
      </c>
      <c r="G28" s="13" t="s">
        <v>106</v>
      </c>
      <c r="H28" s="13" t="s">
        <v>106</v>
      </c>
      <c r="I28" s="26" t="str">
        <f t="shared" si="0"/>
        <v>-</v>
      </c>
      <c r="J28" s="13" t="s">
        <v>106</v>
      </c>
      <c r="K28" s="13" t="s">
        <v>106</v>
      </c>
      <c r="L28" s="13" t="s">
        <v>106</v>
      </c>
      <c r="M28" s="13" t="s">
        <v>106</v>
      </c>
      <c r="N28" s="58" t="str">
        <f t="shared" si="1"/>
        <v>-</v>
      </c>
      <c r="O28" s="48"/>
    </row>
    <row r="29" spans="1:15" ht="15.2" customHeight="1" thickBot="1" x14ac:dyDescent="0.3">
      <c r="A29" s="107"/>
      <c r="B29" s="29">
        <v>25</v>
      </c>
      <c r="C29" s="32" t="s">
        <v>99</v>
      </c>
      <c r="D29" s="33" t="s">
        <v>98</v>
      </c>
      <c r="E29" s="45" t="s">
        <v>106</v>
      </c>
      <c r="F29" s="45" t="s">
        <v>106</v>
      </c>
      <c r="G29" s="45" t="s">
        <v>106</v>
      </c>
      <c r="H29" s="45" t="s">
        <v>106</v>
      </c>
      <c r="I29" s="46" t="str">
        <f t="shared" si="0"/>
        <v>-</v>
      </c>
      <c r="J29" s="45" t="s">
        <v>106</v>
      </c>
      <c r="K29" s="45" t="s">
        <v>106</v>
      </c>
      <c r="L29" s="45" t="s">
        <v>106</v>
      </c>
      <c r="M29" s="45" t="s">
        <v>106</v>
      </c>
      <c r="N29" s="58" t="str">
        <f t="shared" si="1"/>
        <v>-</v>
      </c>
      <c r="O29" s="48"/>
    </row>
    <row r="30" spans="1:15" ht="15.2" customHeight="1" thickBot="1" x14ac:dyDescent="0.3">
      <c r="A30" s="87" t="s">
        <v>56</v>
      </c>
      <c r="B30" s="18">
        <v>26</v>
      </c>
      <c r="C30" s="37" t="s">
        <v>22</v>
      </c>
      <c r="D30" s="38" t="s">
        <v>23</v>
      </c>
      <c r="E30" s="20" t="s">
        <v>106</v>
      </c>
      <c r="F30" s="20" t="s">
        <v>106</v>
      </c>
      <c r="G30" s="20" t="s">
        <v>106</v>
      </c>
      <c r="H30" s="20" t="s">
        <v>106</v>
      </c>
      <c r="I30" s="27" t="str">
        <f t="shared" si="0"/>
        <v>-</v>
      </c>
      <c r="J30" s="20" t="s">
        <v>106</v>
      </c>
      <c r="K30" s="20" t="s">
        <v>106</v>
      </c>
      <c r="L30" s="20" t="s">
        <v>106</v>
      </c>
      <c r="M30" s="20" t="s">
        <v>106</v>
      </c>
      <c r="N30" s="58" t="str">
        <f t="shared" si="1"/>
        <v>-</v>
      </c>
      <c r="O30" s="48"/>
    </row>
    <row r="31" spans="1:15" s="3" customFormat="1" ht="15.2" customHeight="1" thickBot="1" x14ac:dyDescent="0.3">
      <c r="A31" s="88"/>
      <c r="B31" s="12">
        <v>27</v>
      </c>
      <c r="C31" s="10" t="s">
        <v>24</v>
      </c>
      <c r="D31" s="9" t="s">
        <v>25</v>
      </c>
      <c r="E31" s="13" t="s">
        <v>106</v>
      </c>
      <c r="F31" s="13" t="s">
        <v>106</v>
      </c>
      <c r="G31" s="13" t="s">
        <v>106</v>
      </c>
      <c r="H31" s="13" t="s">
        <v>106</v>
      </c>
      <c r="I31" s="26" t="str">
        <f t="shared" si="0"/>
        <v>-</v>
      </c>
      <c r="J31" s="13">
        <v>2</v>
      </c>
      <c r="K31" s="13" t="s">
        <v>106</v>
      </c>
      <c r="L31" s="13" t="s">
        <v>106</v>
      </c>
      <c r="M31" s="13" t="s">
        <v>106</v>
      </c>
      <c r="N31" s="58">
        <f t="shared" si="1"/>
        <v>2</v>
      </c>
      <c r="O31" s="48"/>
    </row>
    <row r="32" spans="1:15" ht="15.2" customHeight="1" thickBot="1" x14ac:dyDescent="0.3">
      <c r="A32" s="88"/>
      <c r="B32" s="12">
        <v>28</v>
      </c>
      <c r="C32" s="10" t="s">
        <v>86</v>
      </c>
      <c r="D32" s="9">
        <v>72421</v>
      </c>
      <c r="E32" s="13" t="s">
        <v>106</v>
      </c>
      <c r="F32" s="13" t="s">
        <v>106</v>
      </c>
      <c r="G32" s="13" t="s">
        <v>106</v>
      </c>
      <c r="H32" s="13" t="s">
        <v>106</v>
      </c>
      <c r="I32" s="26" t="str">
        <f t="shared" si="0"/>
        <v>-</v>
      </c>
      <c r="J32" s="13">
        <v>25</v>
      </c>
      <c r="K32" s="13" t="s">
        <v>106</v>
      </c>
      <c r="L32" s="13" t="s">
        <v>106</v>
      </c>
      <c r="M32" s="13" t="s">
        <v>106</v>
      </c>
      <c r="N32" s="58">
        <f t="shared" si="1"/>
        <v>25</v>
      </c>
      <c r="O32" s="48"/>
    </row>
    <row r="33" spans="1:15" ht="15.2" customHeight="1" thickBot="1" x14ac:dyDescent="0.3">
      <c r="A33" s="88"/>
      <c r="B33" s="12">
        <v>29</v>
      </c>
      <c r="C33" s="10" t="s">
        <v>26</v>
      </c>
      <c r="D33" s="9" t="s">
        <v>27</v>
      </c>
      <c r="E33" s="13" t="s">
        <v>106</v>
      </c>
      <c r="F33" s="13" t="s">
        <v>106</v>
      </c>
      <c r="G33" s="13" t="s">
        <v>106</v>
      </c>
      <c r="H33" s="13" t="s">
        <v>106</v>
      </c>
      <c r="I33" s="26" t="str">
        <f t="shared" si="0"/>
        <v>-</v>
      </c>
      <c r="J33" s="13" t="s">
        <v>106</v>
      </c>
      <c r="K33" s="13" t="s">
        <v>106</v>
      </c>
      <c r="L33" s="13" t="s">
        <v>106</v>
      </c>
      <c r="M33" s="13" t="s">
        <v>106</v>
      </c>
      <c r="N33" s="58" t="str">
        <f t="shared" si="1"/>
        <v>-</v>
      </c>
      <c r="O33" s="47"/>
    </row>
    <row r="34" spans="1:15" ht="15.2" customHeight="1" thickBot="1" x14ac:dyDescent="0.3">
      <c r="A34" s="88"/>
      <c r="B34" s="12">
        <v>30</v>
      </c>
      <c r="C34" s="10" t="s">
        <v>28</v>
      </c>
      <c r="D34" s="9" t="s">
        <v>29</v>
      </c>
      <c r="E34" s="13" t="s">
        <v>106</v>
      </c>
      <c r="F34" s="13" t="s">
        <v>106</v>
      </c>
      <c r="G34" s="13" t="s">
        <v>106</v>
      </c>
      <c r="H34" s="13">
        <v>0.2</v>
      </c>
      <c r="I34" s="26">
        <f t="shared" si="0"/>
        <v>0.2</v>
      </c>
      <c r="J34" s="13" t="s">
        <v>106</v>
      </c>
      <c r="K34" s="13" t="s">
        <v>106</v>
      </c>
      <c r="L34" s="13" t="s">
        <v>106</v>
      </c>
      <c r="M34" s="13" t="s">
        <v>106</v>
      </c>
      <c r="N34" s="58" t="str">
        <f t="shared" si="1"/>
        <v>-</v>
      </c>
      <c r="O34" s="48"/>
    </row>
    <row r="35" spans="1:15" ht="15.2" customHeight="1" thickBot="1" x14ac:dyDescent="0.3">
      <c r="A35" s="88"/>
      <c r="B35" s="12">
        <v>31</v>
      </c>
      <c r="C35" s="10" t="s">
        <v>30</v>
      </c>
      <c r="D35" s="9">
        <v>72422</v>
      </c>
      <c r="E35" s="13" t="s">
        <v>106</v>
      </c>
      <c r="F35" s="13" t="s">
        <v>106</v>
      </c>
      <c r="G35" s="13" t="s">
        <v>106</v>
      </c>
      <c r="H35" s="13">
        <v>18</v>
      </c>
      <c r="I35" s="26">
        <f t="shared" si="0"/>
        <v>18</v>
      </c>
      <c r="J35" s="13" t="s">
        <v>106</v>
      </c>
      <c r="K35" s="13" t="s">
        <v>106</v>
      </c>
      <c r="L35" s="13" t="s">
        <v>106</v>
      </c>
      <c r="M35" s="13" t="s">
        <v>106</v>
      </c>
      <c r="N35" s="58" t="str">
        <f t="shared" si="1"/>
        <v>-</v>
      </c>
      <c r="O35" s="48"/>
    </row>
    <row r="36" spans="1:15" ht="15.2" customHeight="1" thickBot="1" x14ac:dyDescent="0.3">
      <c r="A36" s="88"/>
      <c r="B36" s="12">
        <v>32</v>
      </c>
      <c r="C36" s="10" t="s">
        <v>104</v>
      </c>
      <c r="D36" s="9">
        <v>72423</v>
      </c>
      <c r="E36" s="13">
        <v>1</v>
      </c>
      <c r="F36" s="13" t="s">
        <v>106</v>
      </c>
      <c r="G36" s="13" t="s">
        <v>106</v>
      </c>
      <c r="H36" s="13" t="s">
        <v>106</v>
      </c>
      <c r="I36" s="26">
        <f t="shared" si="0"/>
        <v>1</v>
      </c>
      <c r="J36" s="13">
        <v>10</v>
      </c>
      <c r="K36" s="13">
        <v>2</v>
      </c>
      <c r="L36" s="13" t="s">
        <v>106</v>
      </c>
      <c r="M36" s="13" t="s">
        <v>106</v>
      </c>
      <c r="N36" s="58">
        <f t="shared" si="1"/>
        <v>12</v>
      </c>
      <c r="O36" s="48"/>
    </row>
    <row r="37" spans="1:15" s="3" customFormat="1" ht="15.2" customHeight="1" thickBot="1" x14ac:dyDescent="0.3">
      <c r="A37" s="88"/>
      <c r="B37" s="12">
        <v>33</v>
      </c>
      <c r="C37" s="10" t="s">
        <v>32</v>
      </c>
      <c r="D37" s="9">
        <v>72424</v>
      </c>
      <c r="E37" s="13" t="s">
        <v>106</v>
      </c>
      <c r="F37" s="13" t="s">
        <v>106</v>
      </c>
      <c r="G37" s="13" t="s">
        <v>106</v>
      </c>
      <c r="H37" s="13">
        <v>13</v>
      </c>
      <c r="I37" s="26">
        <f t="shared" si="0"/>
        <v>13</v>
      </c>
      <c r="J37" s="13">
        <v>13</v>
      </c>
      <c r="K37" s="13" t="s">
        <v>106</v>
      </c>
      <c r="L37" s="13" t="s">
        <v>106</v>
      </c>
      <c r="M37" s="13" t="s">
        <v>106</v>
      </c>
      <c r="N37" s="58">
        <f t="shared" si="1"/>
        <v>13</v>
      </c>
      <c r="O37" s="48"/>
    </row>
    <row r="38" spans="1:15" ht="15.2" customHeight="1" thickBot="1" x14ac:dyDescent="0.3">
      <c r="A38" s="88"/>
      <c r="B38" s="12">
        <v>34</v>
      </c>
      <c r="C38" s="10" t="s">
        <v>33</v>
      </c>
      <c r="D38" s="9" t="s">
        <v>34</v>
      </c>
      <c r="E38" s="13" t="s">
        <v>106</v>
      </c>
      <c r="F38" s="13" t="s">
        <v>106</v>
      </c>
      <c r="G38" s="13" t="s">
        <v>106</v>
      </c>
      <c r="H38" s="13" t="s">
        <v>106</v>
      </c>
      <c r="I38" s="26" t="str">
        <f t="shared" si="0"/>
        <v>-</v>
      </c>
      <c r="J38" s="13" t="s">
        <v>106</v>
      </c>
      <c r="K38" s="13" t="s">
        <v>106</v>
      </c>
      <c r="L38" s="13" t="s">
        <v>106</v>
      </c>
      <c r="M38" s="13" t="s">
        <v>106</v>
      </c>
      <c r="N38" s="58" t="str">
        <f t="shared" si="1"/>
        <v>-</v>
      </c>
      <c r="O38" s="48"/>
    </row>
    <row r="39" spans="1:15" ht="15.2" customHeight="1" thickBot="1" x14ac:dyDescent="0.3">
      <c r="A39" s="88"/>
      <c r="B39" s="12">
        <v>35</v>
      </c>
      <c r="C39" s="10" t="s">
        <v>87</v>
      </c>
      <c r="D39" s="9">
        <v>72432</v>
      </c>
      <c r="E39" s="13" t="s">
        <v>106</v>
      </c>
      <c r="F39" s="13" t="s">
        <v>106</v>
      </c>
      <c r="G39" s="13" t="s">
        <v>106</v>
      </c>
      <c r="H39" s="13" t="s">
        <v>106</v>
      </c>
      <c r="I39" s="26" t="str">
        <f t="shared" si="0"/>
        <v>-</v>
      </c>
      <c r="J39" s="13" t="s">
        <v>106</v>
      </c>
      <c r="K39" s="13" t="s">
        <v>106</v>
      </c>
      <c r="L39" s="13" t="s">
        <v>106</v>
      </c>
      <c r="M39" s="13" t="s">
        <v>106</v>
      </c>
      <c r="N39" s="58" t="str">
        <f t="shared" si="1"/>
        <v>-</v>
      </c>
      <c r="O39" s="48"/>
    </row>
    <row r="40" spans="1:15" ht="15.2" customHeight="1" thickBot="1" x14ac:dyDescent="0.3">
      <c r="A40" s="88"/>
      <c r="B40" s="12">
        <v>36</v>
      </c>
      <c r="C40" s="10" t="s">
        <v>94</v>
      </c>
      <c r="D40" s="9">
        <v>48844</v>
      </c>
      <c r="E40" s="13" t="s">
        <v>106</v>
      </c>
      <c r="F40" s="13" t="s">
        <v>106</v>
      </c>
      <c r="G40" s="13" t="s">
        <v>106</v>
      </c>
      <c r="H40" s="13">
        <v>12</v>
      </c>
      <c r="I40" s="26">
        <f t="shared" si="0"/>
        <v>12</v>
      </c>
      <c r="J40" s="13">
        <v>12</v>
      </c>
      <c r="K40" s="13" t="s">
        <v>106</v>
      </c>
      <c r="L40" s="13" t="s">
        <v>106</v>
      </c>
      <c r="M40" s="13" t="s">
        <v>106</v>
      </c>
      <c r="N40" s="58">
        <f t="shared" si="1"/>
        <v>12</v>
      </c>
      <c r="O40" s="48"/>
    </row>
    <row r="41" spans="1:15" ht="15.2" customHeight="1" thickBot="1" x14ac:dyDescent="0.3">
      <c r="A41" s="88"/>
      <c r="B41" s="12">
        <v>37</v>
      </c>
      <c r="C41" s="10" t="s">
        <v>35</v>
      </c>
      <c r="D41" s="9">
        <v>72425</v>
      </c>
      <c r="E41" s="13" t="s">
        <v>106</v>
      </c>
      <c r="F41" s="13" t="s">
        <v>106</v>
      </c>
      <c r="G41" s="13" t="s">
        <v>106</v>
      </c>
      <c r="H41" s="13" t="s">
        <v>106</v>
      </c>
      <c r="I41" s="26" t="str">
        <f t="shared" si="0"/>
        <v>-</v>
      </c>
      <c r="J41" s="13" t="s">
        <v>106</v>
      </c>
      <c r="K41" s="13" t="s">
        <v>106</v>
      </c>
      <c r="L41" s="13" t="s">
        <v>106</v>
      </c>
      <c r="M41" s="13" t="s">
        <v>106</v>
      </c>
      <c r="N41" s="58" t="str">
        <f t="shared" si="1"/>
        <v>-</v>
      </c>
      <c r="O41" s="48"/>
    </row>
    <row r="42" spans="1:15" ht="15.2" customHeight="1" thickBot="1" x14ac:dyDescent="0.3">
      <c r="A42" s="88"/>
      <c r="B42" s="12">
        <v>38</v>
      </c>
      <c r="C42" s="10" t="s">
        <v>88</v>
      </c>
      <c r="D42" s="9">
        <v>72426</v>
      </c>
      <c r="E42" s="13" t="s">
        <v>106</v>
      </c>
      <c r="F42" s="13" t="s">
        <v>106</v>
      </c>
      <c r="G42" s="13" t="s">
        <v>106</v>
      </c>
      <c r="H42" s="13" t="s">
        <v>106</v>
      </c>
      <c r="I42" s="26" t="str">
        <f t="shared" si="0"/>
        <v>-</v>
      </c>
      <c r="J42" s="13" t="s">
        <v>106</v>
      </c>
      <c r="K42" s="13" t="s">
        <v>106</v>
      </c>
      <c r="L42" s="13" t="s">
        <v>106</v>
      </c>
      <c r="M42" s="13">
        <v>6</v>
      </c>
      <c r="N42" s="58">
        <f t="shared" si="1"/>
        <v>6</v>
      </c>
      <c r="O42" s="48"/>
    </row>
    <row r="43" spans="1:15" ht="15.2" customHeight="1" thickBot="1" x14ac:dyDescent="0.3">
      <c r="A43" s="88"/>
      <c r="B43" s="12">
        <v>39</v>
      </c>
      <c r="C43" s="10" t="s">
        <v>95</v>
      </c>
      <c r="D43" s="9" t="s">
        <v>96</v>
      </c>
      <c r="E43" s="13" t="s">
        <v>106</v>
      </c>
      <c r="F43" s="13" t="s">
        <v>106</v>
      </c>
      <c r="G43" s="13" t="s">
        <v>106</v>
      </c>
      <c r="H43" s="13" t="s">
        <v>106</v>
      </c>
      <c r="I43" s="26" t="str">
        <f t="shared" si="0"/>
        <v>-</v>
      </c>
      <c r="J43" s="13" t="s">
        <v>106</v>
      </c>
      <c r="K43" s="13" t="s">
        <v>106</v>
      </c>
      <c r="L43" s="13" t="s">
        <v>106</v>
      </c>
      <c r="M43" s="13" t="s">
        <v>106</v>
      </c>
      <c r="N43" s="58" t="str">
        <f t="shared" si="1"/>
        <v>-</v>
      </c>
      <c r="O43" s="48"/>
    </row>
    <row r="44" spans="1:15" ht="15.2" customHeight="1" thickBot="1" x14ac:dyDescent="0.3">
      <c r="A44" s="88"/>
      <c r="B44" s="12">
        <v>40</v>
      </c>
      <c r="C44" s="10" t="s">
        <v>36</v>
      </c>
      <c r="D44" s="9">
        <v>72427</v>
      </c>
      <c r="E44" s="13" t="s">
        <v>106</v>
      </c>
      <c r="F44" s="13" t="s">
        <v>106</v>
      </c>
      <c r="G44" s="13" t="s">
        <v>106</v>
      </c>
      <c r="H44" s="13">
        <v>1</v>
      </c>
      <c r="I44" s="26">
        <f t="shared" si="0"/>
        <v>1</v>
      </c>
      <c r="J44" s="13" t="s">
        <v>106</v>
      </c>
      <c r="K44" s="13" t="s">
        <v>106</v>
      </c>
      <c r="L44" s="13" t="s">
        <v>106</v>
      </c>
      <c r="M44" s="13" t="s">
        <v>106</v>
      </c>
      <c r="N44" s="58" t="str">
        <f t="shared" si="1"/>
        <v>-</v>
      </c>
      <c r="O44" s="48"/>
    </row>
    <row r="45" spans="1:15" ht="15.2" customHeight="1" thickBot="1" x14ac:dyDescent="0.3">
      <c r="A45" s="88"/>
      <c r="B45" s="12">
        <v>41</v>
      </c>
      <c r="C45" s="10" t="s">
        <v>37</v>
      </c>
      <c r="D45" s="9">
        <v>72428</v>
      </c>
      <c r="E45" s="13" t="s">
        <v>106</v>
      </c>
      <c r="F45" s="13" t="s">
        <v>106</v>
      </c>
      <c r="G45" s="13" t="s">
        <v>106</v>
      </c>
      <c r="H45" s="13">
        <v>26</v>
      </c>
      <c r="I45" s="26">
        <f t="shared" si="0"/>
        <v>26</v>
      </c>
      <c r="J45" s="13" t="s">
        <v>106</v>
      </c>
      <c r="K45" s="13" t="s">
        <v>106</v>
      </c>
      <c r="L45" s="13" t="s">
        <v>106</v>
      </c>
      <c r="M45" s="13" t="s">
        <v>106</v>
      </c>
      <c r="N45" s="58" t="str">
        <f t="shared" si="1"/>
        <v>-</v>
      </c>
      <c r="O45" s="48"/>
    </row>
    <row r="46" spans="1:15" ht="15.2" customHeight="1" thickBot="1" x14ac:dyDescent="0.3">
      <c r="A46" s="88"/>
      <c r="B46" s="12">
        <v>42</v>
      </c>
      <c r="C46" s="10" t="s">
        <v>89</v>
      </c>
      <c r="D46" s="9">
        <v>72429</v>
      </c>
      <c r="E46" s="13" t="s">
        <v>106</v>
      </c>
      <c r="F46" s="13" t="s">
        <v>106</v>
      </c>
      <c r="G46" s="13" t="s">
        <v>106</v>
      </c>
      <c r="H46" s="13" t="s">
        <v>106</v>
      </c>
      <c r="I46" s="26" t="str">
        <f t="shared" si="0"/>
        <v>-</v>
      </c>
      <c r="J46" s="13" t="s">
        <v>106</v>
      </c>
      <c r="K46" s="13" t="s">
        <v>106</v>
      </c>
      <c r="L46" s="13" t="s">
        <v>106</v>
      </c>
      <c r="M46" s="13" t="s">
        <v>106</v>
      </c>
      <c r="N46" s="58" t="str">
        <f t="shared" si="1"/>
        <v>-</v>
      </c>
      <c r="O46" s="48"/>
    </row>
    <row r="47" spans="1:15" ht="15.2" customHeight="1" thickBot="1" x14ac:dyDescent="0.3">
      <c r="A47" s="88"/>
      <c r="B47" s="12">
        <v>43</v>
      </c>
      <c r="C47" s="10" t="s">
        <v>38</v>
      </c>
      <c r="D47" s="9">
        <v>48845</v>
      </c>
      <c r="E47" s="13" t="s">
        <v>106</v>
      </c>
      <c r="F47" s="13" t="s">
        <v>106</v>
      </c>
      <c r="G47" s="13" t="s">
        <v>106</v>
      </c>
      <c r="H47" s="13" t="s">
        <v>106</v>
      </c>
      <c r="I47" s="26" t="str">
        <f t="shared" si="0"/>
        <v>-</v>
      </c>
      <c r="J47" s="13" t="s">
        <v>106</v>
      </c>
      <c r="K47" s="13" t="s">
        <v>106</v>
      </c>
      <c r="L47" s="13" t="s">
        <v>106</v>
      </c>
      <c r="M47" s="13" t="s">
        <v>106</v>
      </c>
      <c r="N47" s="58" t="str">
        <f t="shared" si="1"/>
        <v>-</v>
      </c>
      <c r="O47" s="48"/>
    </row>
    <row r="48" spans="1:15" ht="15.2" customHeight="1" thickBot="1" x14ac:dyDescent="0.3">
      <c r="A48" s="88"/>
      <c r="B48" s="12">
        <v>44</v>
      </c>
      <c r="C48" s="10" t="s">
        <v>90</v>
      </c>
      <c r="D48" s="9">
        <v>72436</v>
      </c>
      <c r="E48" s="13" t="s">
        <v>106</v>
      </c>
      <c r="F48" s="13" t="s">
        <v>106</v>
      </c>
      <c r="G48" s="13" t="s">
        <v>106</v>
      </c>
      <c r="H48" s="13" t="s">
        <v>106</v>
      </c>
      <c r="I48" s="26" t="str">
        <f t="shared" si="0"/>
        <v>-</v>
      </c>
      <c r="J48" s="13" t="s">
        <v>106</v>
      </c>
      <c r="K48" s="13" t="s">
        <v>106</v>
      </c>
      <c r="L48" s="13" t="s">
        <v>106</v>
      </c>
      <c r="M48" s="13" t="s">
        <v>106</v>
      </c>
      <c r="N48" s="58" t="str">
        <f t="shared" si="1"/>
        <v>-</v>
      </c>
      <c r="O48" s="48"/>
    </row>
    <row r="49" spans="1:15" ht="15.2" customHeight="1" thickBot="1" x14ac:dyDescent="0.3">
      <c r="A49" s="89"/>
      <c r="B49" s="29">
        <v>45</v>
      </c>
      <c r="C49" s="32" t="s">
        <v>39</v>
      </c>
      <c r="D49" s="33" t="s">
        <v>40</v>
      </c>
      <c r="E49" s="45" t="s">
        <v>106</v>
      </c>
      <c r="F49" s="45" t="s">
        <v>106</v>
      </c>
      <c r="G49" s="45" t="s">
        <v>106</v>
      </c>
      <c r="H49" s="45" t="s">
        <v>106</v>
      </c>
      <c r="I49" s="46" t="str">
        <f t="shared" si="0"/>
        <v>-</v>
      </c>
      <c r="J49" s="45" t="s">
        <v>106</v>
      </c>
      <c r="K49" s="45" t="s">
        <v>106</v>
      </c>
      <c r="L49" s="45" t="s">
        <v>106</v>
      </c>
      <c r="M49" s="45" t="s">
        <v>106</v>
      </c>
      <c r="N49" s="58" t="str">
        <f t="shared" si="1"/>
        <v>-</v>
      </c>
      <c r="O49" s="48"/>
    </row>
    <row r="50" spans="1:15" ht="15.2" customHeight="1" thickBot="1" x14ac:dyDescent="0.3">
      <c r="A50" s="90" t="s">
        <v>62</v>
      </c>
      <c r="B50" s="18">
        <v>46</v>
      </c>
      <c r="C50" s="37" t="s">
        <v>41</v>
      </c>
      <c r="D50" s="38">
        <v>72441</v>
      </c>
      <c r="E50" s="20" t="s">
        <v>106</v>
      </c>
      <c r="F50" s="20" t="s">
        <v>106</v>
      </c>
      <c r="G50" s="20" t="s">
        <v>106</v>
      </c>
      <c r="H50" s="20" t="s">
        <v>106</v>
      </c>
      <c r="I50" s="27" t="str">
        <f t="shared" si="0"/>
        <v>-</v>
      </c>
      <c r="J50" s="20" t="s">
        <v>106</v>
      </c>
      <c r="K50" s="20" t="s">
        <v>106</v>
      </c>
      <c r="L50" s="20" t="s">
        <v>106</v>
      </c>
      <c r="M50" s="20" t="s">
        <v>106</v>
      </c>
      <c r="N50" s="58" t="str">
        <f t="shared" si="1"/>
        <v>-</v>
      </c>
      <c r="O50" s="48"/>
    </row>
    <row r="51" spans="1:15" ht="15.2" customHeight="1" thickBot="1" x14ac:dyDescent="0.3">
      <c r="A51" s="91"/>
      <c r="B51" s="12">
        <v>47</v>
      </c>
      <c r="C51" s="10" t="s">
        <v>42</v>
      </c>
      <c r="D51" s="9" t="s">
        <v>43</v>
      </c>
      <c r="E51" s="13" t="s">
        <v>106</v>
      </c>
      <c r="F51" s="13" t="s">
        <v>106</v>
      </c>
      <c r="G51" s="13">
        <v>1</v>
      </c>
      <c r="H51" s="13" t="s">
        <v>106</v>
      </c>
      <c r="I51" s="26">
        <f t="shared" si="0"/>
        <v>1</v>
      </c>
      <c r="J51" s="13" t="s">
        <v>106</v>
      </c>
      <c r="K51" s="13" t="s">
        <v>106</v>
      </c>
      <c r="L51" s="13" t="s">
        <v>106</v>
      </c>
      <c r="M51" s="13" t="s">
        <v>106</v>
      </c>
      <c r="N51" s="58" t="str">
        <f t="shared" si="1"/>
        <v>-</v>
      </c>
      <c r="O51" s="48"/>
    </row>
    <row r="52" spans="1:15" ht="15.2" customHeight="1" thickBot="1" x14ac:dyDescent="0.3">
      <c r="A52" s="91"/>
      <c r="B52" s="12">
        <v>48</v>
      </c>
      <c r="C52" s="10" t="s">
        <v>75</v>
      </c>
      <c r="D52" s="9">
        <v>72442</v>
      </c>
      <c r="E52" s="13" t="s">
        <v>106</v>
      </c>
      <c r="F52" s="13" t="s">
        <v>106</v>
      </c>
      <c r="G52" s="13" t="s">
        <v>106</v>
      </c>
      <c r="H52" s="13" t="s">
        <v>106</v>
      </c>
      <c r="I52" s="26" t="str">
        <f t="shared" si="0"/>
        <v>-</v>
      </c>
      <c r="J52" s="13" t="s">
        <v>106</v>
      </c>
      <c r="K52" s="13" t="s">
        <v>106</v>
      </c>
      <c r="L52" s="13" t="s">
        <v>106</v>
      </c>
      <c r="M52" s="13" t="s">
        <v>106</v>
      </c>
      <c r="N52" s="58" t="str">
        <f t="shared" si="1"/>
        <v>-</v>
      </c>
      <c r="O52" s="48"/>
    </row>
    <row r="53" spans="1:15" ht="15.2" customHeight="1" thickBot="1" x14ac:dyDescent="0.3">
      <c r="A53" s="91"/>
      <c r="B53" s="12">
        <v>49</v>
      </c>
      <c r="C53" s="10" t="s">
        <v>44</v>
      </c>
      <c r="D53" s="9">
        <v>72443</v>
      </c>
      <c r="E53" s="13" t="s">
        <v>106</v>
      </c>
      <c r="F53" s="13" t="s">
        <v>106</v>
      </c>
      <c r="G53" s="13" t="s">
        <v>106</v>
      </c>
      <c r="H53" s="13" t="s">
        <v>106</v>
      </c>
      <c r="I53" s="26" t="str">
        <f t="shared" si="0"/>
        <v>-</v>
      </c>
      <c r="J53" s="13" t="s">
        <v>106</v>
      </c>
      <c r="K53" s="13" t="s">
        <v>106</v>
      </c>
      <c r="L53" s="13" t="s">
        <v>106</v>
      </c>
      <c r="M53" s="13" t="s">
        <v>106</v>
      </c>
      <c r="N53" s="58" t="str">
        <f t="shared" si="1"/>
        <v>-</v>
      </c>
      <c r="O53" s="48"/>
    </row>
    <row r="54" spans="1:15" ht="15.2" customHeight="1" thickBot="1" x14ac:dyDescent="0.3">
      <c r="A54" s="91"/>
      <c r="B54" s="12">
        <v>50</v>
      </c>
      <c r="C54" s="10" t="s">
        <v>45</v>
      </c>
      <c r="D54" s="9" t="s">
        <v>46</v>
      </c>
      <c r="E54" s="13" t="s">
        <v>106</v>
      </c>
      <c r="F54" s="13" t="s">
        <v>106</v>
      </c>
      <c r="G54" s="13" t="s">
        <v>106</v>
      </c>
      <c r="H54" s="13" t="s">
        <v>106</v>
      </c>
      <c r="I54" s="26" t="str">
        <f t="shared" si="0"/>
        <v>-</v>
      </c>
      <c r="J54" s="13" t="s">
        <v>106</v>
      </c>
      <c r="K54" s="13" t="s">
        <v>106</v>
      </c>
      <c r="L54" s="13" t="s">
        <v>106</v>
      </c>
      <c r="M54" s="13" t="s">
        <v>106</v>
      </c>
      <c r="N54" s="58" t="str">
        <f t="shared" si="1"/>
        <v>-</v>
      </c>
      <c r="O54" s="48"/>
    </row>
    <row r="55" spans="1:15" ht="15.2" customHeight="1" thickBot="1" x14ac:dyDescent="0.3">
      <c r="A55" s="91"/>
      <c r="B55" s="12">
        <v>51</v>
      </c>
      <c r="C55" s="10" t="s">
        <v>47</v>
      </c>
      <c r="D55" s="9">
        <v>72444</v>
      </c>
      <c r="E55" s="13" t="s">
        <v>106</v>
      </c>
      <c r="F55" s="13" t="s">
        <v>106</v>
      </c>
      <c r="G55" s="13" t="s">
        <v>106</v>
      </c>
      <c r="H55" s="13" t="s">
        <v>106</v>
      </c>
      <c r="I55" s="26" t="str">
        <f t="shared" si="0"/>
        <v>-</v>
      </c>
      <c r="J55" s="13" t="s">
        <v>106</v>
      </c>
      <c r="K55" s="13" t="s">
        <v>106</v>
      </c>
      <c r="L55" s="13" t="s">
        <v>106</v>
      </c>
      <c r="M55" s="13" t="s">
        <v>106</v>
      </c>
      <c r="N55" s="58" t="str">
        <f t="shared" si="1"/>
        <v>-</v>
      </c>
      <c r="O55" s="48"/>
    </row>
    <row r="56" spans="1:15" ht="15.2" customHeight="1" thickBot="1" x14ac:dyDescent="0.3">
      <c r="A56" s="91"/>
      <c r="B56" s="12">
        <v>52</v>
      </c>
      <c r="C56" s="10" t="s">
        <v>48</v>
      </c>
      <c r="D56" s="9">
        <v>48846</v>
      </c>
      <c r="E56" s="13" t="s">
        <v>106</v>
      </c>
      <c r="F56" s="13" t="s">
        <v>106</v>
      </c>
      <c r="G56" s="13" t="s">
        <v>106</v>
      </c>
      <c r="H56" s="13">
        <v>1</v>
      </c>
      <c r="I56" s="26">
        <f t="shared" si="0"/>
        <v>1</v>
      </c>
      <c r="J56" s="13" t="s">
        <v>106</v>
      </c>
      <c r="K56" s="13" t="s">
        <v>106</v>
      </c>
      <c r="L56" s="13" t="s">
        <v>106</v>
      </c>
      <c r="M56" s="13" t="s">
        <v>106</v>
      </c>
      <c r="N56" s="58" t="str">
        <f t="shared" si="1"/>
        <v>-</v>
      </c>
      <c r="O56" s="48"/>
    </row>
    <row r="57" spans="1:15" ht="15.2" customHeight="1" thickBot="1" x14ac:dyDescent="0.3">
      <c r="A57" s="91"/>
      <c r="B57" s="12">
        <v>53</v>
      </c>
      <c r="C57" s="10" t="s">
        <v>91</v>
      </c>
      <c r="D57" s="9">
        <v>72445</v>
      </c>
      <c r="E57" s="13" t="s">
        <v>106</v>
      </c>
      <c r="F57" s="13" t="s">
        <v>106</v>
      </c>
      <c r="G57" s="13" t="s">
        <v>106</v>
      </c>
      <c r="H57" s="13">
        <v>6</v>
      </c>
      <c r="I57" s="26">
        <f t="shared" si="0"/>
        <v>6</v>
      </c>
      <c r="J57" s="13" t="s">
        <v>106</v>
      </c>
      <c r="K57" s="13" t="s">
        <v>106</v>
      </c>
      <c r="L57" s="13" t="s">
        <v>106</v>
      </c>
      <c r="M57" s="13" t="s">
        <v>106</v>
      </c>
      <c r="N57" s="58" t="str">
        <f t="shared" si="1"/>
        <v>-</v>
      </c>
      <c r="O57" s="48"/>
    </row>
    <row r="58" spans="1:15" ht="15.2" customHeight="1" thickBot="1" x14ac:dyDescent="0.3">
      <c r="A58" s="91"/>
      <c r="B58" s="12">
        <v>54</v>
      </c>
      <c r="C58" s="10" t="s">
        <v>92</v>
      </c>
      <c r="D58" s="9">
        <v>72446</v>
      </c>
      <c r="E58" s="13" t="s">
        <v>106</v>
      </c>
      <c r="F58" s="13" t="s">
        <v>106</v>
      </c>
      <c r="G58" s="13" t="s">
        <v>106</v>
      </c>
      <c r="H58" s="13">
        <v>1</v>
      </c>
      <c r="I58" s="26">
        <f t="shared" si="0"/>
        <v>1</v>
      </c>
      <c r="J58" s="13" t="s">
        <v>106</v>
      </c>
      <c r="K58" s="13" t="s">
        <v>106</v>
      </c>
      <c r="L58" s="13" t="s">
        <v>106</v>
      </c>
      <c r="M58" s="13" t="s">
        <v>106</v>
      </c>
      <c r="N58" s="58" t="str">
        <f t="shared" si="1"/>
        <v>-</v>
      </c>
      <c r="O58" s="48"/>
    </row>
    <row r="59" spans="1:15" ht="15.2" customHeight="1" thickBot="1" x14ac:dyDescent="0.3">
      <c r="A59" s="91"/>
      <c r="B59" s="12">
        <v>55</v>
      </c>
      <c r="C59" s="10" t="s">
        <v>49</v>
      </c>
      <c r="D59" s="9" t="s">
        <v>50</v>
      </c>
      <c r="E59" s="13" t="s">
        <v>106</v>
      </c>
      <c r="F59" s="13" t="s">
        <v>106</v>
      </c>
      <c r="G59" s="13" t="s">
        <v>106</v>
      </c>
      <c r="H59" s="13" t="s">
        <v>106</v>
      </c>
      <c r="I59" s="26" t="str">
        <f t="shared" si="0"/>
        <v>-</v>
      </c>
      <c r="J59" s="13" t="s">
        <v>106</v>
      </c>
      <c r="K59" s="13" t="s">
        <v>106</v>
      </c>
      <c r="L59" s="13" t="s">
        <v>106</v>
      </c>
      <c r="M59" s="13" t="s">
        <v>106</v>
      </c>
      <c r="N59" s="58" t="str">
        <f t="shared" si="1"/>
        <v>-</v>
      </c>
      <c r="O59" s="48"/>
    </row>
    <row r="60" spans="1:15" ht="15.2" customHeight="1" thickBot="1" x14ac:dyDescent="0.3">
      <c r="A60" s="92"/>
      <c r="B60" s="29">
        <v>56</v>
      </c>
      <c r="C60" s="32" t="s">
        <v>67</v>
      </c>
      <c r="D60" s="33" t="s">
        <v>68</v>
      </c>
      <c r="E60" s="45" t="s">
        <v>106</v>
      </c>
      <c r="F60" s="45" t="s">
        <v>106</v>
      </c>
      <c r="G60" s="45" t="s">
        <v>106</v>
      </c>
      <c r="H60" s="45" t="s">
        <v>106</v>
      </c>
      <c r="I60" s="46" t="str">
        <f t="shared" si="0"/>
        <v>-</v>
      </c>
      <c r="J60" s="45" t="s">
        <v>106</v>
      </c>
      <c r="K60" s="45" t="s">
        <v>106</v>
      </c>
      <c r="L60" s="45" t="s">
        <v>106</v>
      </c>
      <c r="M60" s="45" t="s">
        <v>106</v>
      </c>
      <c r="N60" s="58" t="str">
        <f t="shared" si="1"/>
        <v>-</v>
      </c>
      <c r="O60" s="48"/>
    </row>
    <row r="61" spans="1:15" ht="15.2" customHeight="1" thickBot="1" x14ac:dyDescent="0.3">
      <c r="A61" s="93" t="s">
        <v>70</v>
      </c>
      <c r="B61" s="18">
        <v>57</v>
      </c>
      <c r="C61" s="49" t="s">
        <v>55</v>
      </c>
      <c r="D61" s="50" t="s">
        <v>54</v>
      </c>
      <c r="E61" s="20" t="s">
        <v>106</v>
      </c>
      <c r="F61" s="20" t="s">
        <v>106</v>
      </c>
      <c r="G61" s="20" t="s">
        <v>106</v>
      </c>
      <c r="H61" s="20" t="s">
        <v>106</v>
      </c>
      <c r="I61" s="27" t="str">
        <f t="shared" si="0"/>
        <v>-</v>
      </c>
      <c r="J61" s="20" t="s">
        <v>106</v>
      </c>
      <c r="K61" s="20">
        <v>10</v>
      </c>
      <c r="L61" s="20" t="s">
        <v>106</v>
      </c>
      <c r="M61" s="20" t="s">
        <v>106</v>
      </c>
      <c r="N61" s="58">
        <f t="shared" si="1"/>
        <v>10</v>
      </c>
      <c r="O61" s="48"/>
    </row>
    <row r="62" spans="1:15" ht="15.2" customHeight="1" thickBot="1" x14ac:dyDescent="0.3">
      <c r="A62" s="94"/>
      <c r="B62" s="29">
        <v>58</v>
      </c>
      <c r="C62" s="51" t="s">
        <v>93</v>
      </c>
      <c r="D62" s="52" t="s">
        <v>65</v>
      </c>
      <c r="E62" s="53"/>
      <c r="F62" s="53"/>
      <c r="G62" s="53"/>
      <c r="H62" s="53"/>
      <c r="I62" s="46" t="str">
        <f>+IF(AND(OR(E62="-",E62=""),OR(F62="-",F62=""),OR(G62="-",G62=""),OR(H62="-",H62="")),"-",SUM(E62:H62))</f>
        <v>-</v>
      </c>
      <c r="J62" s="53"/>
      <c r="K62" s="53"/>
      <c r="L62" s="53"/>
      <c r="M62" s="53"/>
      <c r="N62" s="58" t="str">
        <f t="shared" si="1"/>
        <v>-</v>
      </c>
      <c r="O62" s="48"/>
    </row>
  </sheetData>
  <mergeCells count="13">
    <mergeCell ref="A61:A62"/>
    <mergeCell ref="A5:A29"/>
    <mergeCell ref="C1:N1"/>
    <mergeCell ref="F2:J2"/>
    <mergeCell ref="B3:B4"/>
    <mergeCell ref="C3:C4"/>
    <mergeCell ref="D3:D4"/>
    <mergeCell ref="E3:H3"/>
    <mergeCell ref="I3:I4"/>
    <mergeCell ref="J3:M3"/>
    <mergeCell ref="N3:N4"/>
    <mergeCell ref="A50:A60"/>
    <mergeCell ref="A30:A49"/>
  </mergeCells>
  <phoneticPr fontId="17" type="noConversion"/>
  <pageMargins left="0.75" right="0.25" top="0.25" bottom="0.25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7" sqref="C7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" customWidth="1"/>
    <col min="5" max="8" width="5.7109375" style="4" customWidth="1"/>
    <col min="9" max="9" width="5.7109375" style="7" customWidth="1"/>
    <col min="10" max="13" width="5.7109375" style="4" customWidth="1"/>
    <col min="14" max="14" width="5.5703125" style="3" customWidth="1"/>
    <col min="15" max="16384" width="9.140625" style="2"/>
  </cols>
  <sheetData>
    <row r="1" spans="1:15" ht="18" customHeight="1" x14ac:dyDescent="0.3">
      <c r="C1" s="95" t="s">
        <v>51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5" ht="16.5" customHeight="1" thickBot="1" x14ac:dyDescent="0.3">
      <c r="D2" s="2"/>
      <c r="E2" s="2"/>
      <c r="F2" s="96" t="s">
        <v>52</v>
      </c>
      <c r="G2" s="96"/>
      <c r="H2" s="96"/>
      <c r="I2" s="96"/>
      <c r="J2" s="96"/>
      <c r="K2" s="2"/>
      <c r="L2" s="2"/>
      <c r="M2" s="5" t="s">
        <v>53</v>
      </c>
      <c r="N2" s="8"/>
    </row>
    <row r="3" spans="1:15" s="6" customFormat="1" ht="14.25" customHeight="1" x14ac:dyDescent="0.25">
      <c r="A3" s="17" t="s">
        <v>57</v>
      </c>
      <c r="B3" s="97" t="s">
        <v>0</v>
      </c>
      <c r="C3" s="99" t="s">
        <v>1</v>
      </c>
      <c r="D3" s="121" t="s">
        <v>2</v>
      </c>
      <c r="E3" s="123" t="str">
        <f>"Ngày 13/"&amp;Tháng!$F$1</f>
        <v>Ngày 13/06</v>
      </c>
      <c r="F3" s="113"/>
      <c r="G3" s="113"/>
      <c r="H3" s="124"/>
      <c r="I3" s="125" t="s">
        <v>3</v>
      </c>
      <c r="J3" s="123" t="str">
        <f>"Ngày 14/"&amp;Tháng!$F$1</f>
        <v>Ngày 14/06</v>
      </c>
      <c r="K3" s="113"/>
      <c r="L3" s="113"/>
      <c r="M3" s="124"/>
      <c r="N3" s="127" t="s">
        <v>3</v>
      </c>
    </row>
    <row r="4" spans="1:15" s="6" customFormat="1" ht="14.25" customHeight="1" thickBot="1" x14ac:dyDescent="0.3">
      <c r="A4" s="42"/>
      <c r="B4" s="98"/>
      <c r="C4" s="100"/>
      <c r="D4" s="122"/>
      <c r="E4" s="43" t="s">
        <v>58</v>
      </c>
      <c r="F4" s="40" t="s">
        <v>59</v>
      </c>
      <c r="G4" s="41" t="s">
        <v>60</v>
      </c>
      <c r="H4" s="44" t="s">
        <v>61</v>
      </c>
      <c r="I4" s="126"/>
      <c r="J4" s="43" t="s">
        <v>58</v>
      </c>
      <c r="K4" s="41" t="s">
        <v>59</v>
      </c>
      <c r="L4" s="41" t="s">
        <v>60</v>
      </c>
      <c r="M4" s="44" t="s">
        <v>61</v>
      </c>
      <c r="N4" s="128"/>
    </row>
    <row r="5" spans="1:15" s="3" customFormat="1" ht="15.2" customHeight="1" thickBot="1" x14ac:dyDescent="0.3">
      <c r="A5" s="105" t="s">
        <v>69</v>
      </c>
      <c r="B5" s="18">
        <v>1</v>
      </c>
      <c r="C5" s="19" t="s">
        <v>4</v>
      </c>
      <c r="D5" s="18">
        <v>73401</v>
      </c>
      <c r="E5" s="20">
        <v>4</v>
      </c>
      <c r="F5" s="20" t="s">
        <v>106</v>
      </c>
      <c r="G5" s="20" t="s">
        <v>106</v>
      </c>
      <c r="H5" s="20">
        <v>3</v>
      </c>
      <c r="I5" s="27">
        <f>+IF(AND(OR(E5="-",E5=""),OR(F5="-",F5=""),OR(G5="-",G5=""),OR(H5="-",H5="")),"-",SUM(E5:H5))</f>
        <v>7</v>
      </c>
      <c r="J5" s="20">
        <v>5</v>
      </c>
      <c r="K5" s="20">
        <v>12</v>
      </c>
      <c r="L5" s="20" t="s">
        <v>106</v>
      </c>
      <c r="M5" s="20" t="s">
        <v>106</v>
      </c>
      <c r="N5" s="58">
        <f>+IF(AND(OR(J5="-",J5=""),OR(K5="-",K5=""),OR(L5="-",L5=""),OR(M5="-",M5="")),"-",SUM(J5:M5))</f>
        <v>17</v>
      </c>
      <c r="O5" s="47"/>
    </row>
    <row r="6" spans="1:15" s="3" customFormat="1" ht="15.2" customHeight="1" thickBot="1" x14ac:dyDescent="0.3">
      <c r="A6" s="106"/>
      <c r="B6" s="12">
        <v>2</v>
      </c>
      <c r="C6" s="22" t="s">
        <v>78</v>
      </c>
      <c r="D6" s="12">
        <v>73402</v>
      </c>
      <c r="E6" s="13">
        <v>8</v>
      </c>
      <c r="F6" s="13">
        <v>2</v>
      </c>
      <c r="G6" s="13" t="s">
        <v>106</v>
      </c>
      <c r="H6" s="13">
        <v>9</v>
      </c>
      <c r="I6" s="26">
        <f t="shared" ref="I6:I61" si="0">+IF(AND(OR(E6="-",E6=""),OR(F6="-",F6=""),OR(G6="-",G6=""),OR(H6="-",H6="")),"-",SUM(E6:H6))</f>
        <v>19</v>
      </c>
      <c r="J6" s="13">
        <v>8</v>
      </c>
      <c r="K6" s="13" t="s">
        <v>106</v>
      </c>
      <c r="L6" s="13" t="s">
        <v>106</v>
      </c>
      <c r="M6" s="13" t="s">
        <v>106</v>
      </c>
      <c r="N6" s="58">
        <f t="shared" ref="N6:N62" si="1">+IF(AND(OR(J6="-",J6=""),OR(K6="-",K6=""),OR(L6="-",L6=""),OR(M6="-",M6="")),"-",SUM(J6:M6))</f>
        <v>8</v>
      </c>
      <c r="O6" s="47"/>
    </row>
    <row r="7" spans="1:15" s="3" customFormat="1" ht="15.2" customHeight="1" thickBot="1" x14ac:dyDescent="0.3">
      <c r="A7" s="106"/>
      <c r="B7" s="12">
        <v>3</v>
      </c>
      <c r="C7" s="10" t="s">
        <v>5</v>
      </c>
      <c r="D7" s="9">
        <v>48842</v>
      </c>
      <c r="E7" s="13">
        <v>7</v>
      </c>
      <c r="F7" s="13">
        <v>1</v>
      </c>
      <c r="G7" s="13" t="s">
        <v>106</v>
      </c>
      <c r="H7" s="13">
        <v>8</v>
      </c>
      <c r="I7" s="26">
        <f t="shared" si="0"/>
        <v>16</v>
      </c>
      <c r="J7" s="13">
        <v>4</v>
      </c>
      <c r="K7" s="13" t="s">
        <v>106</v>
      </c>
      <c r="L7" s="13">
        <v>4</v>
      </c>
      <c r="M7" s="13">
        <v>1</v>
      </c>
      <c r="N7" s="58">
        <f t="shared" si="1"/>
        <v>9</v>
      </c>
      <c r="O7" s="47"/>
    </row>
    <row r="8" spans="1:15" s="3" customFormat="1" ht="15.2" customHeight="1" thickBot="1" x14ac:dyDescent="0.3">
      <c r="A8" s="106"/>
      <c r="B8" s="12">
        <v>4</v>
      </c>
      <c r="C8" s="10" t="s">
        <v>6</v>
      </c>
      <c r="D8" s="9">
        <v>73403</v>
      </c>
      <c r="E8" s="13">
        <v>46</v>
      </c>
      <c r="F8" s="13">
        <v>1</v>
      </c>
      <c r="G8" s="13" t="s">
        <v>106</v>
      </c>
      <c r="H8" s="13">
        <v>1</v>
      </c>
      <c r="I8" s="26">
        <f t="shared" si="0"/>
        <v>48</v>
      </c>
      <c r="J8" s="13">
        <v>4</v>
      </c>
      <c r="K8" s="13" t="s">
        <v>106</v>
      </c>
      <c r="L8" s="13" t="s">
        <v>106</v>
      </c>
      <c r="M8" s="13">
        <v>52</v>
      </c>
      <c r="N8" s="58">
        <f t="shared" si="1"/>
        <v>56</v>
      </c>
      <c r="O8" s="47"/>
    </row>
    <row r="9" spans="1:15" s="3" customFormat="1" ht="15.2" customHeight="1" thickBot="1" x14ac:dyDescent="0.3">
      <c r="A9" s="106"/>
      <c r="B9" s="12">
        <v>5</v>
      </c>
      <c r="C9" s="10" t="s">
        <v>79</v>
      </c>
      <c r="D9" s="9">
        <v>73420</v>
      </c>
      <c r="E9" s="13">
        <v>8</v>
      </c>
      <c r="F9" s="13" t="s">
        <v>106</v>
      </c>
      <c r="G9" s="13" t="s">
        <v>106</v>
      </c>
      <c r="H9" s="13">
        <v>2</v>
      </c>
      <c r="I9" s="26">
        <f t="shared" si="0"/>
        <v>10</v>
      </c>
      <c r="J9" s="13">
        <v>10</v>
      </c>
      <c r="K9" s="13" t="s">
        <v>106</v>
      </c>
      <c r="L9" s="13" t="s">
        <v>106</v>
      </c>
      <c r="M9" s="13">
        <v>7</v>
      </c>
      <c r="N9" s="58">
        <f t="shared" si="1"/>
        <v>17</v>
      </c>
      <c r="O9" s="47"/>
    </row>
    <row r="10" spans="1:15" s="3" customFormat="1" ht="15.2" customHeight="1" thickBot="1" x14ac:dyDescent="0.3">
      <c r="A10" s="106"/>
      <c r="B10" s="12">
        <v>6</v>
      </c>
      <c r="C10" s="10" t="s">
        <v>7</v>
      </c>
      <c r="D10" s="9">
        <v>73400</v>
      </c>
      <c r="E10" s="13" t="s">
        <v>106</v>
      </c>
      <c r="F10" s="13" t="s">
        <v>106</v>
      </c>
      <c r="G10" s="13" t="s">
        <v>106</v>
      </c>
      <c r="H10" s="13">
        <v>1</v>
      </c>
      <c r="I10" s="26">
        <f t="shared" si="0"/>
        <v>1</v>
      </c>
      <c r="J10" s="13">
        <v>3</v>
      </c>
      <c r="K10" s="13" t="s">
        <v>106</v>
      </c>
      <c r="L10" s="13" t="s">
        <v>106</v>
      </c>
      <c r="M10" s="13">
        <v>50</v>
      </c>
      <c r="N10" s="58">
        <f t="shared" si="1"/>
        <v>53</v>
      </c>
      <c r="O10" s="47"/>
    </row>
    <row r="11" spans="1:15" s="3" customFormat="1" ht="15.2" customHeight="1" thickBot="1" x14ac:dyDescent="0.3">
      <c r="A11" s="106"/>
      <c r="B11" s="12">
        <v>7</v>
      </c>
      <c r="C11" s="10" t="s">
        <v>8</v>
      </c>
      <c r="D11" s="9">
        <v>73404</v>
      </c>
      <c r="E11" s="13">
        <v>2</v>
      </c>
      <c r="F11" s="13" t="s">
        <v>106</v>
      </c>
      <c r="G11" s="13" t="s">
        <v>106</v>
      </c>
      <c r="H11" s="13">
        <v>7</v>
      </c>
      <c r="I11" s="26">
        <f t="shared" si="0"/>
        <v>9</v>
      </c>
      <c r="J11" s="13">
        <v>2</v>
      </c>
      <c r="K11" s="13" t="s">
        <v>106</v>
      </c>
      <c r="L11" s="13" t="s">
        <v>106</v>
      </c>
      <c r="M11" s="13">
        <v>35</v>
      </c>
      <c r="N11" s="58">
        <f t="shared" si="1"/>
        <v>37</v>
      </c>
      <c r="O11" s="47"/>
    </row>
    <row r="12" spans="1:15" s="3" customFormat="1" ht="15.2" customHeight="1" thickBot="1" x14ac:dyDescent="0.3">
      <c r="A12" s="106"/>
      <c r="B12" s="12">
        <v>8</v>
      </c>
      <c r="C12" s="10" t="s">
        <v>9</v>
      </c>
      <c r="D12" s="9" t="s">
        <v>10</v>
      </c>
      <c r="E12" s="13">
        <v>0.4</v>
      </c>
      <c r="F12" s="13" t="s">
        <v>106</v>
      </c>
      <c r="G12" s="13" t="s">
        <v>106</v>
      </c>
      <c r="H12" s="13">
        <v>0.6</v>
      </c>
      <c r="I12" s="26">
        <f t="shared" si="0"/>
        <v>1</v>
      </c>
      <c r="J12" s="13">
        <v>2</v>
      </c>
      <c r="K12" s="13" t="s">
        <v>106</v>
      </c>
      <c r="L12" s="13" t="s">
        <v>106</v>
      </c>
      <c r="M12" s="13">
        <v>34</v>
      </c>
      <c r="N12" s="58">
        <f t="shared" si="1"/>
        <v>36</v>
      </c>
      <c r="O12" s="47"/>
    </row>
    <row r="13" spans="1:15" s="3" customFormat="1" ht="15.2" customHeight="1" thickBot="1" x14ac:dyDescent="0.3">
      <c r="A13" s="106"/>
      <c r="B13" s="12">
        <v>9</v>
      </c>
      <c r="C13" s="10" t="s">
        <v>11</v>
      </c>
      <c r="D13" s="9">
        <v>73405</v>
      </c>
      <c r="E13" s="13">
        <v>6</v>
      </c>
      <c r="F13" s="13" t="s">
        <v>106</v>
      </c>
      <c r="G13" s="13" t="s">
        <v>106</v>
      </c>
      <c r="H13" s="13" t="s">
        <v>106</v>
      </c>
      <c r="I13" s="26">
        <f t="shared" si="0"/>
        <v>6</v>
      </c>
      <c r="J13" s="13">
        <v>1</v>
      </c>
      <c r="K13" s="13" t="s">
        <v>106</v>
      </c>
      <c r="L13" s="13" t="s">
        <v>106</v>
      </c>
      <c r="M13" s="13">
        <v>23</v>
      </c>
      <c r="N13" s="58">
        <f t="shared" si="1"/>
        <v>24</v>
      </c>
      <c r="O13" s="47"/>
    </row>
    <row r="14" spans="1:15" s="3" customFormat="1" ht="15.2" customHeight="1" thickBot="1" x14ac:dyDescent="0.3">
      <c r="A14" s="106"/>
      <c r="B14" s="12">
        <v>10</v>
      </c>
      <c r="C14" s="10" t="s">
        <v>80</v>
      </c>
      <c r="D14" s="9">
        <v>73406</v>
      </c>
      <c r="E14" s="13">
        <v>36</v>
      </c>
      <c r="F14" s="13">
        <v>1</v>
      </c>
      <c r="G14" s="13" t="s">
        <v>106</v>
      </c>
      <c r="H14" s="13">
        <v>6</v>
      </c>
      <c r="I14" s="26">
        <f t="shared" si="0"/>
        <v>43</v>
      </c>
      <c r="J14" s="13">
        <v>3</v>
      </c>
      <c r="K14" s="13" t="s">
        <v>106</v>
      </c>
      <c r="L14" s="13">
        <v>1</v>
      </c>
      <c r="M14" s="13">
        <v>5</v>
      </c>
      <c r="N14" s="58">
        <f t="shared" si="1"/>
        <v>9</v>
      </c>
      <c r="O14" s="48"/>
    </row>
    <row r="15" spans="1:15" s="3" customFormat="1" ht="15.2" customHeight="1" thickBot="1" x14ac:dyDescent="0.3">
      <c r="A15" s="106"/>
      <c r="B15" s="12">
        <v>11</v>
      </c>
      <c r="C15" s="10" t="s">
        <v>12</v>
      </c>
      <c r="D15" s="9">
        <v>73408</v>
      </c>
      <c r="E15" s="13">
        <v>9</v>
      </c>
      <c r="F15" s="13" t="s">
        <v>106</v>
      </c>
      <c r="G15" s="13" t="s">
        <v>106</v>
      </c>
      <c r="H15" s="13">
        <v>4</v>
      </c>
      <c r="I15" s="26">
        <f t="shared" si="0"/>
        <v>13</v>
      </c>
      <c r="J15" s="13" t="s">
        <v>106</v>
      </c>
      <c r="K15" s="13" t="s">
        <v>106</v>
      </c>
      <c r="L15" s="13" t="s">
        <v>106</v>
      </c>
      <c r="M15" s="13">
        <v>1</v>
      </c>
      <c r="N15" s="58">
        <f t="shared" si="1"/>
        <v>1</v>
      </c>
      <c r="O15" s="47"/>
    </row>
    <row r="16" spans="1:15" ht="15.2" customHeight="1" thickBot="1" x14ac:dyDescent="0.3">
      <c r="A16" s="106"/>
      <c r="B16" s="12">
        <v>12</v>
      </c>
      <c r="C16" s="10" t="s">
        <v>13</v>
      </c>
      <c r="D16" s="9">
        <v>73409</v>
      </c>
      <c r="E16" s="13">
        <v>9</v>
      </c>
      <c r="F16" s="13" t="s">
        <v>106</v>
      </c>
      <c r="G16" s="13" t="s">
        <v>106</v>
      </c>
      <c r="H16" s="13">
        <v>27</v>
      </c>
      <c r="I16" s="26">
        <f t="shared" si="0"/>
        <v>36</v>
      </c>
      <c r="J16" s="13">
        <v>1</v>
      </c>
      <c r="K16" s="13" t="s">
        <v>106</v>
      </c>
      <c r="L16" s="13" t="s">
        <v>106</v>
      </c>
      <c r="M16" s="13">
        <v>8</v>
      </c>
      <c r="N16" s="58">
        <f t="shared" si="1"/>
        <v>9</v>
      </c>
      <c r="O16" s="47"/>
    </row>
    <row r="17" spans="1:15" s="3" customFormat="1" ht="15.2" customHeight="1" thickBot="1" x14ac:dyDescent="0.3">
      <c r="A17" s="106"/>
      <c r="B17" s="12">
        <v>13</v>
      </c>
      <c r="C17" s="10" t="s">
        <v>63</v>
      </c>
      <c r="D17" s="9" t="s">
        <v>64</v>
      </c>
      <c r="E17" s="13">
        <v>9</v>
      </c>
      <c r="F17" s="13" t="s">
        <v>106</v>
      </c>
      <c r="G17" s="13" t="s">
        <v>106</v>
      </c>
      <c r="H17" s="13">
        <v>27</v>
      </c>
      <c r="I17" s="26">
        <f t="shared" si="0"/>
        <v>36</v>
      </c>
      <c r="J17" s="13">
        <v>0.5</v>
      </c>
      <c r="K17" s="13">
        <v>0.30000000000000004</v>
      </c>
      <c r="L17" s="13">
        <v>9.9999999999999978E-2</v>
      </c>
      <c r="M17" s="13">
        <v>14.1</v>
      </c>
      <c r="N17" s="58">
        <f t="shared" si="1"/>
        <v>15</v>
      </c>
      <c r="O17" s="48"/>
    </row>
    <row r="18" spans="1:15" s="3" customFormat="1" ht="15.2" customHeight="1" thickBot="1" x14ac:dyDescent="0.3">
      <c r="A18" s="106"/>
      <c r="B18" s="12">
        <v>14</v>
      </c>
      <c r="C18" s="10" t="s">
        <v>102</v>
      </c>
      <c r="D18" s="9" t="s">
        <v>15</v>
      </c>
      <c r="E18" s="13">
        <v>0.3</v>
      </c>
      <c r="F18" s="13" t="s">
        <v>106</v>
      </c>
      <c r="G18" s="13" t="s">
        <v>106</v>
      </c>
      <c r="H18" s="13" t="s">
        <v>106</v>
      </c>
      <c r="I18" s="26">
        <f t="shared" si="0"/>
        <v>0.3</v>
      </c>
      <c r="J18" s="13" t="s">
        <v>106</v>
      </c>
      <c r="K18" s="13" t="s">
        <v>106</v>
      </c>
      <c r="L18" s="13" t="s">
        <v>106</v>
      </c>
      <c r="M18" s="13" t="s">
        <v>106</v>
      </c>
      <c r="N18" s="58" t="str">
        <f t="shared" si="1"/>
        <v>-</v>
      </c>
      <c r="O18" s="48"/>
    </row>
    <row r="19" spans="1:15" ht="15.2" customHeight="1" thickBot="1" x14ac:dyDescent="0.3">
      <c r="A19" s="106"/>
      <c r="B19" s="12">
        <v>15</v>
      </c>
      <c r="C19" s="10" t="s">
        <v>103</v>
      </c>
      <c r="D19" s="9">
        <v>73410</v>
      </c>
      <c r="E19" s="13">
        <v>2</v>
      </c>
      <c r="F19" s="13" t="s">
        <v>106</v>
      </c>
      <c r="G19" s="13" t="s">
        <v>106</v>
      </c>
      <c r="H19" s="13">
        <v>1</v>
      </c>
      <c r="I19" s="26">
        <f t="shared" si="0"/>
        <v>3</v>
      </c>
      <c r="J19" s="13">
        <v>1</v>
      </c>
      <c r="K19" s="13" t="s">
        <v>106</v>
      </c>
      <c r="L19" s="13" t="s">
        <v>106</v>
      </c>
      <c r="M19" s="13">
        <v>74</v>
      </c>
      <c r="N19" s="58">
        <f t="shared" si="1"/>
        <v>75</v>
      </c>
      <c r="O19" s="47"/>
    </row>
    <row r="20" spans="1:15" ht="15.2" customHeight="1" thickBot="1" x14ac:dyDescent="0.3">
      <c r="A20" s="106"/>
      <c r="B20" s="12">
        <v>16</v>
      </c>
      <c r="C20" s="10" t="s">
        <v>17</v>
      </c>
      <c r="D20" s="9">
        <v>48840</v>
      </c>
      <c r="E20" s="13" t="s">
        <v>106</v>
      </c>
      <c r="F20" s="13" t="s">
        <v>106</v>
      </c>
      <c r="G20" s="13" t="s">
        <v>106</v>
      </c>
      <c r="H20" s="13" t="s">
        <v>106</v>
      </c>
      <c r="I20" s="26" t="str">
        <f t="shared" si="0"/>
        <v>-</v>
      </c>
      <c r="J20" s="13" t="s">
        <v>106</v>
      </c>
      <c r="K20" s="13" t="s">
        <v>106</v>
      </c>
      <c r="L20" s="13" t="s">
        <v>106</v>
      </c>
      <c r="M20" s="13">
        <v>23</v>
      </c>
      <c r="N20" s="58">
        <f t="shared" si="1"/>
        <v>23</v>
      </c>
      <c r="O20" s="48"/>
    </row>
    <row r="21" spans="1:15" s="3" customFormat="1" ht="15.2" customHeight="1" thickBot="1" x14ac:dyDescent="0.3">
      <c r="A21" s="106"/>
      <c r="B21" s="12">
        <v>17</v>
      </c>
      <c r="C21" s="10" t="s">
        <v>81</v>
      </c>
      <c r="D21" s="9">
        <v>73411</v>
      </c>
      <c r="E21" s="13" t="s">
        <v>106</v>
      </c>
      <c r="F21" s="13" t="s">
        <v>106</v>
      </c>
      <c r="G21" s="13" t="s">
        <v>106</v>
      </c>
      <c r="H21" s="13" t="s">
        <v>106</v>
      </c>
      <c r="I21" s="26" t="str">
        <f t="shared" si="0"/>
        <v>-</v>
      </c>
      <c r="J21" s="13" t="s">
        <v>106</v>
      </c>
      <c r="K21" s="13" t="s">
        <v>106</v>
      </c>
      <c r="L21" s="13" t="s">
        <v>106</v>
      </c>
      <c r="M21" s="13">
        <v>6</v>
      </c>
      <c r="N21" s="58">
        <f t="shared" si="1"/>
        <v>6</v>
      </c>
      <c r="O21" s="48"/>
    </row>
    <row r="22" spans="1:15" ht="15.2" customHeight="1" thickBot="1" x14ac:dyDescent="0.3">
      <c r="A22" s="106"/>
      <c r="B22" s="12">
        <v>18</v>
      </c>
      <c r="C22" s="10" t="s">
        <v>82</v>
      </c>
      <c r="D22" s="9">
        <v>73412</v>
      </c>
      <c r="E22" s="13">
        <v>9</v>
      </c>
      <c r="F22" s="13">
        <v>1</v>
      </c>
      <c r="G22" s="13" t="s">
        <v>106</v>
      </c>
      <c r="H22" s="13">
        <v>3</v>
      </c>
      <c r="I22" s="26">
        <f t="shared" si="0"/>
        <v>13</v>
      </c>
      <c r="J22" s="13">
        <v>2</v>
      </c>
      <c r="K22" s="13">
        <v>1</v>
      </c>
      <c r="L22" s="13" t="s">
        <v>106</v>
      </c>
      <c r="M22" s="13">
        <v>2</v>
      </c>
      <c r="N22" s="58">
        <f t="shared" si="1"/>
        <v>5</v>
      </c>
      <c r="O22" s="47"/>
    </row>
    <row r="23" spans="1:15" ht="15.2" customHeight="1" thickBot="1" x14ac:dyDescent="0.3">
      <c r="A23" s="106"/>
      <c r="B23" s="12">
        <v>19</v>
      </c>
      <c r="C23" s="10" t="s">
        <v>83</v>
      </c>
      <c r="D23" s="9">
        <v>73413</v>
      </c>
      <c r="E23" s="13" t="s">
        <v>106</v>
      </c>
      <c r="F23" s="13">
        <v>3</v>
      </c>
      <c r="G23" s="13" t="s">
        <v>106</v>
      </c>
      <c r="H23" s="13" t="s">
        <v>106</v>
      </c>
      <c r="I23" s="26">
        <f t="shared" si="0"/>
        <v>3</v>
      </c>
      <c r="J23" s="13">
        <v>2</v>
      </c>
      <c r="K23" s="13" t="s">
        <v>106</v>
      </c>
      <c r="L23" s="13" t="s">
        <v>106</v>
      </c>
      <c r="M23" s="13" t="s">
        <v>106</v>
      </c>
      <c r="N23" s="58">
        <f t="shared" si="1"/>
        <v>2</v>
      </c>
      <c r="O23" s="47"/>
    </row>
    <row r="24" spans="1:15" s="3" customFormat="1" ht="15.2" customHeight="1" thickBot="1" x14ac:dyDescent="0.3">
      <c r="A24" s="106"/>
      <c r="B24" s="12">
        <v>20</v>
      </c>
      <c r="C24" s="10" t="s">
        <v>84</v>
      </c>
      <c r="D24" s="9">
        <v>73414</v>
      </c>
      <c r="E24" s="13" t="s">
        <v>106</v>
      </c>
      <c r="F24" s="13" t="s">
        <v>106</v>
      </c>
      <c r="G24" s="13" t="s">
        <v>106</v>
      </c>
      <c r="H24" s="13" t="s">
        <v>106</v>
      </c>
      <c r="I24" s="26" t="str">
        <f t="shared" si="0"/>
        <v>-</v>
      </c>
      <c r="J24" s="13" t="s">
        <v>106</v>
      </c>
      <c r="K24" s="13" t="s">
        <v>106</v>
      </c>
      <c r="L24" s="13" t="s">
        <v>106</v>
      </c>
      <c r="M24" s="13" t="s">
        <v>106</v>
      </c>
      <c r="N24" s="58" t="str">
        <f t="shared" si="1"/>
        <v>-</v>
      </c>
      <c r="O24" s="48"/>
    </row>
    <row r="25" spans="1:15" s="3" customFormat="1" ht="15.2" customHeight="1" thickBot="1" x14ac:dyDescent="0.3">
      <c r="A25" s="106"/>
      <c r="B25" s="12">
        <v>21</v>
      </c>
      <c r="C25" s="28" t="s">
        <v>97</v>
      </c>
      <c r="D25" s="9">
        <v>73416</v>
      </c>
      <c r="E25" s="13" t="s">
        <v>106</v>
      </c>
      <c r="F25" s="13" t="s">
        <v>106</v>
      </c>
      <c r="G25" s="13" t="s">
        <v>106</v>
      </c>
      <c r="H25" s="13" t="s">
        <v>106</v>
      </c>
      <c r="I25" s="26" t="str">
        <f t="shared" si="0"/>
        <v>-</v>
      </c>
      <c r="J25" s="13" t="s">
        <v>106</v>
      </c>
      <c r="K25" s="13" t="s">
        <v>106</v>
      </c>
      <c r="L25" s="13" t="s">
        <v>106</v>
      </c>
      <c r="M25" s="13" t="s">
        <v>106</v>
      </c>
      <c r="N25" s="58" t="str">
        <f t="shared" si="1"/>
        <v>-</v>
      </c>
      <c r="O25" s="48"/>
    </row>
    <row r="26" spans="1:15" s="3" customFormat="1" ht="15.2" customHeight="1" thickBot="1" x14ac:dyDescent="0.3">
      <c r="A26" s="106"/>
      <c r="B26" s="12">
        <v>22</v>
      </c>
      <c r="C26" s="10" t="s">
        <v>85</v>
      </c>
      <c r="D26" s="9">
        <v>73417</v>
      </c>
      <c r="E26" s="13" t="s">
        <v>106</v>
      </c>
      <c r="F26" s="13" t="s">
        <v>106</v>
      </c>
      <c r="G26" s="13" t="s">
        <v>106</v>
      </c>
      <c r="H26" s="13" t="s">
        <v>106</v>
      </c>
      <c r="I26" s="26" t="str">
        <f t="shared" si="0"/>
        <v>-</v>
      </c>
      <c r="J26" s="13" t="s">
        <v>106</v>
      </c>
      <c r="K26" s="13" t="s">
        <v>106</v>
      </c>
      <c r="L26" s="13" t="s">
        <v>106</v>
      </c>
      <c r="M26" s="13" t="s">
        <v>106</v>
      </c>
      <c r="N26" s="58" t="str">
        <f t="shared" si="1"/>
        <v>-</v>
      </c>
      <c r="O26" s="48"/>
    </row>
    <row r="27" spans="1:15" ht="15.2" customHeight="1" thickBot="1" x14ac:dyDescent="0.3">
      <c r="A27" s="106"/>
      <c r="B27" s="12">
        <v>23</v>
      </c>
      <c r="C27" s="10" t="s">
        <v>18</v>
      </c>
      <c r="D27" s="9" t="s">
        <v>19</v>
      </c>
      <c r="E27" s="13" t="s">
        <v>106</v>
      </c>
      <c r="F27" s="13" t="s">
        <v>106</v>
      </c>
      <c r="G27" s="13" t="s">
        <v>106</v>
      </c>
      <c r="H27" s="13" t="s">
        <v>106</v>
      </c>
      <c r="I27" s="26" t="str">
        <f t="shared" si="0"/>
        <v>-</v>
      </c>
      <c r="J27" s="13">
        <v>0.1</v>
      </c>
      <c r="K27" s="13" t="s">
        <v>106</v>
      </c>
      <c r="L27" s="13" t="s">
        <v>106</v>
      </c>
      <c r="M27" s="13">
        <v>19.899999999999999</v>
      </c>
      <c r="N27" s="58">
        <f t="shared" si="1"/>
        <v>20</v>
      </c>
      <c r="O27" s="47"/>
    </row>
    <row r="28" spans="1:15" ht="15.2" customHeight="1" thickBot="1" x14ac:dyDescent="0.3">
      <c r="A28" s="106"/>
      <c r="B28" s="12">
        <v>24</v>
      </c>
      <c r="C28" s="10" t="s">
        <v>20</v>
      </c>
      <c r="D28" s="9" t="s">
        <v>21</v>
      </c>
      <c r="E28" s="13" t="s">
        <v>106</v>
      </c>
      <c r="F28" s="13" t="s">
        <v>106</v>
      </c>
      <c r="G28" s="13" t="s">
        <v>106</v>
      </c>
      <c r="H28" s="13" t="s">
        <v>106</v>
      </c>
      <c r="I28" s="26" t="str">
        <f t="shared" si="0"/>
        <v>-</v>
      </c>
      <c r="J28" s="13" t="s">
        <v>106</v>
      </c>
      <c r="K28" s="13" t="s">
        <v>106</v>
      </c>
      <c r="L28" s="13" t="s">
        <v>106</v>
      </c>
      <c r="M28" s="13" t="s">
        <v>106</v>
      </c>
      <c r="N28" s="58" t="str">
        <f t="shared" si="1"/>
        <v>-</v>
      </c>
      <c r="O28" s="48"/>
    </row>
    <row r="29" spans="1:15" ht="15.2" customHeight="1" thickBot="1" x14ac:dyDescent="0.3">
      <c r="A29" s="107"/>
      <c r="B29" s="29">
        <v>25</v>
      </c>
      <c r="C29" s="32" t="s">
        <v>99</v>
      </c>
      <c r="D29" s="33" t="s">
        <v>98</v>
      </c>
      <c r="E29" s="45" t="s">
        <v>106</v>
      </c>
      <c r="F29" s="45" t="s">
        <v>106</v>
      </c>
      <c r="G29" s="45" t="s">
        <v>106</v>
      </c>
      <c r="H29" s="45" t="s">
        <v>106</v>
      </c>
      <c r="I29" s="46" t="str">
        <f t="shared" si="0"/>
        <v>-</v>
      </c>
      <c r="J29" s="45">
        <v>2</v>
      </c>
      <c r="K29" s="45">
        <v>1</v>
      </c>
      <c r="L29" s="45" t="s">
        <v>106</v>
      </c>
      <c r="M29" s="45">
        <v>13</v>
      </c>
      <c r="N29" s="58">
        <f t="shared" si="1"/>
        <v>16</v>
      </c>
      <c r="O29" s="48"/>
    </row>
    <row r="30" spans="1:15" ht="15.2" customHeight="1" thickBot="1" x14ac:dyDescent="0.3">
      <c r="A30" s="87" t="s">
        <v>56</v>
      </c>
      <c r="B30" s="18">
        <v>26</v>
      </c>
      <c r="C30" s="37" t="s">
        <v>22</v>
      </c>
      <c r="D30" s="38" t="s">
        <v>23</v>
      </c>
      <c r="E30" s="20" t="s">
        <v>106</v>
      </c>
      <c r="F30" s="20" t="s">
        <v>106</v>
      </c>
      <c r="G30" s="20" t="s">
        <v>106</v>
      </c>
      <c r="H30" s="20" t="s">
        <v>106</v>
      </c>
      <c r="I30" s="27" t="str">
        <f t="shared" si="0"/>
        <v>-</v>
      </c>
      <c r="J30" s="20" t="s">
        <v>106</v>
      </c>
      <c r="K30" s="20" t="s">
        <v>106</v>
      </c>
      <c r="L30" s="20" t="s">
        <v>106</v>
      </c>
      <c r="M30" s="20" t="s">
        <v>106</v>
      </c>
      <c r="N30" s="58" t="str">
        <f t="shared" si="1"/>
        <v>-</v>
      </c>
      <c r="O30" s="48"/>
    </row>
    <row r="31" spans="1:15" s="3" customFormat="1" ht="15.2" customHeight="1" thickBot="1" x14ac:dyDescent="0.3">
      <c r="A31" s="88"/>
      <c r="B31" s="12">
        <v>27</v>
      </c>
      <c r="C31" s="10" t="s">
        <v>24</v>
      </c>
      <c r="D31" s="9" t="s">
        <v>25</v>
      </c>
      <c r="E31" s="13">
        <v>0.2</v>
      </c>
      <c r="F31" s="13">
        <v>9.9999999999999978E-2</v>
      </c>
      <c r="G31" s="13" t="s">
        <v>106</v>
      </c>
      <c r="H31" s="13" t="s">
        <v>106</v>
      </c>
      <c r="I31" s="26">
        <f t="shared" si="0"/>
        <v>0.3</v>
      </c>
      <c r="J31" s="13" t="s">
        <v>106</v>
      </c>
      <c r="K31" s="13" t="s">
        <v>106</v>
      </c>
      <c r="L31" s="13" t="s">
        <v>106</v>
      </c>
      <c r="M31" s="13">
        <v>0.1</v>
      </c>
      <c r="N31" s="58">
        <f t="shared" si="1"/>
        <v>0.1</v>
      </c>
      <c r="O31" s="48"/>
    </row>
    <row r="32" spans="1:15" ht="15.2" customHeight="1" thickBot="1" x14ac:dyDescent="0.3">
      <c r="A32" s="88"/>
      <c r="B32" s="12">
        <v>28</v>
      </c>
      <c r="C32" s="10" t="s">
        <v>86</v>
      </c>
      <c r="D32" s="9">
        <v>72421</v>
      </c>
      <c r="E32" s="13" t="s">
        <v>106</v>
      </c>
      <c r="F32" s="13" t="s">
        <v>106</v>
      </c>
      <c r="G32" s="13" t="s">
        <v>106</v>
      </c>
      <c r="H32" s="13">
        <v>6</v>
      </c>
      <c r="I32" s="26">
        <f t="shared" si="0"/>
        <v>6</v>
      </c>
      <c r="J32" s="13" t="s">
        <v>106</v>
      </c>
      <c r="K32" s="13" t="s">
        <v>106</v>
      </c>
      <c r="L32" s="13" t="s">
        <v>106</v>
      </c>
      <c r="M32" s="13" t="s">
        <v>106</v>
      </c>
      <c r="N32" s="58" t="str">
        <f t="shared" si="1"/>
        <v>-</v>
      </c>
      <c r="O32" s="48"/>
    </row>
    <row r="33" spans="1:15" ht="15.2" customHeight="1" thickBot="1" x14ac:dyDescent="0.3">
      <c r="A33" s="88"/>
      <c r="B33" s="12">
        <v>29</v>
      </c>
      <c r="C33" s="10" t="s">
        <v>26</v>
      </c>
      <c r="D33" s="9" t="s">
        <v>27</v>
      </c>
      <c r="E33" s="13" t="s">
        <v>106</v>
      </c>
      <c r="F33" s="13" t="s">
        <v>106</v>
      </c>
      <c r="G33" s="13" t="s">
        <v>106</v>
      </c>
      <c r="H33" s="13" t="s">
        <v>106</v>
      </c>
      <c r="I33" s="26" t="str">
        <f t="shared" si="0"/>
        <v>-</v>
      </c>
      <c r="J33" s="13" t="s">
        <v>106</v>
      </c>
      <c r="K33" s="13" t="s">
        <v>106</v>
      </c>
      <c r="L33" s="13" t="s">
        <v>106</v>
      </c>
      <c r="M33" s="13" t="s">
        <v>106</v>
      </c>
      <c r="N33" s="58" t="str">
        <f t="shared" si="1"/>
        <v>-</v>
      </c>
      <c r="O33" s="47"/>
    </row>
    <row r="34" spans="1:15" ht="15.2" customHeight="1" thickBot="1" x14ac:dyDescent="0.3">
      <c r="A34" s="88"/>
      <c r="B34" s="12">
        <v>30</v>
      </c>
      <c r="C34" s="10" t="s">
        <v>28</v>
      </c>
      <c r="D34" s="9" t="s">
        <v>29</v>
      </c>
      <c r="E34" s="13" t="s">
        <v>106</v>
      </c>
      <c r="F34" s="13" t="s">
        <v>106</v>
      </c>
      <c r="G34" s="13" t="s">
        <v>106</v>
      </c>
      <c r="H34" s="13" t="s">
        <v>106</v>
      </c>
      <c r="I34" s="26" t="str">
        <f t="shared" si="0"/>
        <v>-</v>
      </c>
      <c r="J34" s="13" t="s">
        <v>106</v>
      </c>
      <c r="K34" s="13" t="s">
        <v>106</v>
      </c>
      <c r="L34" s="13" t="s">
        <v>106</v>
      </c>
      <c r="M34" s="13" t="s">
        <v>106</v>
      </c>
      <c r="N34" s="58" t="str">
        <f t="shared" si="1"/>
        <v>-</v>
      </c>
      <c r="O34" s="48"/>
    </row>
    <row r="35" spans="1:15" ht="15.2" customHeight="1" thickBot="1" x14ac:dyDescent="0.3">
      <c r="A35" s="88"/>
      <c r="B35" s="12">
        <v>31</v>
      </c>
      <c r="C35" s="10" t="s">
        <v>30</v>
      </c>
      <c r="D35" s="9">
        <v>72422</v>
      </c>
      <c r="E35" s="13" t="s">
        <v>106</v>
      </c>
      <c r="F35" s="13" t="s">
        <v>106</v>
      </c>
      <c r="G35" s="13" t="s">
        <v>106</v>
      </c>
      <c r="H35" s="13" t="s">
        <v>106</v>
      </c>
      <c r="I35" s="26" t="str">
        <f t="shared" si="0"/>
        <v>-</v>
      </c>
      <c r="J35" s="13" t="s">
        <v>106</v>
      </c>
      <c r="K35" s="13" t="s">
        <v>106</v>
      </c>
      <c r="L35" s="13" t="s">
        <v>106</v>
      </c>
      <c r="M35" s="13" t="s">
        <v>106</v>
      </c>
      <c r="N35" s="58" t="str">
        <f t="shared" si="1"/>
        <v>-</v>
      </c>
      <c r="O35" s="48"/>
    </row>
    <row r="36" spans="1:15" ht="15.2" customHeight="1" thickBot="1" x14ac:dyDescent="0.3">
      <c r="A36" s="88"/>
      <c r="B36" s="12">
        <v>32</v>
      </c>
      <c r="C36" s="10" t="s">
        <v>104</v>
      </c>
      <c r="D36" s="9">
        <v>72423</v>
      </c>
      <c r="E36" s="13" t="s">
        <v>106</v>
      </c>
      <c r="F36" s="13" t="s">
        <v>106</v>
      </c>
      <c r="G36" s="13" t="s">
        <v>106</v>
      </c>
      <c r="H36" s="13" t="s">
        <v>106</v>
      </c>
      <c r="I36" s="26" t="str">
        <f t="shared" si="0"/>
        <v>-</v>
      </c>
      <c r="J36" s="13" t="s">
        <v>106</v>
      </c>
      <c r="K36" s="13">
        <v>4</v>
      </c>
      <c r="L36" s="13" t="s">
        <v>106</v>
      </c>
      <c r="M36" s="13" t="s">
        <v>106</v>
      </c>
      <c r="N36" s="58">
        <f t="shared" si="1"/>
        <v>4</v>
      </c>
      <c r="O36" s="48"/>
    </row>
    <row r="37" spans="1:15" s="3" customFormat="1" ht="15.2" customHeight="1" thickBot="1" x14ac:dyDescent="0.3">
      <c r="A37" s="88"/>
      <c r="B37" s="12">
        <v>33</v>
      </c>
      <c r="C37" s="10" t="s">
        <v>32</v>
      </c>
      <c r="D37" s="9">
        <v>72424</v>
      </c>
      <c r="E37" s="13" t="s">
        <v>106</v>
      </c>
      <c r="F37" s="13" t="s">
        <v>106</v>
      </c>
      <c r="G37" s="13" t="s">
        <v>106</v>
      </c>
      <c r="H37" s="13" t="s">
        <v>106</v>
      </c>
      <c r="I37" s="26" t="str">
        <f t="shared" si="0"/>
        <v>-</v>
      </c>
      <c r="J37" s="13" t="s">
        <v>106</v>
      </c>
      <c r="K37" s="13">
        <v>2</v>
      </c>
      <c r="L37" s="13" t="s">
        <v>106</v>
      </c>
      <c r="M37" s="13" t="s">
        <v>106</v>
      </c>
      <c r="N37" s="58">
        <f t="shared" si="1"/>
        <v>2</v>
      </c>
      <c r="O37" s="48"/>
    </row>
    <row r="38" spans="1:15" ht="15.2" customHeight="1" thickBot="1" x14ac:dyDescent="0.3">
      <c r="A38" s="88"/>
      <c r="B38" s="12">
        <v>34</v>
      </c>
      <c r="C38" s="10" t="s">
        <v>33</v>
      </c>
      <c r="D38" s="9" t="s">
        <v>34</v>
      </c>
      <c r="E38" s="13" t="s">
        <v>106</v>
      </c>
      <c r="F38" s="13" t="s">
        <v>106</v>
      </c>
      <c r="G38" s="13" t="s">
        <v>106</v>
      </c>
      <c r="H38" s="13" t="s">
        <v>106</v>
      </c>
      <c r="I38" s="26" t="str">
        <f t="shared" si="0"/>
        <v>-</v>
      </c>
      <c r="J38" s="13" t="s">
        <v>106</v>
      </c>
      <c r="K38" s="13">
        <v>0.3</v>
      </c>
      <c r="L38" s="13" t="s">
        <v>106</v>
      </c>
      <c r="M38" s="13" t="s">
        <v>106</v>
      </c>
      <c r="N38" s="58">
        <f t="shared" si="1"/>
        <v>0.3</v>
      </c>
      <c r="O38" s="48"/>
    </row>
    <row r="39" spans="1:15" ht="15.2" customHeight="1" thickBot="1" x14ac:dyDescent="0.3">
      <c r="A39" s="88"/>
      <c r="B39" s="12">
        <v>35</v>
      </c>
      <c r="C39" s="10" t="s">
        <v>87</v>
      </c>
      <c r="D39" s="9">
        <v>72432</v>
      </c>
      <c r="E39" s="13" t="s">
        <v>106</v>
      </c>
      <c r="F39" s="13" t="s">
        <v>106</v>
      </c>
      <c r="G39" s="13" t="s">
        <v>106</v>
      </c>
      <c r="H39" s="13" t="s">
        <v>106</v>
      </c>
      <c r="I39" s="26" t="str">
        <f t="shared" si="0"/>
        <v>-</v>
      </c>
      <c r="J39" s="13" t="s">
        <v>106</v>
      </c>
      <c r="K39" s="13" t="s">
        <v>106</v>
      </c>
      <c r="L39" s="13" t="s">
        <v>106</v>
      </c>
      <c r="M39" s="13" t="s">
        <v>106</v>
      </c>
      <c r="N39" s="58" t="str">
        <f t="shared" si="1"/>
        <v>-</v>
      </c>
      <c r="O39" s="48"/>
    </row>
    <row r="40" spans="1:15" ht="15.2" customHeight="1" thickBot="1" x14ac:dyDescent="0.3">
      <c r="A40" s="88"/>
      <c r="B40" s="12">
        <v>36</v>
      </c>
      <c r="C40" s="10" t="s">
        <v>94</v>
      </c>
      <c r="D40" s="9">
        <v>48844</v>
      </c>
      <c r="E40" s="13" t="s">
        <v>106</v>
      </c>
      <c r="F40" s="13" t="s">
        <v>106</v>
      </c>
      <c r="G40" s="13" t="s">
        <v>106</v>
      </c>
      <c r="H40" s="13" t="s">
        <v>106</v>
      </c>
      <c r="I40" s="26" t="str">
        <f t="shared" si="0"/>
        <v>-</v>
      </c>
      <c r="J40" s="13" t="s">
        <v>106</v>
      </c>
      <c r="K40" s="13">
        <v>1</v>
      </c>
      <c r="L40" s="13">
        <v>1</v>
      </c>
      <c r="M40" s="13" t="s">
        <v>106</v>
      </c>
      <c r="N40" s="58">
        <f t="shared" si="1"/>
        <v>2</v>
      </c>
      <c r="O40" s="48"/>
    </row>
    <row r="41" spans="1:15" ht="15.2" customHeight="1" thickBot="1" x14ac:dyDescent="0.3">
      <c r="A41" s="88"/>
      <c r="B41" s="12">
        <v>37</v>
      </c>
      <c r="C41" s="10" t="s">
        <v>35</v>
      </c>
      <c r="D41" s="9">
        <v>72425</v>
      </c>
      <c r="E41" s="13" t="s">
        <v>106</v>
      </c>
      <c r="F41" s="13" t="s">
        <v>106</v>
      </c>
      <c r="G41" s="13" t="s">
        <v>106</v>
      </c>
      <c r="H41" s="13" t="s">
        <v>106</v>
      </c>
      <c r="I41" s="26" t="str">
        <f t="shared" si="0"/>
        <v>-</v>
      </c>
      <c r="J41" s="13" t="s">
        <v>106</v>
      </c>
      <c r="K41" s="13" t="s">
        <v>106</v>
      </c>
      <c r="L41" s="13" t="s">
        <v>106</v>
      </c>
      <c r="M41" s="13" t="s">
        <v>106</v>
      </c>
      <c r="N41" s="58" t="str">
        <f t="shared" si="1"/>
        <v>-</v>
      </c>
      <c r="O41" s="48"/>
    </row>
    <row r="42" spans="1:15" ht="15.2" customHeight="1" thickBot="1" x14ac:dyDescent="0.3">
      <c r="A42" s="88"/>
      <c r="B42" s="12">
        <v>38</v>
      </c>
      <c r="C42" s="10" t="s">
        <v>88</v>
      </c>
      <c r="D42" s="9">
        <v>72426</v>
      </c>
      <c r="E42" s="13" t="s">
        <v>106</v>
      </c>
      <c r="F42" s="13" t="s">
        <v>106</v>
      </c>
      <c r="G42" s="13" t="s">
        <v>106</v>
      </c>
      <c r="H42" s="13" t="s">
        <v>106</v>
      </c>
      <c r="I42" s="26" t="str">
        <f t="shared" si="0"/>
        <v>-</v>
      </c>
      <c r="J42" s="13" t="s">
        <v>106</v>
      </c>
      <c r="K42" s="13" t="s">
        <v>106</v>
      </c>
      <c r="L42" s="13" t="s">
        <v>106</v>
      </c>
      <c r="M42" s="13" t="s">
        <v>106</v>
      </c>
      <c r="N42" s="58" t="str">
        <f t="shared" si="1"/>
        <v>-</v>
      </c>
      <c r="O42" s="48"/>
    </row>
    <row r="43" spans="1:15" ht="15.2" customHeight="1" thickBot="1" x14ac:dyDescent="0.3">
      <c r="A43" s="88"/>
      <c r="B43" s="12">
        <v>39</v>
      </c>
      <c r="C43" s="10" t="s">
        <v>95</v>
      </c>
      <c r="D43" s="9" t="s">
        <v>96</v>
      </c>
      <c r="E43" s="13" t="s">
        <v>106</v>
      </c>
      <c r="F43" s="13" t="s">
        <v>106</v>
      </c>
      <c r="G43" s="13" t="s">
        <v>106</v>
      </c>
      <c r="H43" s="13" t="s">
        <v>106</v>
      </c>
      <c r="I43" s="26" t="str">
        <f t="shared" si="0"/>
        <v>-</v>
      </c>
      <c r="J43" s="13" t="s">
        <v>106</v>
      </c>
      <c r="K43" s="13" t="s">
        <v>106</v>
      </c>
      <c r="L43" s="13" t="s">
        <v>106</v>
      </c>
      <c r="M43" s="13" t="s">
        <v>106</v>
      </c>
      <c r="N43" s="58" t="str">
        <f t="shared" si="1"/>
        <v>-</v>
      </c>
      <c r="O43" s="48"/>
    </row>
    <row r="44" spans="1:15" ht="15.2" customHeight="1" thickBot="1" x14ac:dyDescent="0.3">
      <c r="A44" s="88"/>
      <c r="B44" s="12">
        <v>40</v>
      </c>
      <c r="C44" s="10" t="s">
        <v>36</v>
      </c>
      <c r="D44" s="9">
        <v>72427</v>
      </c>
      <c r="E44" s="13" t="s">
        <v>106</v>
      </c>
      <c r="F44" s="13" t="s">
        <v>106</v>
      </c>
      <c r="G44" s="13" t="s">
        <v>106</v>
      </c>
      <c r="H44" s="13" t="s">
        <v>106</v>
      </c>
      <c r="I44" s="26" t="str">
        <f t="shared" si="0"/>
        <v>-</v>
      </c>
      <c r="J44" s="13" t="s">
        <v>106</v>
      </c>
      <c r="K44" s="13" t="s">
        <v>106</v>
      </c>
      <c r="L44" s="13" t="s">
        <v>106</v>
      </c>
      <c r="M44" s="13" t="s">
        <v>106</v>
      </c>
      <c r="N44" s="58" t="str">
        <f t="shared" si="1"/>
        <v>-</v>
      </c>
      <c r="O44" s="48"/>
    </row>
    <row r="45" spans="1:15" ht="15.2" customHeight="1" thickBot="1" x14ac:dyDescent="0.3">
      <c r="A45" s="88"/>
      <c r="B45" s="12">
        <v>41</v>
      </c>
      <c r="C45" s="10" t="s">
        <v>37</v>
      </c>
      <c r="D45" s="9">
        <v>72428</v>
      </c>
      <c r="E45" s="13" t="s">
        <v>106</v>
      </c>
      <c r="F45" s="13" t="s">
        <v>106</v>
      </c>
      <c r="G45" s="13" t="s">
        <v>106</v>
      </c>
      <c r="H45" s="13" t="s">
        <v>106</v>
      </c>
      <c r="I45" s="26" t="str">
        <f t="shared" si="0"/>
        <v>-</v>
      </c>
      <c r="J45" s="13" t="s">
        <v>106</v>
      </c>
      <c r="K45" s="13" t="s">
        <v>106</v>
      </c>
      <c r="L45" s="13" t="s">
        <v>106</v>
      </c>
      <c r="M45" s="13" t="s">
        <v>106</v>
      </c>
      <c r="N45" s="58" t="str">
        <f t="shared" si="1"/>
        <v>-</v>
      </c>
      <c r="O45" s="48"/>
    </row>
    <row r="46" spans="1:15" ht="15.2" customHeight="1" thickBot="1" x14ac:dyDescent="0.3">
      <c r="A46" s="88"/>
      <c r="B46" s="12">
        <v>42</v>
      </c>
      <c r="C46" s="10" t="s">
        <v>89</v>
      </c>
      <c r="D46" s="9">
        <v>72429</v>
      </c>
      <c r="E46" s="13" t="s">
        <v>106</v>
      </c>
      <c r="F46" s="13" t="s">
        <v>106</v>
      </c>
      <c r="G46" s="13" t="s">
        <v>106</v>
      </c>
      <c r="H46" s="13" t="s">
        <v>106</v>
      </c>
      <c r="I46" s="26" t="str">
        <f t="shared" si="0"/>
        <v>-</v>
      </c>
      <c r="J46" s="13" t="s">
        <v>106</v>
      </c>
      <c r="K46" s="13" t="s">
        <v>106</v>
      </c>
      <c r="L46" s="13" t="s">
        <v>106</v>
      </c>
      <c r="M46" s="13" t="s">
        <v>106</v>
      </c>
      <c r="N46" s="58" t="str">
        <f t="shared" si="1"/>
        <v>-</v>
      </c>
      <c r="O46" s="48"/>
    </row>
    <row r="47" spans="1:15" ht="15.2" customHeight="1" thickBot="1" x14ac:dyDescent="0.3">
      <c r="A47" s="88"/>
      <c r="B47" s="12">
        <v>43</v>
      </c>
      <c r="C47" s="10" t="s">
        <v>38</v>
      </c>
      <c r="D47" s="9">
        <v>48845</v>
      </c>
      <c r="E47" s="13" t="s">
        <v>106</v>
      </c>
      <c r="F47" s="13" t="s">
        <v>106</v>
      </c>
      <c r="G47" s="13" t="s">
        <v>106</v>
      </c>
      <c r="H47" s="13" t="s">
        <v>106</v>
      </c>
      <c r="I47" s="26" t="str">
        <f t="shared" si="0"/>
        <v>-</v>
      </c>
      <c r="J47" s="13" t="s">
        <v>106</v>
      </c>
      <c r="K47" s="13" t="s">
        <v>106</v>
      </c>
      <c r="L47" s="13" t="s">
        <v>106</v>
      </c>
      <c r="M47" s="13" t="s">
        <v>106</v>
      </c>
      <c r="N47" s="58" t="str">
        <f t="shared" si="1"/>
        <v>-</v>
      </c>
      <c r="O47" s="48"/>
    </row>
    <row r="48" spans="1:15" ht="15.2" customHeight="1" thickBot="1" x14ac:dyDescent="0.3">
      <c r="A48" s="88"/>
      <c r="B48" s="12">
        <v>44</v>
      </c>
      <c r="C48" s="10" t="s">
        <v>90</v>
      </c>
      <c r="D48" s="9">
        <v>72436</v>
      </c>
      <c r="E48" s="13" t="s">
        <v>106</v>
      </c>
      <c r="F48" s="13" t="s">
        <v>106</v>
      </c>
      <c r="G48" s="13" t="s">
        <v>106</v>
      </c>
      <c r="H48" s="13" t="s">
        <v>106</v>
      </c>
      <c r="I48" s="26" t="str">
        <f t="shared" si="0"/>
        <v>-</v>
      </c>
      <c r="J48" s="13" t="s">
        <v>106</v>
      </c>
      <c r="K48" s="13" t="s">
        <v>106</v>
      </c>
      <c r="L48" s="13" t="s">
        <v>106</v>
      </c>
      <c r="M48" s="13" t="s">
        <v>106</v>
      </c>
      <c r="N48" s="58" t="str">
        <f t="shared" si="1"/>
        <v>-</v>
      </c>
      <c r="O48" s="48"/>
    </row>
    <row r="49" spans="1:15" ht="15.2" customHeight="1" thickBot="1" x14ac:dyDescent="0.3">
      <c r="A49" s="89"/>
      <c r="B49" s="29">
        <v>45</v>
      </c>
      <c r="C49" s="32" t="s">
        <v>39</v>
      </c>
      <c r="D49" s="33" t="s">
        <v>40</v>
      </c>
      <c r="E49" s="45" t="s">
        <v>106</v>
      </c>
      <c r="F49" s="45" t="s">
        <v>106</v>
      </c>
      <c r="G49" s="45" t="s">
        <v>106</v>
      </c>
      <c r="H49" s="45" t="s">
        <v>106</v>
      </c>
      <c r="I49" s="46" t="str">
        <f t="shared" si="0"/>
        <v>-</v>
      </c>
      <c r="J49" s="45" t="s">
        <v>106</v>
      </c>
      <c r="K49" s="45" t="s">
        <v>106</v>
      </c>
      <c r="L49" s="45" t="s">
        <v>106</v>
      </c>
      <c r="M49" s="45" t="s">
        <v>106</v>
      </c>
      <c r="N49" s="58" t="str">
        <f t="shared" si="1"/>
        <v>-</v>
      </c>
      <c r="O49" s="48"/>
    </row>
    <row r="50" spans="1:15" ht="15.2" customHeight="1" thickBot="1" x14ac:dyDescent="0.3">
      <c r="A50" s="90" t="s">
        <v>62</v>
      </c>
      <c r="B50" s="18">
        <v>46</v>
      </c>
      <c r="C50" s="37" t="s">
        <v>41</v>
      </c>
      <c r="D50" s="38">
        <v>72441</v>
      </c>
      <c r="E50" s="20" t="s">
        <v>106</v>
      </c>
      <c r="F50" s="20" t="s">
        <v>106</v>
      </c>
      <c r="G50" s="20" t="s">
        <v>106</v>
      </c>
      <c r="H50" s="20" t="s">
        <v>106</v>
      </c>
      <c r="I50" s="27" t="str">
        <f t="shared" si="0"/>
        <v>-</v>
      </c>
      <c r="J50" s="20" t="s">
        <v>106</v>
      </c>
      <c r="K50" s="20" t="s">
        <v>106</v>
      </c>
      <c r="L50" s="20" t="s">
        <v>106</v>
      </c>
      <c r="M50" s="20" t="s">
        <v>106</v>
      </c>
      <c r="N50" s="58" t="str">
        <f t="shared" si="1"/>
        <v>-</v>
      </c>
      <c r="O50" s="48"/>
    </row>
    <row r="51" spans="1:15" ht="15.2" customHeight="1" thickBot="1" x14ac:dyDescent="0.3">
      <c r="A51" s="91"/>
      <c r="B51" s="12">
        <v>47</v>
      </c>
      <c r="C51" s="10" t="s">
        <v>42</v>
      </c>
      <c r="D51" s="9" t="s">
        <v>43</v>
      </c>
      <c r="E51" s="13" t="s">
        <v>106</v>
      </c>
      <c r="F51" s="13" t="s">
        <v>106</v>
      </c>
      <c r="G51" s="13" t="s">
        <v>106</v>
      </c>
      <c r="H51" s="13" t="s">
        <v>106</v>
      </c>
      <c r="I51" s="26" t="str">
        <f t="shared" si="0"/>
        <v>-</v>
      </c>
      <c r="J51" s="13" t="s">
        <v>106</v>
      </c>
      <c r="K51" s="13" t="s">
        <v>106</v>
      </c>
      <c r="L51" s="13" t="s">
        <v>106</v>
      </c>
      <c r="M51" s="13" t="s">
        <v>106</v>
      </c>
      <c r="N51" s="58" t="str">
        <f t="shared" si="1"/>
        <v>-</v>
      </c>
      <c r="O51" s="48"/>
    </row>
    <row r="52" spans="1:15" ht="15.2" customHeight="1" thickBot="1" x14ac:dyDescent="0.3">
      <c r="A52" s="91"/>
      <c r="B52" s="12">
        <v>48</v>
      </c>
      <c r="C52" s="10" t="s">
        <v>75</v>
      </c>
      <c r="D52" s="9">
        <v>72442</v>
      </c>
      <c r="E52" s="13" t="s">
        <v>106</v>
      </c>
      <c r="F52" s="13" t="s">
        <v>106</v>
      </c>
      <c r="G52" s="13" t="s">
        <v>106</v>
      </c>
      <c r="H52" s="13" t="s">
        <v>106</v>
      </c>
      <c r="I52" s="26" t="str">
        <f t="shared" si="0"/>
        <v>-</v>
      </c>
      <c r="J52" s="13" t="s">
        <v>106</v>
      </c>
      <c r="K52" s="13" t="s">
        <v>106</v>
      </c>
      <c r="L52" s="13" t="s">
        <v>106</v>
      </c>
      <c r="M52" s="13" t="s">
        <v>106</v>
      </c>
      <c r="N52" s="58" t="str">
        <f t="shared" si="1"/>
        <v>-</v>
      </c>
      <c r="O52" s="48"/>
    </row>
    <row r="53" spans="1:15" ht="15.2" customHeight="1" thickBot="1" x14ac:dyDescent="0.3">
      <c r="A53" s="91"/>
      <c r="B53" s="12">
        <v>49</v>
      </c>
      <c r="C53" s="10" t="s">
        <v>44</v>
      </c>
      <c r="D53" s="9">
        <v>72443</v>
      </c>
      <c r="E53" s="13" t="s">
        <v>106</v>
      </c>
      <c r="F53" s="13" t="s">
        <v>106</v>
      </c>
      <c r="G53" s="13" t="s">
        <v>106</v>
      </c>
      <c r="H53" s="13" t="s">
        <v>106</v>
      </c>
      <c r="I53" s="26" t="str">
        <f t="shared" si="0"/>
        <v>-</v>
      </c>
      <c r="J53" s="13">
        <v>3</v>
      </c>
      <c r="K53" s="13" t="s">
        <v>106</v>
      </c>
      <c r="L53" s="13" t="s">
        <v>106</v>
      </c>
      <c r="M53" s="13" t="s">
        <v>106</v>
      </c>
      <c r="N53" s="58">
        <f t="shared" si="1"/>
        <v>3</v>
      </c>
      <c r="O53" s="48"/>
    </row>
    <row r="54" spans="1:15" ht="15.2" customHeight="1" thickBot="1" x14ac:dyDescent="0.3">
      <c r="A54" s="91"/>
      <c r="B54" s="12">
        <v>50</v>
      </c>
      <c r="C54" s="10" t="s">
        <v>45</v>
      </c>
      <c r="D54" s="9" t="s">
        <v>46</v>
      </c>
      <c r="E54" s="13" t="s">
        <v>106</v>
      </c>
      <c r="F54" s="13" t="s">
        <v>106</v>
      </c>
      <c r="G54" s="13" t="s">
        <v>106</v>
      </c>
      <c r="H54" s="13" t="s">
        <v>106</v>
      </c>
      <c r="I54" s="26" t="str">
        <f t="shared" si="0"/>
        <v>-</v>
      </c>
      <c r="J54" s="13">
        <v>3</v>
      </c>
      <c r="K54" s="13" t="s">
        <v>106</v>
      </c>
      <c r="L54" s="13" t="s">
        <v>106</v>
      </c>
      <c r="M54" s="13" t="s">
        <v>106</v>
      </c>
      <c r="N54" s="58">
        <f t="shared" si="1"/>
        <v>3</v>
      </c>
      <c r="O54" s="48"/>
    </row>
    <row r="55" spans="1:15" ht="15.2" customHeight="1" thickBot="1" x14ac:dyDescent="0.3">
      <c r="A55" s="91"/>
      <c r="B55" s="12">
        <v>51</v>
      </c>
      <c r="C55" s="10" t="s">
        <v>47</v>
      </c>
      <c r="D55" s="9">
        <v>72444</v>
      </c>
      <c r="E55" s="13" t="s">
        <v>106</v>
      </c>
      <c r="F55" s="13" t="s">
        <v>106</v>
      </c>
      <c r="G55" s="13" t="s">
        <v>106</v>
      </c>
      <c r="H55" s="13" t="s">
        <v>106</v>
      </c>
      <c r="I55" s="26" t="str">
        <f t="shared" si="0"/>
        <v>-</v>
      </c>
      <c r="J55" s="13" t="s">
        <v>106</v>
      </c>
      <c r="K55" s="13" t="s">
        <v>106</v>
      </c>
      <c r="L55" s="13" t="s">
        <v>106</v>
      </c>
      <c r="M55" s="13" t="s">
        <v>106</v>
      </c>
      <c r="N55" s="58" t="str">
        <f t="shared" si="1"/>
        <v>-</v>
      </c>
      <c r="O55" s="48"/>
    </row>
    <row r="56" spans="1:15" ht="15.2" customHeight="1" thickBot="1" x14ac:dyDescent="0.3">
      <c r="A56" s="91"/>
      <c r="B56" s="12">
        <v>52</v>
      </c>
      <c r="C56" s="10" t="s">
        <v>48</v>
      </c>
      <c r="D56" s="9">
        <v>48846</v>
      </c>
      <c r="E56" s="13" t="s">
        <v>106</v>
      </c>
      <c r="F56" s="13" t="s">
        <v>106</v>
      </c>
      <c r="G56" s="13" t="s">
        <v>106</v>
      </c>
      <c r="H56" s="13" t="s">
        <v>106</v>
      </c>
      <c r="I56" s="26" t="str">
        <f t="shared" si="0"/>
        <v>-</v>
      </c>
      <c r="J56" s="13" t="s">
        <v>106</v>
      </c>
      <c r="K56" s="13" t="s">
        <v>106</v>
      </c>
      <c r="L56" s="13" t="s">
        <v>106</v>
      </c>
      <c r="M56" s="13" t="s">
        <v>106</v>
      </c>
      <c r="N56" s="58" t="str">
        <f t="shared" si="1"/>
        <v>-</v>
      </c>
      <c r="O56" s="48"/>
    </row>
    <row r="57" spans="1:15" ht="15.2" customHeight="1" thickBot="1" x14ac:dyDescent="0.3">
      <c r="A57" s="91"/>
      <c r="B57" s="12">
        <v>53</v>
      </c>
      <c r="C57" s="10" t="s">
        <v>91</v>
      </c>
      <c r="D57" s="9">
        <v>72445</v>
      </c>
      <c r="E57" s="13" t="s">
        <v>106</v>
      </c>
      <c r="F57" s="13" t="s">
        <v>106</v>
      </c>
      <c r="G57" s="13" t="s">
        <v>106</v>
      </c>
      <c r="H57" s="13" t="s">
        <v>106</v>
      </c>
      <c r="I57" s="26" t="str">
        <f t="shared" si="0"/>
        <v>-</v>
      </c>
      <c r="J57" s="13" t="s">
        <v>106</v>
      </c>
      <c r="K57" s="13" t="s">
        <v>106</v>
      </c>
      <c r="L57" s="13" t="s">
        <v>106</v>
      </c>
      <c r="M57" s="13" t="s">
        <v>106</v>
      </c>
      <c r="N57" s="58" t="str">
        <f t="shared" si="1"/>
        <v>-</v>
      </c>
      <c r="O57" s="48"/>
    </row>
    <row r="58" spans="1:15" ht="15.2" customHeight="1" thickBot="1" x14ac:dyDescent="0.3">
      <c r="A58" s="91"/>
      <c r="B58" s="12">
        <v>54</v>
      </c>
      <c r="C58" s="10" t="s">
        <v>92</v>
      </c>
      <c r="D58" s="9">
        <v>72446</v>
      </c>
      <c r="E58" s="13" t="s">
        <v>106</v>
      </c>
      <c r="F58" s="13" t="s">
        <v>106</v>
      </c>
      <c r="G58" s="13" t="s">
        <v>106</v>
      </c>
      <c r="H58" s="13" t="s">
        <v>106</v>
      </c>
      <c r="I58" s="26" t="str">
        <f t="shared" si="0"/>
        <v>-</v>
      </c>
      <c r="J58" s="13" t="s">
        <v>106</v>
      </c>
      <c r="K58" s="13" t="s">
        <v>106</v>
      </c>
      <c r="L58" s="13" t="s">
        <v>106</v>
      </c>
      <c r="M58" s="13" t="s">
        <v>106</v>
      </c>
      <c r="N58" s="58" t="str">
        <f t="shared" si="1"/>
        <v>-</v>
      </c>
      <c r="O58" s="48"/>
    </row>
    <row r="59" spans="1:15" ht="15.2" customHeight="1" thickBot="1" x14ac:dyDescent="0.3">
      <c r="A59" s="91"/>
      <c r="B59" s="12">
        <v>55</v>
      </c>
      <c r="C59" s="10" t="s">
        <v>49</v>
      </c>
      <c r="D59" s="9" t="s">
        <v>50</v>
      </c>
      <c r="E59" s="13" t="s">
        <v>106</v>
      </c>
      <c r="F59" s="13" t="s">
        <v>106</v>
      </c>
      <c r="G59" s="13" t="s">
        <v>106</v>
      </c>
      <c r="H59" s="13" t="s">
        <v>106</v>
      </c>
      <c r="I59" s="26" t="str">
        <f t="shared" si="0"/>
        <v>-</v>
      </c>
      <c r="J59" s="13" t="s">
        <v>106</v>
      </c>
      <c r="K59" s="13" t="s">
        <v>106</v>
      </c>
      <c r="L59" s="13" t="s">
        <v>106</v>
      </c>
      <c r="M59" s="13" t="s">
        <v>106</v>
      </c>
      <c r="N59" s="58" t="str">
        <f t="shared" si="1"/>
        <v>-</v>
      </c>
      <c r="O59" s="48"/>
    </row>
    <row r="60" spans="1:15" ht="15.2" customHeight="1" thickBot="1" x14ac:dyDescent="0.3">
      <c r="A60" s="92"/>
      <c r="B60" s="29">
        <v>56</v>
      </c>
      <c r="C60" s="32" t="s">
        <v>67</v>
      </c>
      <c r="D60" s="33" t="s">
        <v>68</v>
      </c>
      <c r="E60" s="45" t="s">
        <v>106</v>
      </c>
      <c r="F60" s="45" t="s">
        <v>106</v>
      </c>
      <c r="G60" s="45" t="s">
        <v>106</v>
      </c>
      <c r="H60" s="45" t="s">
        <v>106</v>
      </c>
      <c r="I60" s="46" t="str">
        <f t="shared" si="0"/>
        <v>-</v>
      </c>
      <c r="J60" s="45" t="s">
        <v>106</v>
      </c>
      <c r="K60" s="45" t="s">
        <v>106</v>
      </c>
      <c r="L60" s="45" t="s">
        <v>106</v>
      </c>
      <c r="M60" s="45" t="s">
        <v>106</v>
      </c>
      <c r="N60" s="58" t="str">
        <f t="shared" si="1"/>
        <v>-</v>
      </c>
      <c r="O60" s="48"/>
    </row>
    <row r="61" spans="1:15" ht="15.2" customHeight="1" thickBot="1" x14ac:dyDescent="0.3">
      <c r="A61" s="93" t="s">
        <v>70</v>
      </c>
      <c r="B61" s="18">
        <v>57</v>
      </c>
      <c r="C61" s="49" t="s">
        <v>55</v>
      </c>
      <c r="D61" s="50" t="s">
        <v>54</v>
      </c>
      <c r="E61" s="20" t="s">
        <v>106</v>
      </c>
      <c r="F61" s="20" t="s">
        <v>106</v>
      </c>
      <c r="G61" s="20" t="s">
        <v>106</v>
      </c>
      <c r="H61" s="20">
        <v>1</v>
      </c>
      <c r="I61" s="27">
        <f t="shared" si="0"/>
        <v>1</v>
      </c>
      <c r="J61" s="20" t="s">
        <v>106</v>
      </c>
      <c r="K61" s="20">
        <v>4</v>
      </c>
      <c r="L61" s="20" t="s">
        <v>106</v>
      </c>
      <c r="M61" s="20" t="s">
        <v>106</v>
      </c>
      <c r="N61" s="58">
        <f t="shared" si="1"/>
        <v>4</v>
      </c>
      <c r="O61" s="48"/>
    </row>
    <row r="62" spans="1:15" ht="15.2" customHeight="1" thickBot="1" x14ac:dyDescent="0.3">
      <c r="A62" s="94"/>
      <c r="B62" s="29">
        <v>58</v>
      </c>
      <c r="C62" s="51" t="s">
        <v>93</v>
      </c>
      <c r="D62" s="52" t="s">
        <v>65</v>
      </c>
      <c r="E62" s="53"/>
      <c r="F62" s="53"/>
      <c r="G62" s="53"/>
      <c r="H62" s="53"/>
      <c r="I62" s="46" t="str">
        <f>+IF(AND(OR(E62="-",E62=""),OR(F62="-",F62=""),OR(G62="-",G62=""),OR(H62="-",H62="")),"-",SUM(E62:H62))</f>
        <v>-</v>
      </c>
      <c r="J62" s="53"/>
      <c r="K62" s="53"/>
      <c r="L62" s="53"/>
      <c r="M62" s="53"/>
      <c r="N62" s="58" t="str">
        <f t="shared" si="1"/>
        <v>-</v>
      </c>
      <c r="O62" s="48"/>
    </row>
  </sheetData>
  <mergeCells count="13">
    <mergeCell ref="A61:A62"/>
    <mergeCell ref="A5:A29"/>
    <mergeCell ref="C1:N1"/>
    <mergeCell ref="F2:J2"/>
    <mergeCell ref="B3:B4"/>
    <mergeCell ref="C3:C4"/>
    <mergeCell ref="D3:D4"/>
    <mergeCell ref="E3:H3"/>
    <mergeCell ref="I3:I4"/>
    <mergeCell ref="J3:M3"/>
    <mergeCell ref="N3:N4"/>
    <mergeCell ref="A50:A60"/>
    <mergeCell ref="A30:A49"/>
  </mergeCells>
  <phoneticPr fontId="17" type="noConversion"/>
  <pageMargins left="0.75" right="0.25" top="0.25" bottom="0.25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A5:XFD5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" customWidth="1"/>
    <col min="5" max="8" width="5.7109375" style="4" customWidth="1"/>
    <col min="9" max="9" width="5.7109375" style="7" customWidth="1"/>
    <col min="10" max="13" width="5.7109375" style="4" customWidth="1"/>
    <col min="14" max="14" width="5.5703125" style="3" customWidth="1"/>
    <col min="15" max="16384" width="9.140625" style="2"/>
  </cols>
  <sheetData>
    <row r="1" spans="1:15" ht="18" customHeight="1" x14ac:dyDescent="0.3">
      <c r="C1" s="95" t="s">
        <v>51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5" ht="16.5" customHeight="1" thickBot="1" x14ac:dyDescent="0.3">
      <c r="D2" s="2"/>
      <c r="E2" s="2"/>
      <c r="F2" s="96" t="s">
        <v>52</v>
      </c>
      <c r="G2" s="96"/>
      <c r="H2" s="96"/>
      <c r="I2" s="96"/>
      <c r="J2" s="96"/>
      <c r="K2" s="2"/>
      <c r="L2" s="2"/>
      <c r="M2" s="5" t="s">
        <v>53</v>
      </c>
      <c r="N2" s="8"/>
    </row>
    <row r="3" spans="1:15" s="6" customFormat="1" ht="13.5" customHeight="1" x14ac:dyDescent="0.25">
      <c r="A3" s="17" t="s">
        <v>57</v>
      </c>
      <c r="B3" s="97" t="s">
        <v>0</v>
      </c>
      <c r="C3" s="99" t="s">
        <v>1</v>
      </c>
      <c r="D3" s="121" t="s">
        <v>2</v>
      </c>
      <c r="E3" s="123" t="str">
        <f>"Ngày 15/"&amp;Tháng!$F$1</f>
        <v>Ngày 15/06</v>
      </c>
      <c r="F3" s="113"/>
      <c r="G3" s="113"/>
      <c r="H3" s="124"/>
      <c r="I3" s="125" t="s">
        <v>3</v>
      </c>
      <c r="J3" s="123" t="str">
        <f>"Ngày 16/"&amp;Tháng!$F$1</f>
        <v>Ngày 16/06</v>
      </c>
      <c r="K3" s="113"/>
      <c r="L3" s="113"/>
      <c r="M3" s="124"/>
      <c r="N3" s="127" t="s">
        <v>3</v>
      </c>
    </row>
    <row r="4" spans="1:15" s="6" customFormat="1" ht="13.5" customHeight="1" thickBot="1" x14ac:dyDescent="0.3">
      <c r="A4" s="42"/>
      <c r="B4" s="98"/>
      <c r="C4" s="100"/>
      <c r="D4" s="122"/>
      <c r="E4" s="43" t="s">
        <v>58</v>
      </c>
      <c r="F4" s="40" t="s">
        <v>59</v>
      </c>
      <c r="G4" s="41" t="s">
        <v>60</v>
      </c>
      <c r="H4" s="44" t="s">
        <v>61</v>
      </c>
      <c r="I4" s="126"/>
      <c r="J4" s="43" t="s">
        <v>58</v>
      </c>
      <c r="K4" s="41" t="s">
        <v>59</v>
      </c>
      <c r="L4" s="41" t="s">
        <v>60</v>
      </c>
      <c r="M4" s="44" t="s">
        <v>61</v>
      </c>
      <c r="N4" s="128"/>
    </row>
    <row r="5" spans="1:15" s="3" customFormat="1" ht="15.2" customHeight="1" x14ac:dyDescent="0.25">
      <c r="A5" s="105" t="s">
        <v>69</v>
      </c>
      <c r="B5" s="18">
        <v>1</v>
      </c>
      <c r="C5" s="19" t="s">
        <v>4</v>
      </c>
      <c r="D5" s="18">
        <v>73401</v>
      </c>
      <c r="E5" s="20">
        <v>3</v>
      </c>
      <c r="F5" s="20" t="s">
        <v>106</v>
      </c>
      <c r="G5" s="20" t="s">
        <v>106</v>
      </c>
      <c r="H5" s="20" t="s">
        <v>106</v>
      </c>
      <c r="I5" s="27">
        <f>+IF(AND(OR(E5="-",E5=""),OR(F5="-",F5=""),OR(G5="-",G5=""),OR(H5="-",H5="")),"-",SUM(E5:H5))</f>
        <v>3</v>
      </c>
      <c r="J5" s="20" t="s">
        <v>106</v>
      </c>
      <c r="K5" s="20" t="s">
        <v>106</v>
      </c>
      <c r="L5" s="20" t="s">
        <v>106</v>
      </c>
      <c r="M5" s="20" t="s">
        <v>106</v>
      </c>
      <c r="N5" s="58" t="str">
        <f>+IF(AND(OR(J5="-",J5=""),OR(K5="-",K5=""),OR(L5="-",L5=""),OR(M5="-",M5="")),"-",SUM(J5:M5))</f>
        <v>-</v>
      </c>
      <c r="O5" s="47"/>
    </row>
    <row r="6" spans="1:15" s="3" customFormat="1" ht="15.2" customHeight="1" x14ac:dyDescent="0.25">
      <c r="A6" s="106"/>
      <c r="B6" s="12">
        <v>2</v>
      </c>
      <c r="C6" s="22" t="s">
        <v>78</v>
      </c>
      <c r="D6" s="12">
        <v>73402</v>
      </c>
      <c r="E6" s="13">
        <v>38</v>
      </c>
      <c r="F6" s="13">
        <v>1</v>
      </c>
      <c r="G6" s="13" t="s">
        <v>106</v>
      </c>
      <c r="H6" s="13">
        <v>30</v>
      </c>
      <c r="I6" s="26">
        <f t="shared" ref="I6:I61" si="0">+IF(AND(OR(E6="-",E6=""),OR(F6="-",F6=""),OR(G6="-",G6=""),OR(H6="-",H6="")),"-",SUM(E6:H6))</f>
        <v>69</v>
      </c>
      <c r="J6" s="13">
        <v>1</v>
      </c>
      <c r="K6" s="13" t="s">
        <v>106</v>
      </c>
      <c r="L6" s="13" t="s">
        <v>106</v>
      </c>
      <c r="M6" s="13" t="s">
        <v>106</v>
      </c>
      <c r="N6" s="59">
        <f t="shared" ref="N6:N61" si="1">+IF(AND(OR(J6="-",J6=""),OR(K6="-",K6=""),OR(L6="-",L6=""),OR(M6="-",M6="")),"-",SUM(J6:M6))</f>
        <v>1</v>
      </c>
      <c r="O6" s="47"/>
    </row>
    <row r="7" spans="1:15" s="3" customFormat="1" ht="15.2" customHeight="1" x14ac:dyDescent="0.25">
      <c r="A7" s="106"/>
      <c r="B7" s="12">
        <v>3</v>
      </c>
      <c r="C7" s="10" t="s">
        <v>5</v>
      </c>
      <c r="D7" s="9">
        <v>48842</v>
      </c>
      <c r="E7" s="13">
        <v>37</v>
      </c>
      <c r="F7" s="13">
        <v>1</v>
      </c>
      <c r="G7" s="13" t="s">
        <v>106</v>
      </c>
      <c r="H7" s="13">
        <v>22</v>
      </c>
      <c r="I7" s="26">
        <f t="shared" si="0"/>
        <v>60</v>
      </c>
      <c r="J7" s="13">
        <v>0.3</v>
      </c>
      <c r="K7" s="13">
        <v>12.7</v>
      </c>
      <c r="L7" s="13" t="s">
        <v>106</v>
      </c>
      <c r="M7" s="13" t="s">
        <v>106</v>
      </c>
      <c r="N7" s="59">
        <f t="shared" si="1"/>
        <v>13</v>
      </c>
      <c r="O7" s="47"/>
    </row>
    <row r="8" spans="1:15" s="3" customFormat="1" ht="15.2" customHeight="1" x14ac:dyDescent="0.25">
      <c r="A8" s="106"/>
      <c r="B8" s="12">
        <v>4</v>
      </c>
      <c r="C8" s="10" t="s">
        <v>6</v>
      </c>
      <c r="D8" s="9">
        <v>73403</v>
      </c>
      <c r="E8" s="13">
        <v>16</v>
      </c>
      <c r="F8" s="13">
        <v>3</v>
      </c>
      <c r="G8" s="13" t="s">
        <v>106</v>
      </c>
      <c r="H8" s="13">
        <v>11</v>
      </c>
      <c r="I8" s="26">
        <f t="shared" si="0"/>
        <v>30</v>
      </c>
      <c r="J8" s="13">
        <v>3</v>
      </c>
      <c r="K8" s="13" t="s">
        <v>106</v>
      </c>
      <c r="L8" s="13" t="s">
        <v>106</v>
      </c>
      <c r="M8" s="13">
        <v>3</v>
      </c>
      <c r="N8" s="59">
        <f t="shared" si="1"/>
        <v>6</v>
      </c>
      <c r="O8" s="47"/>
    </row>
    <row r="9" spans="1:15" s="3" customFormat="1" ht="15.2" customHeight="1" x14ac:dyDescent="0.25">
      <c r="A9" s="106"/>
      <c r="B9" s="12">
        <v>5</v>
      </c>
      <c r="C9" s="10" t="s">
        <v>79</v>
      </c>
      <c r="D9" s="9">
        <v>73420</v>
      </c>
      <c r="E9" s="13">
        <v>22</v>
      </c>
      <c r="F9" s="13" t="s">
        <v>106</v>
      </c>
      <c r="G9" s="13" t="s">
        <v>106</v>
      </c>
      <c r="H9" s="13">
        <v>20</v>
      </c>
      <c r="I9" s="26">
        <f t="shared" si="0"/>
        <v>42</v>
      </c>
      <c r="J9" s="13">
        <v>14</v>
      </c>
      <c r="K9" s="13" t="s">
        <v>106</v>
      </c>
      <c r="L9" s="13" t="s">
        <v>106</v>
      </c>
      <c r="M9" s="13" t="s">
        <v>106</v>
      </c>
      <c r="N9" s="59">
        <f t="shared" si="1"/>
        <v>14</v>
      </c>
      <c r="O9" s="47"/>
    </row>
    <row r="10" spans="1:15" s="3" customFormat="1" ht="15.2" customHeight="1" x14ac:dyDescent="0.25">
      <c r="A10" s="106"/>
      <c r="B10" s="12">
        <v>6</v>
      </c>
      <c r="C10" s="10" t="s">
        <v>7</v>
      </c>
      <c r="D10" s="9">
        <v>73400</v>
      </c>
      <c r="E10" s="13">
        <v>3</v>
      </c>
      <c r="F10" s="13">
        <v>2</v>
      </c>
      <c r="G10" s="13" t="s">
        <v>106</v>
      </c>
      <c r="H10" s="13">
        <v>14</v>
      </c>
      <c r="I10" s="26">
        <f t="shared" si="0"/>
        <v>19</v>
      </c>
      <c r="J10" s="13">
        <v>3</v>
      </c>
      <c r="K10" s="13" t="s">
        <v>106</v>
      </c>
      <c r="L10" s="13" t="s">
        <v>106</v>
      </c>
      <c r="M10" s="13" t="s">
        <v>106</v>
      </c>
      <c r="N10" s="59">
        <f t="shared" si="1"/>
        <v>3</v>
      </c>
      <c r="O10" s="47"/>
    </row>
    <row r="11" spans="1:15" s="3" customFormat="1" ht="15.2" customHeight="1" x14ac:dyDescent="0.25">
      <c r="A11" s="106"/>
      <c r="B11" s="12">
        <v>7</v>
      </c>
      <c r="C11" s="10" t="s">
        <v>8</v>
      </c>
      <c r="D11" s="9">
        <v>73404</v>
      </c>
      <c r="E11" s="13">
        <v>2</v>
      </c>
      <c r="F11" s="13" t="s">
        <v>106</v>
      </c>
      <c r="G11" s="13" t="s">
        <v>106</v>
      </c>
      <c r="H11" s="13">
        <v>11</v>
      </c>
      <c r="I11" s="26">
        <f t="shared" si="0"/>
        <v>13</v>
      </c>
      <c r="J11" s="13" t="s">
        <v>106</v>
      </c>
      <c r="K11" s="13" t="s">
        <v>106</v>
      </c>
      <c r="L11" s="13" t="s">
        <v>106</v>
      </c>
      <c r="M11" s="13">
        <v>1</v>
      </c>
      <c r="N11" s="59">
        <f t="shared" si="1"/>
        <v>1</v>
      </c>
      <c r="O11" s="47"/>
    </row>
    <row r="12" spans="1:15" s="3" customFormat="1" ht="15.2" customHeight="1" x14ac:dyDescent="0.25">
      <c r="A12" s="106"/>
      <c r="B12" s="12">
        <v>8</v>
      </c>
      <c r="C12" s="10" t="s">
        <v>9</v>
      </c>
      <c r="D12" s="9" t="s">
        <v>10</v>
      </c>
      <c r="E12" s="13">
        <v>4</v>
      </c>
      <c r="F12" s="13" t="s">
        <v>106</v>
      </c>
      <c r="G12" s="13" t="s">
        <v>106</v>
      </c>
      <c r="H12" s="13">
        <v>27</v>
      </c>
      <c r="I12" s="26">
        <f t="shared" si="0"/>
        <v>31</v>
      </c>
      <c r="J12" s="13" t="s">
        <v>106</v>
      </c>
      <c r="K12" s="13" t="s">
        <v>106</v>
      </c>
      <c r="L12" s="13" t="s">
        <v>106</v>
      </c>
      <c r="M12" s="13" t="s">
        <v>106</v>
      </c>
      <c r="N12" s="59" t="str">
        <f t="shared" si="1"/>
        <v>-</v>
      </c>
      <c r="O12" s="47"/>
    </row>
    <row r="13" spans="1:15" s="3" customFormat="1" ht="15.2" customHeight="1" x14ac:dyDescent="0.25">
      <c r="A13" s="106"/>
      <c r="B13" s="12">
        <v>9</v>
      </c>
      <c r="C13" s="10" t="s">
        <v>11</v>
      </c>
      <c r="D13" s="9">
        <v>73405</v>
      </c>
      <c r="E13" s="13">
        <v>4</v>
      </c>
      <c r="F13" s="13" t="s">
        <v>106</v>
      </c>
      <c r="G13" s="13" t="s">
        <v>106</v>
      </c>
      <c r="H13" s="13" t="s">
        <v>106</v>
      </c>
      <c r="I13" s="26">
        <f t="shared" si="0"/>
        <v>4</v>
      </c>
      <c r="J13" s="13" t="s">
        <v>106</v>
      </c>
      <c r="K13" s="13" t="s">
        <v>106</v>
      </c>
      <c r="L13" s="13" t="s">
        <v>106</v>
      </c>
      <c r="M13" s="13" t="s">
        <v>106</v>
      </c>
      <c r="N13" s="59" t="str">
        <f t="shared" si="1"/>
        <v>-</v>
      </c>
      <c r="O13" s="47"/>
    </row>
    <row r="14" spans="1:15" s="3" customFormat="1" ht="15.2" customHeight="1" x14ac:dyDescent="0.25">
      <c r="A14" s="106"/>
      <c r="B14" s="12">
        <v>10</v>
      </c>
      <c r="C14" s="10" t="s">
        <v>80</v>
      </c>
      <c r="D14" s="9">
        <v>73406</v>
      </c>
      <c r="E14" s="13" t="s">
        <v>106</v>
      </c>
      <c r="F14" s="13">
        <v>1</v>
      </c>
      <c r="G14" s="13" t="s">
        <v>106</v>
      </c>
      <c r="H14" s="13">
        <v>4</v>
      </c>
      <c r="I14" s="26">
        <f t="shared" si="0"/>
        <v>5</v>
      </c>
      <c r="J14" s="13">
        <v>5</v>
      </c>
      <c r="K14" s="13" t="s">
        <v>106</v>
      </c>
      <c r="L14" s="13" t="s">
        <v>106</v>
      </c>
      <c r="M14" s="13">
        <v>10</v>
      </c>
      <c r="N14" s="59">
        <f t="shared" si="1"/>
        <v>15</v>
      </c>
      <c r="O14" s="48"/>
    </row>
    <row r="15" spans="1:15" s="3" customFormat="1" ht="15.2" customHeight="1" x14ac:dyDescent="0.25">
      <c r="A15" s="106"/>
      <c r="B15" s="12">
        <v>11</v>
      </c>
      <c r="C15" s="10" t="s">
        <v>12</v>
      </c>
      <c r="D15" s="9">
        <v>73408</v>
      </c>
      <c r="E15" s="13" t="s">
        <v>106</v>
      </c>
      <c r="F15" s="13" t="s">
        <v>106</v>
      </c>
      <c r="G15" s="13" t="s">
        <v>106</v>
      </c>
      <c r="H15" s="13" t="s">
        <v>106</v>
      </c>
      <c r="I15" s="26" t="str">
        <f t="shared" si="0"/>
        <v>-</v>
      </c>
      <c r="J15" s="13" t="s">
        <v>106</v>
      </c>
      <c r="K15" s="13" t="s">
        <v>106</v>
      </c>
      <c r="L15" s="13" t="s">
        <v>106</v>
      </c>
      <c r="M15" s="13" t="s">
        <v>106</v>
      </c>
      <c r="N15" s="59" t="str">
        <f t="shared" si="1"/>
        <v>-</v>
      </c>
      <c r="O15" s="47"/>
    </row>
    <row r="16" spans="1:15" ht="15.2" customHeight="1" x14ac:dyDescent="0.25">
      <c r="A16" s="106"/>
      <c r="B16" s="12">
        <v>12</v>
      </c>
      <c r="C16" s="10" t="s">
        <v>13</v>
      </c>
      <c r="D16" s="9">
        <v>73409</v>
      </c>
      <c r="E16" s="13">
        <v>1</v>
      </c>
      <c r="F16" s="13" t="s">
        <v>106</v>
      </c>
      <c r="G16" s="13" t="s">
        <v>106</v>
      </c>
      <c r="H16" s="13" t="s">
        <v>106</v>
      </c>
      <c r="I16" s="26">
        <f t="shared" si="0"/>
        <v>1</v>
      </c>
      <c r="J16" s="13" t="s">
        <v>106</v>
      </c>
      <c r="K16" s="13" t="s">
        <v>106</v>
      </c>
      <c r="L16" s="13" t="s">
        <v>106</v>
      </c>
      <c r="M16" s="13" t="s">
        <v>106</v>
      </c>
      <c r="N16" s="59" t="str">
        <f t="shared" si="1"/>
        <v>-</v>
      </c>
      <c r="O16" s="47"/>
    </row>
    <row r="17" spans="1:15" s="3" customFormat="1" ht="15.2" customHeight="1" x14ac:dyDescent="0.25">
      <c r="A17" s="106"/>
      <c r="B17" s="12">
        <v>13</v>
      </c>
      <c r="C17" s="10" t="s">
        <v>63</v>
      </c>
      <c r="D17" s="9" t="s">
        <v>64</v>
      </c>
      <c r="E17" s="13">
        <v>0.8</v>
      </c>
      <c r="F17" s="13" t="s">
        <v>106</v>
      </c>
      <c r="G17" s="13" t="s">
        <v>106</v>
      </c>
      <c r="H17" s="13" t="s">
        <v>106</v>
      </c>
      <c r="I17" s="26">
        <f t="shared" si="0"/>
        <v>0.8</v>
      </c>
      <c r="J17" s="13">
        <v>0.2</v>
      </c>
      <c r="K17" s="13" t="s">
        <v>106</v>
      </c>
      <c r="L17" s="13" t="s">
        <v>106</v>
      </c>
      <c r="M17" s="13" t="s">
        <v>106</v>
      </c>
      <c r="N17" s="59">
        <f t="shared" si="1"/>
        <v>0.2</v>
      </c>
      <c r="O17" s="48"/>
    </row>
    <row r="18" spans="1:15" s="3" customFormat="1" ht="15.2" customHeight="1" x14ac:dyDescent="0.25">
      <c r="A18" s="106"/>
      <c r="B18" s="12">
        <v>14</v>
      </c>
      <c r="C18" s="10" t="s">
        <v>14</v>
      </c>
      <c r="D18" s="9" t="s">
        <v>15</v>
      </c>
      <c r="E18" s="13">
        <v>3</v>
      </c>
      <c r="F18" s="13" t="s">
        <v>106</v>
      </c>
      <c r="G18" s="13" t="s">
        <v>106</v>
      </c>
      <c r="H18" s="13">
        <v>12</v>
      </c>
      <c r="I18" s="26">
        <f t="shared" si="0"/>
        <v>15</v>
      </c>
      <c r="J18" s="13" t="s">
        <v>106</v>
      </c>
      <c r="K18" s="13" t="s">
        <v>106</v>
      </c>
      <c r="L18" s="13" t="s">
        <v>106</v>
      </c>
      <c r="M18" s="13" t="s">
        <v>106</v>
      </c>
      <c r="N18" s="59" t="str">
        <f t="shared" si="1"/>
        <v>-</v>
      </c>
      <c r="O18" s="48"/>
    </row>
    <row r="19" spans="1:15" ht="15.2" customHeight="1" x14ac:dyDescent="0.25">
      <c r="A19" s="106"/>
      <c r="B19" s="12">
        <v>15</v>
      </c>
      <c r="C19" s="10" t="s">
        <v>16</v>
      </c>
      <c r="D19" s="9">
        <v>73410</v>
      </c>
      <c r="E19" s="13">
        <v>2</v>
      </c>
      <c r="F19" s="13" t="s">
        <v>106</v>
      </c>
      <c r="G19" s="13" t="s">
        <v>106</v>
      </c>
      <c r="H19" s="13">
        <v>16</v>
      </c>
      <c r="I19" s="26">
        <f t="shared" si="0"/>
        <v>18</v>
      </c>
      <c r="J19" s="13" t="s">
        <v>106</v>
      </c>
      <c r="K19" s="13" t="s">
        <v>106</v>
      </c>
      <c r="L19" s="13" t="s">
        <v>106</v>
      </c>
      <c r="M19" s="13" t="s">
        <v>106</v>
      </c>
      <c r="N19" s="59" t="str">
        <f t="shared" si="1"/>
        <v>-</v>
      </c>
      <c r="O19" s="47"/>
    </row>
    <row r="20" spans="1:15" ht="15.2" customHeight="1" x14ac:dyDescent="0.25">
      <c r="A20" s="106"/>
      <c r="B20" s="12">
        <v>16</v>
      </c>
      <c r="C20" s="10" t="s">
        <v>17</v>
      </c>
      <c r="D20" s="9">
        <v>48840</v>
      </c>
      <c r="E20" s="13">
        <v>7</v>
      </c>
      <c r="F20" s="13" t="s">
        <v>106</v>
      </c>
      <c r="G20" s="13" t="s">
        <v>106</v>
      </c>
      <c r="H20" s="13" t="s">
        <v>106</v>
      </c>
      <c r="I20" s="26">
        <f t="shared" si="0"/>
        <v>7</v>
      </c>
      <c r="J20" s="13" t="s">
        <v>106</v>
      </c>
      <c r="K20" s="13" t="s">
        <v>106</v>
      </c>
      <c r="L20" s="13" t="s">
        <v>106</v>
      </c>
      <c r="M20" s="13" t="s">
        <v>106</v>
      </c>
      <c r="N20" s="59" t="str">
        <f t="shared" si="1"/>
        <v>-</v>
      </c>
      <c r="O20" s="48"/>
    </row>
    <row r="21" spans="1:15" s="3" customFormat="1" ht="15.2" customHeight="1" x14ac:dyDescent="0.25">
      <c r="A21" s="106"/>
      <c r="B21" s="12">
        <v>17</v>
      </c>
      <c r="C21" s="10" t="s">
        <v>81</v>
      </c>
      <c r="D21" s="9">
        <v>73411</v>
      </c>
      <c r="E21" s="13">
        <v>6</v>
      </c>
      <c r="F21" s="13" t="s">
        <v>106</v>
      </c>
      <c r="G21" s="13" t="s">
        <v>106</v>
      </c>
      <c r="H21" s="13" t="s">
        <v>106</v>
      </c>
      <c r="I21" s="26">
        <f t="shared" si="0"/>
        <v>6</v>
      </c>
      <c r="J21" s="13" t="s">
        <v>106</v>
      </c>
      <c r="K21" s="13" t="s">
        <v>106</v>
      </c>
      <c r="L21" s="13" t="s">
        <v>106</v>
      </c>
      <c r="M21" s="13" t="s">
        <v>106</v>
      </c>
      <c r="N21" s="59" t="str">
        <f t="shared" si="1"/>
        <v>-</v>
      </c>
      <c r="O21" s="48"/>
    </row>
    <row r="22" spans="1:15" ht="15.2" customHeight="1" x14ac:dyDescent="0.25">
      <c r="A22" s="106"/>
      <c r="B22" s="12">
        <v>18</v>
      </c>
      <c r="C22" s="10" t="s">
        <v>82</v>
      </c>
      <c r="D22" s="9">
        <v>73412</v>
      </c>
      <c r="E22" s="13">
        <v>4</v>
      </c>
      <c r="F22" s="13" t="s">
        <v>106</v>
      </c>
      <c r="G22" s="13" t="s">
        <v>106</v>
      </c>
      <c r="H22" s="13" t="s">
        <v>106</v>
      </c>
      <c r="I22" s="26">
        <f t="shared" si="0"/>
        <v>4</v>
      </c>
      <c r="J22" s="13" t="s">
        <v>106</v>
      </c>
      <c r="K22" s="13" t="s">
        <v>106</v>
      </c>
      <c r="L22" s="13" t="s">
        <v>106</v>
      </c>
      <c r="M22" s="13" t="s">
        <v>106</v>
      </c>
      <c r="N22" s="59" t="str">
        <f t="shared" si="1"/>
        <v>-</v>
      </c>
      <c r="O22" s="47"/>
    </row>
    <row r="23" spans="1:15" ht="15.2" customHeight="1" x14ac:dyDescent="0.25">
      <c r="A23" s="106"/>
      <c r="B23" s="12">
        <v>19</v>
      </c>
      <c r="C23" s="10" t="s">
        <v>83</v>
      </c>
      <c r="D23" s="9">
        <v>73413</v>
      </c>
      <c r="E23" s="13">
        <v>8</v>
      </c>
      <c r="F23" s="13" t="s">
        <v>106</v>
      </c>
      <c r="G23" s="13" t="s">
        <v>106</v>
      </c>
      <c r="H23" s="13" t="s">
        <v>106</v>
      </c>
      <c r="I23" s="26">
        <f t="shared" si="0"/>
        <v>8</v>
      </c>
      <c r="J23" s="13" t="s">
        <v>106</v>
      </c>
      <c r="K23" s="13" t="s">
        <v>106</v>
      </c>
      <c r="L23" s="13" t="s">
        <v>106</v>
      </c>
      <c r="M23" s="13" t="s">
        <v>106</v>
      </c>
      <c r="N23" s="59" t="str">
        <f t="shared" si="1"/>
        <v>-</v>
      </c>
      <c r="O23" s="47"/>
    </row>
    <row r="24" spans="1:15" s="3" customFormat="1" ht="15.2" customHeight="1" x14ac:dyDescent="0.25">
      <c r="A24" s="106"/>
      <c r="B24" s="12">
        <v>20</v>
      </c>
      <c r="C24" s="10" t="s">
        <v>84</v>
      </c>
      <c r="D24" s="9">
        <v>73414</v>
      </c>
      <c r="E24" s="13">
        <v>4</v>
      </c>
      <c r="F24" s="13" t="s">
        <v>106</v>
      </c>
      <c r="G24" s="13" t="s">
        <v>106</v>
      </c>
      <c r="H24" s="13">
        <v>11</v>
      </c>
      <c r="I24" s="26">
        <f t="shared" si="0"/>
        <v>15</v>
      </c>
      <c r="J24" s="13" t="s">
        <v>106</v>
      </c>
      <c r="K24" s="13" t="s">
        <v>106</v>
      </c>
      <c r="L24" s="13" t="s">
        <v>106</v>
      </c>
      <c r="M24" s="13" t="s">
        <v>106</v>
      </c>
      <c r="N24" s="59" t="str">
        <f t="shared" si="1"/>
        <v>-</v>
      </c>
      <c r="O24" s="48"/>
    </row>
    <row r="25" spans="1:15" s="3" customFormat="1" ht="15.2" customHeight="1" x14ac:dyDescent="0.25">
      <c r="A25" s="106"/>
      <c r="B25" s="12">
        <v>21</v>
      </c>
      <c r="C25" s="28" t="s">
        <v>97</v>
      </c>
      <c r="D25" s="9">
        <v>73416</v>
      </c>
      <c r="E25" s="13" t="s">
        <v>106</v>
      </c>
      <c r="F25" s="13">
        <v>1</v>
      </c>
      <c r="G25" s="13" t="s">
        <v>106</v>
      </c>
      <c r="H25" s="13" t="s">
        <v>106</v>
      </c>
      <c r="I25" s="26">
        <f t="shared" si="0"/>
        <v>1</v>
      </c>
      <c r="J25" s="13" t="s">
        <v>106</v>
      </c>
      <c r="K25" s="13" t="s">
        <v>106</v>
      </c>
      <c r="L25" s="13" t="s">
        <v>106</v>
      </c>
      <c r="M25" s="13">
        <v>2</v>
      </c>
      <c r="N25" s="59">
        <f t="shared" si="1"/>
        <v>2</v>
      </c>
      <c r="O25" s="48"/>
    </row>
    <row r="26" spans="1:15" s="3" customFormat="1" ht="15.2" customHeight="1" x14ac:dyDescent="0.25">
      <c r="A26" s="106"/>
      <c r="B26" s="12">
        <v>22</v>
      </c>
      <c r="C26" s="10" t="s">
        <v>85</v>
      </c>
      <c r="D26" s="9">
        <v>73417</v>
      </c>
      <c r="E26" s="13">
        <v>4</v>
      </c>
      <c r="F26" s="13">
        <v>1</v>
      </c>
      <c r="G26" s="13" t="s">
        <v>106</v>
      </c>
      <c r="H26" s="13">
        <v>6</v>
      </c>
      <c r="I26" s="26">
        <f t="shared" si="0"/>
        <v>11</v>
      </c>
      <c r="J26" s="13" t="s">
        <v>106</v>
      </c>
      <c r="K26" s="13" t="s">
        <v>106</v>
      </c>
      <c r="L26" s="13" t="s">
        <v>106</v>
      </c>
      <c r="M26" s="13" t="s">
        <v>106</v>
      </c>
      <c r="N26" s="59" t="str">
        <f t="shared" si="1"/>
        <v>-</v>
      </c>
      <c r="O26" s="48"/>
    </row>
    <row r="27" spans="1:15" ht="15.2" customHeight="1" x14ac:dyDescent="0.25">
      <c r="A27" s="106"/>
      <c r="B27" s="12">
        <v>23</v>
      </c>
      <c r="C27" s="10" t="s">
        <v>18</v>
      </c>
      <c r="D27" s="9" t="s">
        <v>19</v>
      </c>
      <c r="E27" s="13">
        <v>9</v>
      </c>
      <c r="F27" s="13" t="s">
        <v>106</v>
      </c>
      <c r="G27" s="13" t="s">
        <v>106</v>
      </c>
      <c r="H27" s="13" t="s">
        <v>106</v>
      </c>
      <c r="I27" s="26">
        <f t="shared" si="0"/>
        <v>9</v>
      </c>
      <c r="J27" s="13" t="s">
        <v>106</v>
      </c>
      <c r="K27" s="13" t="s">
        <v>106</v>
      </c>
      <c r="L27" s="13" t="s">
        <v>106</v>
      </c>
      <c r="M27" s="13" t="s">
        <v>106</v>
      </c>
      <c r="N27" s="59" t="str">
        <f t="shared" si="1"/>
        <v>-</v>
      </c>
      <c r="O27" s="47"/>
    </row>
    <row r="28" spans="1:15" ht="15.2" customHeight="1" x14ac:dyDescent="0.25">
      <c r="A28" s="106"/>
      <c r="B28" s="12">
        <v>24</v>
      </c>
      <c r="C28" s="10" t="s">
        <v>20</v>
      </c>
      <c r="D28" s="9" t="s">
        <v>21</v>
      </c>
      <c r="E28" s="13">
        <v>1</v>
      </c>
      <c r="F28" s="13" t="s">
        <v>106</v>
      </c>
      <c r="G28" s="13" t="s">
        <v>106</v>
      </c>
      <c r="H28" s="13">
        <v>1</v>
      </c>
      <c r="I28" s="26">
        <f t="shared" si="0"/>
        <v>2</v>
      </c>
      <c r="J28" s="13">
        <v>0.1</v>
      </c>
      <c r="K28" s="13" t="s">
        <v>106</v>
      </c>
      <c r="L28" s="13" t="s">
        <v>106</v>
      </c>
      <c r="M28" s="13" t="s">
        <v>106</v>
      </c>
      <c r="N28" s="59">
        <f t="shared" si="1"/>
        <v>0.1</v>
      </c>
      <c r="O28" s="48"/>
    </row>
    <row r="29" spans="1:15" ht="15.2" customHeight="1" thickBot="1" x14ac:dyDescent="0.3">
      <c r="A29" s="107"/>
      <c r="B29" s="29">
        <v>25</v>
      </c>
      <c r="C29" s="32" t="s">
        <v>99</v>
      </c>
      <c r="D29" s="33" t="s">
        <v>98</v>
      </c>
      <c r="E29" s="45">
        <v>20</v>
      </c>
      <c r="F29" s="45" t="s">
        <v>106</v>
      </c>
      <c r="G29" s="45" t="s">
        <v>106</v>
      </c>
      <c r="H29" s="45" t="s">
        <v>106</v>
      </c>
      <c r="I29" s="46">
        <f t="shared" si="0"/>
        <v>20</v>
      </c>
      <c r="J29" s="45" t="s">
        <v>106</v>
      </c>
      <c r="K29" s="45" t="s">
        <v>106</v>
      </c>
      <c r="L29" s="45" t="s">
        <v>106</v>
      </c>
      <c r="M29" s="45" t="s">
        <v>106</v>
      </c>
      <c r="N29" s="60" t="str">
        <f t="shared" si="1"/>
        <v>-</v>
      </c>
      <c r="O29" s="48"/>
    </row>
    <row r="30" spans="1:15" ht="15.2" customHeight="1" x14ac:dyDescent="0.25">
      <c r="A30" s="87" t="s">
        <v>56</v>
      </c>
      <c r="B30" s="18">
        <v>26</v>
      </c>
      <c r="C30" s="37" t="s">
        <v>22</v>
      </c>
      <c r="D30" s="38" t="s">
        <v>23</v>
      </c>
      <c r="E30" s="20" t="s">
        <v>106</v>
      </c>
      <c r="F30" s="20" t="s">
        <v>106</v>
      </c>
      <c r="G30" s="20" t="s">
        <v>106</v>
      </c>
      <c r="H30" s="20" t="s">
        <v>106</v>
      </c>
      <c r="I30" s="27" t="str">
        <f t="shared" si="0"/>
        <v>-</v>
      </c>
      <c r="J30" s="20" t="s">
        <v>106</v>
      </c>
      <c r="K30" s="20" t="s">
        <v>106</v>
      </c>
      <c r="L30" s="20" t="s">
        <v>106</v>
      </c>
      <c r="M30" s="20" t="s">
        <v>106</v>
      </c>
      <c r="N30" s="58" t="str">
        <f t="shared" si="1"/>
        <v>-</v>
      </c>
      <c r="O30" s="48"/>
    </row>
    <row r="31" spans="1:15" s="3" customFormat="1" ht="15.2" customHeight="1" x14ac:dyDescent="0.25">
      <c r="A31" s="88"/>
      <c r="B31" s="12">
        <v>27</v>
      </c>
      <c r="C31" s="10" t="s">
        <v>24</v>
      </c>
      <c r="D31" s="9" t="s">
        <v>25</v>
      </c>
      <c r="E31" s="13">
        <v>0.7</v>
      </c>
      <c r="F31" s="13" t="s">
        <v>106</v>
      </c>
      <c r="G31" s="13" t="s">
        <v>106</v>
      </c>
      <c r="H31" s="13">
        <v>13.3</v>
      </c>
      <c r="I31" s="26">
        <f t="shared" si="0"/>
        <v>14</v>
      </c>
      <c r="J31" s="13" t="s">
        <v>106</v>
      </c>
      <c r="K31" s="13" t="s">
        <v>106</v>
      </c>
      <c r="L31" s="13" t="s">
        <v>106</v>
      </c>
      <c r="M31" s="13" t="s">
        <v>106</v>
      </c>
      <c r="N31" s="59" t="str">
        <f t="shared" si="1"/>
        <v>-</v>
      </c>
      <c r="O31" s="48"/>
    </row>
    <row r="32" spans="1:15" ht="15.2" customHeight="1" x14ac:dyDescent="0.25">
      <c r="A32" s="88"/>
      <c r="B32" s="12">
        <v>28</v>
      </c>
      <c r="C32" s="10" t="s">
        <v>86</v>
      </c>
      <c r="D32" s="9">
        <v>72421</v>
      </c>
      <c r="E32" s="13" t="s">
        <v>106</v>
      </c>
      <c r="F32" s="13" t="s">
        <v>106</v>
      </c>
      <c r="G32" s="13" t="s">
        <v>106</v>
      </c>
      <c r="H32" s="13" t="s">
        <v>106</v>
      </c>
      <c r="I32" s="26" t="str">
        <f t="shared" si="0"/>
        <v>-</v>
      </c>
      <c r="J32" s="13" t="s">
        <v>106</v>
      </c>
      <c r="K32" s="13" t="s">
        <v>106</v>
      </c>
      <c r="L32" s="13" t="s">
        <v>106</v>
      </c>
      <c r="M32" s="13" t="s">
        <v>106</v>
      </c>
      <c r="N32" s="59" t="str">
        <f t="shared" si="1"/>
        <v>-</v>
      </c>
      <c r="O32" s="48"/>
    </row>
    <row r="33" spans="1:15" ht="15.2" customHeight="1" x14ac:dyDescent="0.25">
      <c r="A33" s="88"/>
      <c r="B33" s="12">
        <v>29</v>
      </c>
      <c r="C33" s="10" t="s">
        <v>26</v>
      </c>
      <c r="D33" s="9" t="s">
        <v>27</v>
      </c>
      <c r="E33" s="13">
        <v>0.2</v>
      </c>
      <c r="F33" s="13" t="s">
        <v>106</v>
      </c>
      <c r="G33" s="13" t="s">
        <v>106</v>
      </c>
      <c r="H33" s="13" t="s">
        <v>106</v>
      </c>
      <c r="I33" s="26">
        <f t="shared" si="0"/>
        <v>0.2</v>
      </c>
      <c r="J33" s="13" t="s">
        <v>106</v>
      </c>
      <c r="K33" s="13" t="s">
        <v>106</v>
      </c>
      <c r="L33" s="13" t="s">
        <v>106</v>
      </c>
      <c r="M33" s="13" t="s">
        <v>106</v>
      </c>
      <c r="N33" s="59" t="str">
        <f t="shared" si="1"/>
        <v>-</v>
      </c>
      <c r="O33" s="47"/>
    </row>
    <row r="34" spans="1:15" ht="15.2" customHeight="1" x14ac:dyDescent="0.25">
      <c r="A34" s="88"/>
      <c r="B34" s="12">
        <v>30</v>
      </c>
      <c r="C34" s="10" t="s">
        <v>28</v>
      </c>
      <c r="D34" s="9" t="s">
        <v>29</v>
      </c>
      <c r="E34" s="13">
        <v>1</v>
      </c>
      <c r="F34" s="13" t="s">
        <v>106</v>
      </c>
      <c r="G34" s="13" t="s">
        <v>106</v>
      </c>
      <c r="H34" s="13" t="s">
        <v>106</v>
      </c>
      <c r="I34" s="26">
        <f t="shared" si="0"/>
        <v>1</v>
      </c>
      <c r="J34" s="13" t="s">
        <v>106</v>
      </c>
      <c r="K34" s="13" t="s">
        <v>106</v>
      </c>
      <c r="L34" s="13" t="s">
        <v>106</v>
      </c>
      <c r="M34" s="13" t="s">
        <v>106</v>
      </c>
      <c r="N34" s="59" t="str">
        <f t="shared" si="1"/>
        <v>-</v>
      </c>
      <c r="O34" s="48"/>
    </row>
    <row r="35" spans="1:15" ht="15.2" customHeight="1" x14ac:dyDescent="0.25">
      <c r="A35" s="88"/>
      <c r="B35" s="12">
        <v>31</v>
      </c>
      <c r="C35" s="10" t="s">
        <v>30</v>
      </c>
      <c r="D35" s="9">
        <v>72422</v>
      </c>
      <c r="E35" s="13" t="s">
        <v>106</v>
      </c>
      <c r="F35" s="13" t="s">
        <v>106</v>
      </c>
      <c r="G35" s="13" t="s">
        <v>106</v>
      </c>
      <c r="H35" s="13" t="s">
        <v>106</v>
      </c>
      <c r="I35" s="26" t="str">
        <f t="shared" si="0"/>
        <v>-</v>
      </c>
      <c r="J35" s="13" t="s">
        <v>106</v>
      </c>
      <c r="K35" s="13" t="s">
        <v>106</v>
      </c>
      <c r="L35" s="13" t="s">
        <v>106</v>
      </c>
      <c r="M35" s="13" t="s">
        <v>106</v>
      </c>
      <c r="N35" s="59" t="str">
        <f t="shared" si="1"/>
        <v>-</v>
      </c>
      <c r="O35" s="48"/>
    </row>
    <row r="36" spans="1:15" ht="15.2" customHeight="1" x14ac:dyDescent="0.25">
      <c r="A36" s="88"/>
      <c r="B36" s="12">
        <v>32</v>
      </c>
      <c r="C36" s="10" t="s">
        <v>31</v>
      </c>
      <c r="D36" s="9">
        <v>72423</v>
      </c>
      <c r="E36" s="13" t="s">
        <v>106</v>
      </c>
      <c r="F36" s="13" t="s">
        <v>106</v>
      </c>
      <c r="G36" s="13" t="s">
        <v>106</v>
      </c>
      <c r="H36" s="13" t="s">
        <v>106</v>
      </c>
      <c r="I36" s="26" t="str">
        <f t="shared" si="0"/>
        <v>-</v>
      </c>
      <c r="J36" s="13" t="s">
        <v>106</v>
      </c>
      <c r="K36" s="13">
        <v>1</v>
      </c>
      <c r="L36" s="13" t="s">
        <v>106</v>
      </c>
      <c r="M36" s="13" t="s">
        <v>106</v>
      </c>
      <c r="N36" s="59">
        <f t="shared" si="1"/>
        <v>1</v>
      </c>
      <c r="O36" s="48"/>
    </row>
    <row r="37" spans="1:15" s="3" customFormat="1" ht="15.2" customHeight="1" x14ac:dyDescent="0.25">
      <c r="A37" s="88"/>
      <c r="B37" s="12">
        <v>33</v>
      </c>
      <c r="C37" s="10" t="s">
        <v>32</v>
      </c>
      <c r="D37" s="9">
        <v>72424</v>
      </c>
      <c r="E37" s="13" t="s">
        <v>106</v>
      </c>
      <c r="F37" s="13" t="s">
        <v>106</v>
      </c>
      <c r="G37" s="13" t="s">
        <v>106</v>
      </c>
      <c r="H37" s="13" t="s">
        <v>106</v>
      </c>
      <c r="I37" s="26" t="str">
        <f t="shared" si="0"/>
        <v>-</v>
      </c>
      <c r="J37" s="13" t="s">
        <v>106</v>
      </c>
      <c r="K37" s="13" t="s">
        <v>106</v>
      </c>
      <c r="L37" s="13" t="s">
        <v>106</v>
      </c>
      <c r="M37" s="13" t="s">
        <v>106</v>
      </c>
      <c r="N37" s="59" t="str">
        <f t="shared" si="1"/>
        <v>-</v>
      </c>
      <c r="O37" s="48"/>
    </row>
    <row r="38" spans="1:15" ht="15.2" customHeight="1" x14ac:dyDescent="0.25">
      <c r="A38" s="88"/>
      <c r="B38" s="12">
        <v>34</v>
      </c>
      <c r="C38" s="10" t="s">
        <v>33</v>
      </c>
      <c r="D38" s="9" t="s">
        <v>34</v>
      </c>
      <c r="E38" s="13" t="s">
        <v>106</v>
      </c>
      <c r="F38" s="13" t="s">
        <v>106</v>
      </c>
      <c r="G38" s="13" t="s">
        <v>106</v>
      </c>
      <c r="H38" s="13" t="s">
        <v>106</v>
      </c>
      <c r="I38" s="26" t="str">
        <f t="shared" si="0"/>
        <v>-</v>
      </c>
      <c r="J38" s="13" t="s">
        <v>106</v>
      </c>
      <c r="K38" s="13" t="s">
        <v>106</v>
      </c>
      <c r="L38" s="13" t="s">
        <v>106</v>
      </c>
      <c r="M38" s="13" t="s">
        <v>106</v>
      </c>
      <c r="N38" s="59" t="str">
        <f t="shared" si="1"/>
        <v>-</v>
      </c>
      <c r="O38" s="48"/>
    </row>
    <row r="39" spans="1:15" ht="15.2" customHeight="1" x14ac:dyDescent="0.25">
      <c r="A39" s="88"/>
      <c r="B39" s="12">
        <v>35</v>
      </c>
      <c r="C39" s="10" t="s">
        <v>87</v>
      </c>
      <c r="D39" s="9">
        <v>72432</v>
      </c>
      <c r="E39" s="13" t="s">
        <v>106</v>
      </c>
      <c r="F39" s="13" t="s">
        <v>106</v>
      </c>
      <c r="G39" s="13" t="s">
        <v>106</v>
      </c>
      <c r="H39" s="13" t="s">
        <v>106</v>
      </c>
      <c r="I39" s="26" t="str">
        <f t="shared" si="0"/>
        <v>-</v>
      </c>
      <c r="J39" s="13" t="s">
        <v>106</v>
      </c>
      <c r="K39" s="13" t="s">
        <v>106</v>
      </c>
      <c r="L39" s="13" t="s">
        <v>106</v>
      </c>
      <c r="M39" s="13" t="s">
        <v>106</v>
      </c>
      <c r="N39" s="59" t="str">
        <f t="shared" si="1"/>
        <v>-</v>
      </c>
      <c r="O39" s="48"/>
    </row>
    <row r="40" spans="1:15" ht="15.2" customHeight="1" x14ac:dyDescent="0.25">
      <c r="A40" s="88"/>
      <c r="B40" s="12">
        <v>36</v>
      </c>
      <c r="C40" s="10" t="s">
        <v>94</v>
      </c>
      <c r="D40" s="9">
        <v>48844</v>
      </c>
      <c r="E40" s="13" t="s">
        <v>106</v>
      </c>
      <c r="F40" s="13" t="s">
        <v>106</v>
      </c>
      <c r="G40" s="13" t="s">
        <v>106</v>
      </c>
      <c r="H40" s="13" t="s">
        <v>106</v>
      </c>
      <c r="I40" s="26" t="str">
        <f t="shared" si="0"/>
        <v>-</v>
      </c>
      <c r="J40" s="13" t="s">
        <v>106</v>
      </c>
      <c r="K40" s="13" t="s">
        <v>106</v>
      </c>
      <c r="L40" s="13" t="s">
        <v>106</v>
      </c>
      <c r="M40" s="13">
        <v>0.6</v>
      </c>
      <c r="N40" s="59">
        <f t="shared" si="1"/>
        <v>0.6</v>
      </c>
      <c r="O40" s="48"/>
    </row>
    <row r="41" spans="1:15" ht="15.2" customHeight="1" x14ac:dyDescent="0.25">
      <c r="A41" s="88"/>
      <c r="B41" s="12">
        <v>37</v>
      </c>
      <c r="C41" s="10" t="s">
        <v>35</v>
      </c>
      <c r="D41" s="9">
        <v>72425</v>
      </c>
      <c r="E41" s="13" t="s">
        <v>106</v>
      </c>
      <c r="F41" s="13" t="s">
        <v>106</v>
      </c>
      <c r="G41" s="13" t="s">
        <v>106</v>
      </c>
      <c r="H41" s="13" t="s">
        <v>106</v>
      </c>
      <c r="I41" s="26" t="str">
        <f t="shared" si="0"/>
        <v>-</v>
      </c>
      <c r="J41" s="13" t="s">
        <v>106</v>
      </c>
      <c r="K41" s="13" t="s">
        <v>106</v>
      </c>
      <c r="L41" s="13" t="s">
        <v>106</v>
      </c>
      <c r="M41" s="13" t="s">
        <v>106</v>
      </c>
      <c r="N41" s="59" t="str">
        <f t="shared" si="1"/>
        <v>-</v>
      </c>
      <c r="O41" s="48"/>
    </row>
    <row r="42" spans="1:15" ht="15.2" customHeight="1" x14ac:dyDescent="0.25">
      <c r="A42" s="88"/>
      <c r="B42" s="12">
        <v>38</v>
      </c>
      <c r="C42" s="10" t="s">
        <v>88</v>
      </c>
      <c r="D42" s="9">
        <v>72426</v>
      </c>
      <c r="E42" s="13" t="s">
        <v>106</v>
      </c>
      <c r="F42" s="13" t="s">
        <v>106</v>
      </c>
      <c r="G42" s="13" t="s">
        <v>106</v>
      </c>
      <c r="H42" s="13" t="s">
        <v>106</v>
      </c>
      <c r="I42" s="26" t="str">
        <f t="shared" si="0"/>
        <v>-</v>
      </c>
      <c r="J42" s="13" t="s">
        <v>106</v>
      </c>
      <c r="K42" s="13" t="s">
        <v>106</v>
      </c>
      <c r="L42" s="13" t="s">
        <v>106</v>
      </c>
      <c r="M42" s="13" t="s">
        <v>106</v>
      </c>
      <c r="N42" s="59" t="str">
        <f t="shared" si="1"/>
        <v>-</v>
      </c>
      <c r="O42" s="48"/>
    </row>
    <row r="43" spans="1:15" ht="15.2" customHeight="1" x14ac:dyDescent="0.25">
      <c r="A43" s="88"/>
      <c r="B43" s="12">
        <v>39</v>
      </c>
      <c r="C43" s="10" t="s">
        <v>95</v>
      </c>
      <c r="D43" s="9" t="s">
        <v>96</v>
      </c>
      <c r="E43" s="13" t="s">
        <v>106</v>
      </c>
      <c r="F43" s="13" t="s">
        <v>106</v>
      </c>
      <c r="G43" s="13" t="s">
        <v>106</v>
      </c>
      <c r="H43" s="13" t="s">
        <v>106</v>
      </c>
      <c r="I43" s="26" t="str">
        <f t="shared" si="0"/>
        <v>-</v>
      </c>
      <c r="J43" s="13" t="s">
        <v>106</v>
      </c>
      <c r="K43" s="13" t="s">
        <v>106</v>
      </c>
      <c r="L43" s="13" t="s">
        <v>106</v>
      </c>
      <c r="M43" s="13" t="s">
        <v>106</v>
      </c>
      <c r="N43" s="59" t="str">
        <f t="shared" si="1"/>
        <v>-</v>
      </c>
      <c r="O43" s="48"/>
    </row>
    <row r="44" spans="1:15" ht="15.2" customHeight="1" x14ac:dyDescent="0.25">
      <c r="A44" s="88"/>
      <c r="B44" s="12">
        <v>40</v>
      </c>
      <c r="C44" s="10" t="s">
        <v>36</v>
      </c>
      <c r="D44" s="9">
        <v>72427</v>
      </c>
      <c r="E44" s="13" t="s">
        <v>106</v>
      </c>
      <c r="F44" s="13" t="s">
        <v>106</v>
      </c>
      <c r="G44" s="13" t="s">
        <v>106</v>
      </c>
      <c r="H44" s="13" t="s">
        <v>106</v>
      </c>
      <c r="I44" s="26" t="str">
        <f t="shared" si="0"/>
        <v>-</v>
      </c>
      <c r="J44" s="13" t="s">
        <v>106</v>
      </c>
      <c r="K44" s="13" t="s">
        <v>106</v>
      </c>
      <c r="L44" s="13" t="s">
        <v>106</v>
      </c>
      <c r="M44" s="13" t="s">
        <v>106</v>
      </c>
      <c r="N44" s="59" t="str">
        <f t="shared" si="1"/>
        <v>-</v>
      </c>
      <c r="O44" s="48"/>
    </row>
    <row r="45" spans="1:15" ht="15.2" customHeight="1" x14ac:dyDescent="0.25">
      <c r="A45" s="88"/>
      <c r="B45" s="12">
        <v>41</v>
      </c>
      <c r="C45" s="10" t="s">
        <v>37</v>
      </c>
      <c r="D45" s="9">
        <v>72428</v>
      </c>
      <c r="E45" s="13" t="s">
        <v>106</v>
      </c>
      <c r="F45" s="13" t="s">
        <v>106</v>
      </c>
      <c r="G45" s="13" t="s">
        <v>106</v>
      </c>
      <c r="H45" s="13" t="s">
        <v>106</v>
      </c>
      <c r="I45" s="26" t="str">
        <f t="shared" si="0"/>
        <v>-</v>
      </c>
      <c r="J45" s="13" t="s">
        <v>106</v>
      </c>
      <c r="K45" s="13" t="s">
        <v>106</v>
      </c>
      <c r="L45" s="13" t="s">
        <v>106</v>
      </c>
      <c r="M45" s="13" t="s">
        <v>106</v>
      </c>
      <c r="N45" s="59" t="str">
        <f t="shared" si="1"/>
        <v>-</v>
      </c>
      <c r="O45" s="48"/>
    </row>
    <row r="46" spans="1:15" ht="15.2" customHeight="1" x14ac:dyDescent="0.25">
      <c r="A46" s="88"/>
      <c r="B46" s="12">
        <v>42</v>
      </c>
      <c r="C46" s="10" t="s">
        <v>89</v>
      </c>
      <c r="D46" s="9">
        <v>72429</v>
      </c>
      <c r="E46" s="13" t="s">
        <v>106</v>
      </c>
      <c r="F46" s="13" t="s">
        <v>106</v>
      </c>
      <c r="G46" s="13" t="s">
        <v>106</v>
      </c>
      <c r="H46" s="13" t="s">
        <v>106</v>
      </c>
      <c r="I46" s="26" t="str">
        <f t="shared" si="0"/>
        <v>-</v>
      </c>
      <c r="J46" s="13" t="s">
        <v>106</v>
      </c>
      <c r="K46" s="13" t="s">
        <v>106</v>
      </c>
      <c r="L46" s="13" t="s">
        <v>106</v>
      </c>
      <c r="M46" s="13" t="s">
        <v>106</v>
      </c>
      <c r="N46" s="59" t="str">
        <f t="shared" si="1"/>
        <v>-</v>
      </c>
      <c r="O46" s="48"/>
    </row>
    <row r="47" spans="1:15" ht="15.2" customHeight="1" x14ac:dyDescent="0.25">
      <c r="A47" s="88"/>
      <c r="B47" s="12">
        <v>43</v>
      </c>
      <c r="C47" s="10" t="s">
        <v>38</v>
      </c>
      <c r="D47" s="9">
        <v>48845</v>
      </c>
      <c r="E47" s="13" t="s">
        <v>106</v>
      </c>
      <c r="F47" s="13" t="s">
        <v>106</v>
      </c>
      <c r="G47" s="13" t="s">
        <v>106</v>
      </c>
      <c r="H47" s="13" t="s">
        <v>106</v>
      </c>
      <c r="I47" s="26" t="str">
        <f t="shared" si="0"/>
        <v>-</v>
      </c>
      <c r="J47" s="13" t="s">
        <v>106</v>
      </c>
      <c r="K47" s="13" t="s">
        <v>106</v>
      </c>
      <c r="L47" s="13" t="s">
        <v>106</v>
      </c>
      <c r="M47" s="13" t="s">
        <v>106</v>
      </c>
      <c r="N47" s="59" t="str">
        <f t="shared" si="1"/>
        <v>-</v>
      </c>
      <c r="O47" s="48"/>
    </row>
    <row r="48" spans="1:15" ht="15.2" customHeight="1" x14ac:dyDescent="0.25">
      <c r="A48" s="88"/>
      <c r="B48" s="12">
        <v>44</v>
      </c>
      <c r="C48" s="10" t="s">
        <v>90</v>
      </c>
      <c r="D48" s="9">
        <v>72436</v>
      </c>
      <c r="E48" s="13" t="s">
        <v>106</v>
      </c>
      <c r="F48" s="13" t="s">
        <v>106</v>
      </c>
      <c r="G48" s="13" t="s">
        <v>106</v>
      </c>
      <c r="H48" s="13" t="s">
        <v>106</v>
      </c>
      <c r="I48" s="26" t="str">
        <f t="shared" si="0"/>
        <v>-</v>
      </c>
      <c r="J48" s="13" t="s">
        <v>106</v>
      </c>
      <c r="K48" s="13" t="s">
        <v>106</v>
      </c>
      <c r="L48" s="13" t="s">
        <v>106</v>
      </c>
      <c r="M48" s="13" t="s">
        <v>106</v>
      </c>
      <c r="N48" s="59" t="str">
        <f t="shared" si="1"/>
        <v>-</v>
      </c>
      <c r="O48" s="48"/>
    </row>
    <row r="49" spans="1:15" ht="15.2" customHeight="1" thickBot="1" x14ac:dyDescent="0.3">
      <c r="A49" s="89"/>
      <c r="B49" s="29">
        <v>45</v>
      </c>
      <c r="C49" s="32" t="s">
        <v>39</v>
      </c>
      <c r="D49" s="33" t="s">
        <v>40</v>
      </c>
      <c r="E49" s="45" t="s">
        <v>106</v>
      </c>
      <c r="F49" s="45" t="s">
        <v>106</v>
      </c>
      <c r="G49" s="45" t="s">
        <v>106</v>
      </c>
      <c r="H49" s="45" t="s">
        <v>106</v>
      </c>
      <c r="I49" s="46" t="str">
        <f t="shared" si="0"/>
        <v>-</v>
      </c>
      <c r="J49" s="45" t="s">
        <v>106</v>
      </c>
      <c r="K49" s="45" t="s">
        <v>106</v>
      </c>
      <c r="L49" s="45" t="s">
        <v>106</v>
      </c>
      <c r="M49" s="45" t="s">
        <v>106</v>
      </c>
      <c r="N49" s="60" t="str">
        <f t="shared" si="1"/>
        <v>-</v>
      </c>
      <c r="O49" s="48"/>
    </row>
    <row r="50" spans="1:15" ht="15.2" customHeight="1" x14ac:dyDescent="0.25">
      <c r="A50" s="90" t="s">
        <v>62</v>
      </c>
      <c r="B50" s="18">
        <v>46</v>
      </c>
      <c r="C50" s="37" t="s">
        <v>41</v>
      </c>
      <c r="D50" s="38">
        <v>72441</v>
      </c>
      <c r="E50" s="20" t="s">
        <v>106</v>
      </c>
      <c r="F50" s="20" t="s">
        <v>106</v>
      </c>
      <c r="G50" s="20" t="s">
        <v>106</v>
      </c>
      <c r="H50" s="20" t="s">
        <v>106</v>
      </c>
      <c r="I50" s="27" t="str">
        <f t="shared" si="0"/>
        <v>-</v>
      </c>
      <c r="J50" s="20" t="s">
        <v>106</v>
      </c>
      <c r="K50" s="20" t="s">
        <v>106</v>
      </c>
      <c r="L50" s="20" t="s">
        <v>106</v>
      </c>
      <c r="M50" s="20" t="s">
        <v>106</v>
      </c>
      <c r="N50" s="58" t="str">
        <f t="shared" si="1"/>
        <v>-</v>
      </c>
      <c r="O50" s="48"/>
    </row>
    <row r="51" spans="1:15" ht="15.2" customHeight="1" x14ac:dyDescent="0.25">
      <c r="A51" s="91"/>
      <c r="B51" s="12">
        <v>47</v>
      </c>
      <c r="C51" s="10" t="s">
        <v>42</v>
      </c>
      <c r="D51" s="9" t="s">
        <v>43</v>
      </c>
      <c r="E51" s="13" t="s">
        <v>106</v>
      </c>
      <c r="F51" s="13" t="s">
        <v>106</v>
      </c>
      <c r="G51" s="13" t="s">
        <v>106</v>
      </c>
      <c r="H51" s="13" t="s">
        <v>106</v>
      </c>
      <c r="I51" s="26" t="str">
        <f t="shared" si="0"/>
        <v>-</v>
      </c>
      <c r="J51" s="13" t="s">
        <v>106</v>
      </c>
      <c r="K51" s="13" t="s">
        <v>106</v>
      </c>
      <c r="L51" s="13" t="s">
        <v>106</v>
      </c>
      <c r="M51" s="13" t="s">
        <v>106</v>
      </c>
      <c r="N51" s="59" t="str">
        <f t="shared" si="1"/>
        <v>-</v>
      </c>
      <c r="O51" s="48"/>
    </row>
    <row r="52" spans="1:15" ht="15.2" customHeight="1" x14ac:dyDescent="0.25">
      <c r="A52" s="91"/>
      <c r="B52" s="12">
        <v>48</v>
      </c>
      <c r="C52" s="10" t="s">
        <v>75</v>
      </c>
      <c r="D52" s="9">
        <v>72442</v>
      </c>
      <c r="E52" s="13" t="s">
        <v>106</v>
      </c>
      <c r="F52" s="13" t="s">
        <v>106</v>
      </c>
      <c r="G52" s="13" t="s">
        <v>106</v>
      </c>
      <c r="H52" s="13" t="s">
        <v>106</v>
      </c>
      <c r="I52" s="26" t="str">
        <f t="shared" si="0"/>
        <v>-</v>
      </c>
      <c r="J52" s="13" t="s">
        <v>106</v>
      </c>
      <c r="K52" s="13" t="s">
        <v>106</v>
      </c>
      <c r="L52" s="13" t="s">
        <v>106</v>
      </c>
      <c r="M52" s="13" t="s">
        <v>106</v>
      </c>
      <c r="N52" s="59" t="str">
        <f t="shared" si="1"/>
        <v>-</v>
      </c>
      <c r="O52" s="48"/>
    </row>
    <row r="53" spans="1:15" ht="15.2" customHeight="1" x14ac:dyDescent="0.25">
      <c r="A53" s="91"/>
      <c r="B53" s="12">
        <v>49</v>
      </c>
      <c r="C53" s="10" t="s">
        <v>44</v>
      </c>
      <c r="D53" s="9">
        <v>72443</v>
      </c>
      <c r="E53" s="13" t="s">
        <v>106</v>
      </c>
      <c r="F53" s="13" t="s">
        <v>106</v>
      </c>
      <c r="G53" s="13" t="s">
        <v>106</v>
      </c>
      <c r="H53" s="13" t="s">
        <v>106</v>
      </c>
      <c r="I53" s="26" t="str">
        <f t="shared" si="0"/>
        <v>-</v>
      </c>
      <c r="J53" s="13" t="s">
        <v>106</v>
      </c>
      <c r="K53" s="13" t="s">
        <v>106</v>
      </c>
      <c r="L53" s="13" t="s">
        <v>106</v>
      </c>
      <c r="M53" s="13" t="s">
        <v>106</v>
      </c>
      <c r="N53" s="59" t="str">
        <f t="shared" si="1"/>
        <v>-</v>
      </c>
      <c r="O53" s="48"/>
    </row>
    <row r="54" spans="1:15" ht="15.2" customHeight="1" x14ac:dyDescent="0.25">
      <c r="A54" s="91"/>
      <c r="B54" s="12">
        <v>50</v>
      </c>
      <c r="C54" s="10" t="s">
        <v>45</v>
      </c>
      <c r="D54" s="9" t="s">
        <v>46</v>
      </c>
      <c r="E54" s="13" t="s">
        <v>106</v>
      </c>
      <c r="F54" s="13" t="s">
        <v>106</v>
      </c>
      <c r="G54" s="13" t="s">
        <v>106</v>
      </c>
      <c r="H54" s="13" t="s">
        <v>106</v>
      </c>
      <c r="I54" s="26" t="str">
        <f t="shared" si="0"/>
        <v>-</v>
      </c>
      <c r="J54" s="13" t="s">
        <v>106</v>
      </c>
      <c r="K54" s="13" t="s">
        <v>106</v>
      </c>
      <c r="L54" s="13" t="s">
        <v>106</v>
      </c>
      <c r="M54" s="13" t="s">
        <v>106</v>
      </c>
      <c r="N54" s="59" t="str">
        <f t="shared" si="1"/>
        <v>-</v>
      </c>
      <c r="O54" s="48"/>
    </row>
    <row r="55" spans="1:15" ht="15.2" customHeight="1" x14ac:dyDescent="0.25">
      <c r="A55" s="91"/>
      <c r="B55" s="12">
        <v>51</v>
      </c>
      <c r="C55" s="10" t="s">
        <v>47</v>
      </c>
      <c r="D55" s="9">
        <v>72444</v>
      </c>
      <c r="E55" s="13" t="s">
        <v>106</v>
      </c>
      <c r="F55" s="13" t="s">
        <v>106</v>
      </c>
      <c r="G55" s="13" t="s">
        <v>106</v>
      </c>
      <c r="H55" s="13" t="s">
        <v>106</v>
      </c>
      <c r="I55" s="26" t="str">
        <f t="shared" si="0"/>
        <v>-</v>
      </c>
      <c r="J55" s="13" t="s">
        <v>106</v>
      </c>
      <c r="K55" s="13" t="s">
        <v>106</v>
      </c>
      <c r="L55" s="13" t="s">
        <v>106</v>
      </c>
      <c r="M55" s="13" t="s">
        <v>106</v>
      </c>
      <c r="N55" s="59" t="str">
        <f t="shared" si="1"/>
        <v>-</v>
      </c>
      <c r="O55" s="48"/>
    </row>
    <row r="56" spans="1:15" ht="15.2" customHeight="1" x14ac:dyDescent="0.25">
      <c r="A56" s="91"/>
      <c r="B56" s="12">
        <v>52</v>
      </c>
      <c r="C56" s="10" t="s">
        <v>48</v>
      </c>
      <c r="D56" s="9">
        <v>48846</v>
      </c>
      <c r="E56" s="13" t="s">
        <v>106</v>
      </c>
      <c r="F56" s="13" t="s">
        <v>106</v>
      </c>
      <c r="G56" s="13" t="s">
        <v>106</v>
      </c>
      <c r="H56" s="13" t="s">
        <v>106</v>
      </c>
      <c r="I56" s="26" t="str">
        <f t="shared" si="0"/>
        <v>-</v>
      </c>
      <c r="J56" s="13" t="s">
        <v>106</v>
      </c>
      <c r="K56" s="13" t="s">
        <v>106</v>
      </c>
      <c r="L56" s="13" t="s">
        <v>106</v>
      </c>
      <c r="M56" s="13" t="s">
        <v>106</v>
      </c>
      <c r="N56" s="59" t="str">
        <f t="shared" si="1"/>
        <v>-</v>
      </c>
      <c r="O56" s="48"/>
    </row>
    <row r="57" spans="1:15" ht="15.2" customHeight="1" x14ac:dyDescent="0.25">
      <c r="A57" s="91"/>
      <c r="B57" s="12">
        <v>53</v>
      </c>
      <c r="C57" s="10" t="s">
        <v>91</v>
      </c>
      <c r="D57" s="9">
        <v>72445</v>
      </c>
      <c r="E57" s="13" t="s">
        <v>106</v>
      </c>
      <c r="F57" s="13" t="s">
        <v>106</v>
      </c>
      <c r="G57" s="13" t="s">
        <v>106</v>
      </c>
      <c r="H57" s="13" t="s">
        <v>106</v>
      </c>
      <c r="I57" s="26" t="str">
        <f t="shared" si="0"/>
        <v>-</v>
      </c>
      <c r="J57" s="13" t="s">
        <v>106</v>
      </c>
      <c r="K57" s="13" t="s">
        <v>106</v>
      </c>
      <c r="L57" s="13" t="s">
        <v>106</v>
      </c>
      <c r="M57" s="13" t="s">
        <v>106</v>
      </c>
      <c r="N57" s="59" t="str">
        <f t="shared" si="1"/>
        <v>-</v>
      </c>
      <c r="O57" s="48"/>
    </row>
    <row r="58" spans="1:15" ht="15.2" customHeight="1" x14ac:dyDescent="0.25">
      <c r="A58" s="91"/>
      <c r="B58" s="12">
        <v>54</v>
      </c>
      <c r="C58" s="10" t="s">
        <v>92</v>
      </c>
      <c r="D58" s="9">
        <v>72446</v>
      </c>
      <c r="E58" s="13" t="s">
        <v>106</v>
      </c>
      <c r="F58" s="13" t="s">
        <v>106</v>
      </c>
      <c r="G58" s="13" t="s">
        <v>106</v>
      </c>
      <c r="H58" s="13" t="s">
        <v>106</v>
      </c>
      <c r="I58" s="26" t="str">
        <f t="shared" si="0"/>
        <v>-</v>
      </c>
      <c r="J58" s="13" t="s">
        <v>106</v>
      </c>
      <c r="K58" s="13" t="s">
        <v>106</v>
      </c>
      <c r="L58" s="13" t="s">
        <v>106</v>
      </c>
      <c r="M58" s="13" t="s">
        <v>106</v>
      </c>
      <c r="N58" s="59" t="str">
        <f t="shared" si="1"/>
        <v>-</v>
      </c>
      <c r="O58" s="48"/>
    </row>
    <row r="59" spans="1:15" ht="15.2" customHeight="1" x14ac:dyDescent="0.25">
      <c r="A59" s="91"/>
      <c r="B59" s="12">
        <v>55</v>
      </c>
      <c r="C59" s="10" t="s">
        <v>49</v>
      </c>
      <c r="D59" s="9" t="s">
        <v>50</v>
      </c>
      <c r="E59" s="13" t="s">
        <v>106</v>
      </c>
      <c r="F59" s="13" t="s">
        <v>106</v>
      </c>
      <c r="G59" s="13" t="s">
        <v>106</v>
      </c>
      <c r="H59" s="13" t="s">
        <v>106</v>
      </c>
      <c r="I59" s="26" t="str">
        <f t="shared" si="0"/>
        <v>-</v>
      </c>
      <c r="J59" s="13" t="s">
        <v>106</v>
      </c>
      <c r="K59" s="13" t="s">
        <v>106</v>
      </c>
      <c r="L59" s="13" t="s">
        <v>106</v>
      </c>
      <c r="M59" s="13" t="s">
        <v>106</v>
      </c>
      <c r="N59" s="59" t="str">
        <f t="shared" si="1"/>
        <v>-</v>
      </c>
      <c r="O59" s="48"/>
    </row>
    <row r="60" spans="1:15" ht="15.2" customHeight="1" thickBot="1" x14ac:dyDescent="0.3">
      <c r="A60" s="92"/>
      <c r="B60" s="29">
        <v>56</v>
      </c>
      <c r="C60" s="32" t="s">
        <v>67</v>
      </c>
      <c r="D60" s="33" t="s">
        <v>68</v>
      </c>
      <c r="E60" s="45" t="s">
        <v>106</v>
      </c>
      <c r="F60" s="45" t="s">
        <v>106</v>
      </c>
      <c r="G60" s="45" t="s">
        <v>106</v>
      </c>
      <c r="H60" s="45" t="s">
        <v>106</v>
      </c>
      <c r="I60" s="46" t="str">
        <f t="shared" si="0"/>
        <v>-</v>
      </c>
      <c r="J60" s="45" t="s">
        <v>106</v>
      </c>
      <c r="K60" s="45" t="s">
        <v>106</v>
      </c>
      <c r="L60" s="45" t="s">
        <v>106</v>
      </c>
      <c r="M60" s="45" t="s">
        <v>106</v>
      </c>
      <c r="N60" s="60" t="str">
        <f t="shared" si="1"/>
        <v>-</v>
      </c>
      <c r="O60" s="48"/>
    </row>
    <row r="61" spans="1:15" ht="15.2" customHeight="1" x14ac:dyDescent="0.25">
      <c r="A61" s="93" t="s">
        <v>70</v>
      </c>
      <c r="B61" s="18">
        <v>57</v>
      </c>
      <c r="C61" s="49" t="s">
        <v>55</v>
      </c>
      <c r="D61" s="50" t="s">
        <v>54</v>
      </c>
      <c r="E61" s="20" t="s">
        <v>106</v>
      </c>
      <c r="F61" s="20" t="s">
        <v>106</v>
      </c>
      <c r="G61" s="20" t="s">
        <v>106</v>
      </c>
      <c r="H61" s="20">
        <v>5</v>
      </c>
      <c r="I61" s="27">
        <f t="shared" si="0"/>
        <v>5</v>
      </c>
      <c r="J61" s="20" t="s">
        <v>106</v>
      </c>
      <c r="K61" s="20" t="s">
        <v>106</v>
      </c>
      <c r="L61" s="20" t="s">
        <v>106</v>
      </c>
      <c r="M61" s="20" t="s">
        <v>106</v>
      </c>
      <c r="N61" s="58" t="str">
        <f t="shared" si="1"/>
        <v>-</v>
      </c>
      <c r="O61" s="48"/>
    </row>
    <row r="62" spans="1:15" ht="15.2" customHeight="1" thickBot="1" x14ac:dyDescent="0.3">
      <c r="A62" s="94"/>
      <c r="B62" s="29">
        <v>58</v>
      </c>
      <c r="C62" s="51" t="s">
        <v>93</v>
      </c>
      <c r="D62" s="52" t="s">
        <v>65</v>
      </c>
      <c r="E62" s="53"/>
      <c r="F62" s="53"/>
      <c r="G62" s="53"/>
      <c r="H62" s="53"/>
      <c r="I62" s="46" t="str">
        <f>+IF(AND(OR(E62="-",E62=""),OR(F62="-",F62=""),OR(G62="-",G62=""),OR(H62="-",H62="")),"-",SUM(E62:H62))</f>
        <v>-</v>
      </c>
      <c r="J62" s="53"/>
      <c r="K62" s="53"/>
      <c r="L62" s="53"/>
      <c r="M62" s="53"/>
      <c r="N62" s="60" t="str">
        <f>+IF(AND(OR(J62="-",J62=""),OR(K62="-",K62=""),OR(L62="-",L62=""),OR(M62="-",M62="")),"-",SUM(J62:M62))</f>
        <v>-</v>
      </c>
      <c r="O62" s="48"/>
    </row>
  </sheetData>
  <mergeCells count="13">
    <mergeCell ref="A61:A62"/>
    <mergeCell ref="A5:A29"/>
    <mergeCell ref="C1:N1"/>
    <mergeCell ref="F2:J2"/>
    <mergeCell ref="B3:B4"/>
    <mergeCell ref="C3:C4"/>
    <mergeCell ref="D3:D4"/>
    <mergeCell ref="E3:H3"/>
    <mergeCell ref="I3:I4"/>
    <mergeCell ref="J3:M3"/>
    <mergeCell ref="N3:N4"/>
    <mergeCell ref="A50:A60"/>
    <mergeCell ref="A30:A49"/>
  </mergeCells>
  <phoneticPr fontId="17" type="noConversion"/>
  <pageMargins left="0.75" right="0.25" top="0.25" bottom="0.25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A5:XFD5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" customWidth="1"/>
    <col min="5" max="8" width="5.7109375" style="4" customWidth="1"/>
    <col min="9" max="9" width="5.7109375" style="7" customWidth="1"/>
    <col min="10" max="13" width="5.7109375" style="4" customWidth="1"/>
    <col min="14" max="14" width="5.5703125" style="3" customWidth="1"/>
    <col min="15" max="16384" width="9.140625" style="2"/>
  </cols>
  <sheetData>
    <row r="1" spans="1:15" ht="18" customHeight="1" x14ac:dyDescent="0.3">
      <c r="C1" s="95" t="s">
        <v>51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5" ht="16.5" customHeight="1" thickBot="1" x14ac:dyDescent="0.3">
      <c r="D2" s="2"/>
      <c r="E2" s="2"/>
      <c r="F2" s="96" t="s">
        <v>52</v>
      </c>
      <c r="G2" s="96"/>
      <c r="H2" s="96"/>
      <c r="I2" s="96"/>
      <c r="J2" s="96"/>
      <c r="K2" s="2"/>
      <c r="L2" s="2"/>
      <c r="M2" s="5" t="s">
        <v>53</v>
      </c>
      <c r="N2" s="8"/>
    </row>
    <row r="3" spans="1:15" s="6" customFormat="1" ht="17.25" customHeight="1" x14ac:dyDescent="0.25">
      <c r="A3" s="17" t="s">
        <v>57</v>
      </c>
      <c r="B3" s="97" t="s">
        <v>0</v>
      </c>
      <c r="C3" s="99" t="s">
        <v>1</v>
      </c>
      <c r="D3" s="121" t="s">
        <v>2</v>
      </c>
      <c r="E3" s="123" t="str">
        <f>"Ngày 17/"&amp;Tháng!$F$1</f>
        <v>Ngày 17/06</v>
      </c>
      <c r="F3" s="113"/>
      <c r="G3" s="113"/>
      <c r="H3" s="124"/>
      <c r="I3" s="125" t="s">
        <v>3</v>
      </c>
      <c r="J3" s="123" t="str">
        <f>"Ngày 18/"&amp;Tháng!$F$1</f>
        <v>Ngày 18/06</v>
      </c>
      <c r="K3" s="113"/>
      <c r="L3" s="113"/>
      <c r="M3" s="124"/>
      <c r="N3" s="127" t="s">
        <v>3</v>
      </c>
    </row>
    <row r="4" spans="1:15" s="6" customFormat="1" ht="17.25" customHeight="1" thickBot="1" x14ac:dyDescent="0.3">
      <c r="A4" s="42"/>
      <c r="B4" s="98"/>
      <c r="C4" s="100"/>
      <c r="D4" s="122"/>
      <c r="E4" s="43" t="s">
        <v>58</v>
      </c>
      <c r="F4" s="40" t="s">
        <v>59</v>
      </c>
      <c r="G4" s="41" t="s">
        <v>60</v>
      </c>
      <c r="H4" s="44" t="s">
        <v>61</v>
      </c>
      <c r="I4" s="126"/>
      <c r="J4" s="43" t="s">
        <v>58</v>
      </c>
      <c r="K4" s="41" t="s">
        <v>59</v>
      </c>
      <c r="L4" s="41" t="s">
        <v>60</v>
      </c>
      <c r="M4" s="44" t="s">
        <v>61</v>
      </c>
      <c r="N4" s="128"/>
    </row>
    <row r="5" spans="1:15" s="3" customFormat="1" ht="15.2" customHeight="1" x14ac:dyDescent="0.25">
      <c r="A5" s="105" t="s">
        <v>69</v>
      </c>
      <c r="B5" s="18">
        <v>1</v>
      </c>
      <c r="C5" s="19" t="s">
        <v>4</v>
      </c>
      <c r="D5" s="18">
        <v>73401</v>
      </c>
      <c r="E5" s="20" t="s">
        <v>106</v>
      </c>
      <c r="F5" s="20" t="s">
        <v>106</v>
      </c>
      <c r="G5" s="20" t="s">
        <v>106</v>
      </c>
      <c r="H5" s="20" t="s">
        <v>106</v>
      </c>
      <c r="I5" s="27" t="str">
        <f>+IF(AND(OR(E5="-",E5=""),OR(F5="-",F5=""),OR(G5="-",G5=""),OR(H5="-",H5="")),"-",SUM(E5:H5))</f>
        <v>-</v>
      </c>
      <c r="J5" s="20">
        <v>6</v>
      </c>
      <c r="K5" s="20" t="s">
        <v>106</v>
      </c>
      <c r="L5" s="20" t="s">
        <v>106</v>
      </c>
      <c r="M5" s="20">
        <v>1</v>
      </c>
      <c r="N5" s="58">
        <f>+IF(AND(OR(J5="-",J5=""),OR(K5="-",K5=""),OR(L5="-",L5=""),OR(M5="-",M5="")),"-",SUM(J5:M5))</f>
        <v>7</v>
      </c>
      <c r="O5" s="47"/>
    </row>
    <row r="6" spans="1:15" s="3" customFormat="1" ht="15.2" customHeight="1" x14ac:dyDescent="0.25">
      <c r="A6" s="106"/>
      <c r="B6" s="12">
        <v>2</v>
      </c>
      <c r="C6" s="22" t="s">
        <v>78</v>
      </c>
      <c r="D6" s="12">
        <v>73402</v>
      </c>
      <c r="E6" s="13" t="s">
        <v>106</v>
      </c>
      <c r="F6" s="13" t="s">
        <v>106</v>
      </c>
      <c r="G6" s="13" t="s">
        <v>106</v>
      </c>
      <c r="H6" s="13" t="s">
        <v>106</v>
      </c>
      <c r="I6" s="26" t="str">
        <f t="shared" ref="I6:I61" si="0">+IF(AND(OR(E6="-",E6=""),OR(F6="-",F6=""),OR(G6="-",G6=""),OR(H6="-",H6="")),"-",SUM(E6:H6))</f>
        <v>-</v>
      </c>
      <c r="J6" s="13">
        <v>15</v>
      </c>
      <c r="K6" s="13">
        <v>2</v>
      </c>
      <c r="L6" s="13" t="s">
        <v>106</v>
      </c>
      <c r="M6" s="13">
        <v>13</v>
      </c>
      <c r="N6" s="59">
        <f t="shared" ref="N6:N61" si="1">+IF(AND(OR(J6="-",J6=""),OR(K6="-",K6=""),OR(L6="-",L6=""),OR(M6="-",M6="")),"-",SUM(J6:M6))</f>
        <v>30</v>
      </c>
      <c r="O6" s="47"/>
    </row>
    <row r="7" spans="1:15" s="3" customFormat="1" ht="15.2" customHeight="1" x14ac:dyDescent="0.25">
      <c r="A7" s="106"/>
      <c r="B7" s="12">
        <v>3</v>
      </c>
      <c r="C7" s="10" t="s">
        <v>5</v>
      </c>
      <c r="D7" s="9">
        <v>48842</v>
      </c>
      <c r="E7" s="13" t="s">
        <v>106</v>
      </c>
      <c r="F7" s="13" t="s">
        <v>106</v>
      </c>
      <c r="G7" s="13" t="s">
        <v>106</v>
      </c>
      <c r="H7" s="13" t="s">
        <v>106</v>
      </c>
      <c r="I7" s="26" t="str">
        <f t="shared" si="0"/>
        <v>-</v>
      </c>
      <c r="J7" s="13">
        <v>17</v>
      </c>
      <c r="K7" s="13">
        <v>1</v>
      </c>
      <c r="L7" s="13" t="s">
        <v>106</v>
      </c>
      <c r="M7" s="13">
        <v>6</v>
      </c>
      <c r="N7" s="59">
        <f t="shared" si="1"/>
        <v>24</v>
      </c>
      <c r="O7" s="47"/>
    </row>
    <row r="8" spans="1:15" s="3" customFormat="1" ht="15.2" customHeight="1" x14ac:dyDescent="0.25">
      <c r="A8" s="106"/>
      <c r="B8" s="12">
        <v>4</v>
      </c>
      <c r="C8" s="10" t="s">
        <v>6</v>
      </c>
      <c r="D8" s="9">
        <v>73403</v>
      </c>
      <c r="E8" s="13" t="s">
        <v>106</v>
      </c>
      <c r="F8" s="13" t="s">
        <v>106</v>
      </c>
      <c r="G8" s="13" t="s">
        <v>106</v>
      </c>
      <c r="H8" s="13" t="s">
        <v>106</v>
      </c>
      <c r="I8" s="26" t="str">
        <f t="shared" si="0"/>
        <v>-</v>
      </c>
      <c r="J8" s="13" t="s">
        <v>106</v>
      </c>
      <c r="K8" s="13">
        <v>9</v>
      </c>
      <c r="L8" s="13" t="s">
        <v>106</v>
      </c>
      <c r="M8" s="13" t="s">
        <v>106</v>
      </c>
      <c r="N8" s="59">
        <f t="shared" si="1"/>
        <v>9</v>
      </c>
      <c r="O8" s="47"/>
    </row>
    <row r="9" spans="1:15" s="3" customFormat="1" ht="15.2" customHeight="1" x14ac:dyDescent="0.25">
      <c r="A9" s="106"/>
      <c r="B9" s="12">
        <v>5</v>
      </c>
      <c r="C9" s="10" t="s">
        <v>79</v>
      </c>
      <c r="D9" s="9">
        <v>73420</v>
      </c>
      <c r="E9" s="13" t="s">
        <v>106</v>
      </c>
      <c r="F9" s="13" t="s">
        <v>106</v>
      </c>
      <c r="G9" s="13" t="s">
        <v>106</v>
      </c>
      <c r="H9" s="13" t="s">
        <v>106</v>
      </c>
      <c r="I9" s="26" t="str">
        <f t="shared" si="0"/>
        <v>-</v>
      </c>
      <c r="J9" s="13">
        <v>6</v>
      </c>
      <c r="K9" s="13">
        <v>29</v>
      </c>
      <c r="L9" s="13" t="s">
        <v>106</v>
      </c>
      <c r="M9" s="13" t="s">
        <v>106</v>
      </c>
      <c r="N9" s="59">
        <f t="shared" si="1"/>
        <v>35</v>
      </c>
      <c r="O9" s="47"/>
    </row>
    <row r="10" spans="1:15" s="3" customFormat="1" ht="15.2" customHeight="1" x14ac:dyDescent="0.25">
      <c r="A10" s="106"/>
      <c r="B10" s="12">
        <v>6</v>
      </c>
      <c r="C10" s="10" t="s">
        <v>7</v>
      </c>
      <c r="D10" s="9">
        <v>73400</v>
      </c>
      <c r="E10" s="13" t="s">
        <v>106</v>
      </c>
      <c r="F10" s="13" t="s">
        <v>106</v>
      </c>
      <c r="G10" s="13" t="s">
        <v>106</v>
      </c>
      <c r="H10" s="13" t="s">
        <v>106</v>
      </c>
      <c r="I10" s="26" t="str">
        <f t="shared" si="0"/>
        <v>-</v>
      </c>
      <c r="J10" s="13" t="s">
        <v>106</v>
      </c>
      <c r="K10" s="13" t="s">
        <v>106</v>
      </c>
      <c r="L10" s="13" t="s">
        <v>106</v>
      </c>
      <c r="M10" s="13">
        <v>12</v>
      </c>
      <c r="N10" s="59">
        <f t="shared" si="1"/>
        <v>12</v>
      </c>
      <c r="O10" s="47"/>
    </row>
    <row r="11" spans="1:15" s="3" customFormat="1" ht="15.2" customHeight="1" x14ac:dyDescent="0.25">
      <c r="A11" s="106"/>
      <c r="B11" s="12">
        <v>7</v>
      </c>
      <c r="C11" s="10" t="s">
        <v>8</v>
      </c>
      <c r="D11" s="9">
        <v>73404</v>
      </c>
      <c r="E11" s="13" t="s">
        <v>106</v>
      </c>
      <c r="F11" s="13" t="s">
        <v>106</v>
      </c>
      <c r="G11" s="13" t="s">
        <v>106</v>
      </c>
      <c r="H11" s="13">
        <v>5</v>
      </c>
      <c r="I11" s="26">
        <f t="shared" si="0"/>
        <v>5</v>
      </c>
      <c r="J11" s="13" t="s">
        <v>106</v>
      </c>
      <c r="K11" s="13" t="s">
        <v>106</v>
      </c>
      <c r="L11" s="13" t="s">
        <v>106</v>
      </c>
      <c r="M11" s="13">
        <v>7</v>
      </c>
      <c r="N11" s="59">
        <f t="shared" si="1"/>
        <v>7</v>
      </c>
      <c r="O11" s="47"/>
    </row>
    <row r="12" spans="1:15" s="3" customFormat="1" ht="15.2" customHeight="1" x14ac:dyDescent="0.25">
      <c r="A12" s="106"/>
      <c r="B12" s="12">
        <v>8</v>
      </c>
      <c r="C12" s="10" t="s">
        <v>9</v>
      </c>
      <c r="D12" s="9" t="s">
        <v>10</v>
      </c>
      <c r="E12" s="13" t="s">
        <v>106</v>
      </c>
      <c r="F12" s="13" t="s">
        <v>106</v>
      </c>
      <c r="G12" s="13" t="s">
        <v>106</v>
      </c>
      <c r="H12" s="13">
        <v>0.3</v>
      </c>
      <c r="I12" s="26">
        <f t="shared" si="0"/>
        <v>0.3</v>
      </c>
      <c r="J12" s="13" t="s">
        <v>106</v>
      </c>
      <c r="K12" s="13" t="s">
        <v>106</v>
      </c>
      <c r="L12" s="13" t="s">
        <v>106</v>
      </c>
      <c r="M12" s="13">
        <v>0.3</v>
      </c>
      <c r="N12" s="59">
        <f t="shared" si="1"/>
        <v>0.3</v>
      </c>
      <c r="O12" s="47"/>
    </row>
    <row r="13" spans="1:15" s="3" customFormat="1" ht="15.2" customHeight="1" x14ac:dyDescent="0.25">
      <c r="A13" s="106"/>
      <c r="B13" s="12">
        <v>9</v>
      </c>
      <c r="C13" s="10" t="s">
        <v>11</v>
      </c>
      <c r="D13" s="9">
        <v>73405</v>
      </c>
      <c r="E13" s="13" t="s">
        <v>106</v>
      </c>
      <c r="F13" s="13" t="s">
        <v>106</v>
      </c>
      <c r="G13" s="13" t="s">
        <v>106</v>
      </c>
      <c r="H13" s="13" t="s">
        <v>106</v>
      </c>
      <c r="I13" s="26" t="str">
        <f t="shared" si="0"/>
        <v>-</v>
      </c>
      <c r="J13" s="13" t="s">
        <v>106</v>
      </c>
      <c r="K13" s="13">
        <v>1</v>
      </c>
      <c r="L13" s="13" t="s">
        <v>106</v>
      </c>
      <c r="M13" s="13" t="s">
        <v>106</v>
      </c>
      <c r="N13" s="59">
        <f t="shared" si="1"/>
        <v>1</v>
      </c>
      <c r="O13" s="47"/>
    </row>
    <row r="14" spans="1:15" s="3" customFormat="1" ht="15.2" customHeight="1" x14ac:dyDescent="0.25">
      <c r="A14" s="106"/>
      <c r="B14" s="12">
        <v>10</v>
      </c>
      <c r="C14" s="10" t="s">
        <v>80</v>
      </c>
      <c r="D14" s="9">
        <v>73406</v>
      </c>
      <c r="E14" s="13" t="s">
        <v>106</v>
      </c>
      <c r="F14" s="13" t="s">
        <v>106</v>
      </c>
      <c r="G14" s="13" t="s">
        <v>106</v>
      </c>
      <c r="H14" s="13" t="s">
        <v>106</v>
      </c>
      <c r="I14" s="26" t="str">
        <f t="shared" si="0"/>
        <v>-</v>
      </c>
      <c r="J14" s="13" t="s">
        <v>106</v>
      </c>
      <c r="K14" s="13" t="s">
        <v>106</v>
      </c>
      <c r="L14" s="13" t="s">
        <v>106</v>
      </c>
      <c r="M14" s="13">
        <v>8</v>
      </c>
      <c r="N14" s="59">
        <f t="shared" si="1"/>
        <v>8</v>
      </c>
      <c r="O14" s="48"/>
    </row>
    <row r="15" spans="1:15" s="3" customFormat="1" ht="15.2" customHeight="1" x14ac:dyDescent="0.25">
      <c r="A15" s="106"/>
      <c r="B15" s="12">
        <v>11</v>
      </c>
      <c r="C15" s="10" t="s">
        <v>12</v>
      </c>
      <c r="D15" s="9">
        <v>73408</v>
      </c>
      <c r="E15" s="13" t="s">
        <v>106</v>
      </c>
      <c r="F15" s="13" t="s">
        <v>106</v>
      </c>
      <c r="G15" s="13" t="s">
        <v>106</v>
      </c>
      <c r="H15" s="13" t="s">
        <v>106</v>
      </c>
      <c r="I15" s="26" t="str">
        <f t="shared" si="0"/>
        <v>-</v>
      </c>
      <c r="J15" s="13" t="s">
        <v>106</v>
      </c>
      <c r="K15" s="13" t="s">
        <v>106</v>
      </c>
      <c r="L15" s="13" t="s">
        <v>106</v>
      </c>
      <c r="M15" s="13">
        <v>34</v>
      </c>
      <c r="N15" s="59">
        <f t="shared" si="1"/>
        <v>34</v>
      </c>
      <c r="O15" s="47"/>
    </row>
    <row r="16" spans="1:15" ht="15.2" customHeight="1" x14ac:dyDescent="0.25">
      <c r="A16" s="106"/>
      <c r="B16" s="12">
        <v>12</v>
      </c>
      <c r="C16" s="10" t="s">
        <v>13</v>
      </c>
      <c r="D16" s="9">
        <v>73409</v>
      </c>
      <c r="E16" s="13" t="s">
        <v>106</v>
      </c>
      <c r="F16" s="13" t="s">
        <v>106</v>
      </c>
      <c r="G16" s="13" t="s">
        <v>106</v>
      </c>
      <c r="H16" s="13" t="s">
        <v>106</v>
      </c>
      <c r="I16" s="26" t="str">
        <f t="shared" si="0"/>
        <v>-</v>
      </c>
      <c r="J16" s="13" t="s">
        <v>106</v>
      </c>
      <c r="K16" s="13" t="s">
        <v>106</v>
      </c>
      <c r="L16" s="13" t="s">
        <v>106</v>
      </c>
      <c r="M16" s="13">
        <v>55</v>
      </c>
      <c r="N16" s="59">
        <f t="shared" si="1"/>
        <v>55</v>
      </c>
      <c r="O16" s="47"/>
    </row>
    <row r="17" spans="1:15" s="3" customFormat="1" ht="15.2" customHeight="1" x14ac:dyDescent="0.25">
      <c r="A17" s="106"/>
      <c r="B17" s="12">
        <v>13</v>
      </c>
      <c r="C17" s="10" t="s">
        <v>63</v>
      </c>
      <c r="D17" s="9" t="s">
        <v>64</v>
      </c>
      <c r="E17" s="13" t="s">
        <v>106</v>
      </c>
      <c r="F17" s="13" t="s">
        <v>106</v>
      </c>
      <c r="G17" s="13" t="s">
        <v>106</v>
      </c>
      <c r="H17" s="13" t="s">
        <v>106</v>
      </c>
      <c r="I17" s="26" t="str">
        <f t="shared" si="0"/>
        <v>-</v>
      </c>
      <c r="J17" s="13" t="s">
        <v>106</v>
      </c>
      <c r="K17" s="13" t="s">
        <v>106</v>
      </c>
      <c r="L17" s="13" t="s">
        <v>106</v>
      </c>
      <c r="M17" s="13">
        <v>56</v>
      </c>
      <c r="N17" s="59">
        <f t="shared" si="1"/>
        <v>56</v>
      </c>
      <c r="O17" s="48"/>
    </row>
    <row r="18" spans="1:15" s="3" customFormat="1" ht="15.2" customHeight="1" x14ac:dyDescent="0.25">
      <c r="A18" s="106"/>
      <c r="B18" s="12">
        <v>14</v>
      </c>
      <c r="C18" s="10" t="s">
        <v>14</v>
      </c>
      <c r="D18" s="9" t="s">
        <v>15</v>
      </c>
      <c r="E18" s="13" t="s">
        <v>106</v>
      </c>
      <c r="F18" s="13" t="s">
        <v>106</v>
      </c>
      <c r="G18" s="13" t="s">
        <v>106</v>
      </c>
      <c r="H18" s="13" t="s">
        <v>106</v>
      </c>
      <c r="I18" s="26" t="str">
        <f t="shared" si="0"/>
        <v>-</v>
      </c>
      <c r="J18" s="13" t="s">
        <v>106</v>
      </c>
      <c r="K18" s="13" t="s">
        <v>106</v>
      </c>
      <c r="L18" s="13" t="s">
        <v>106</v>
      </c>
      <c r="M18" s="13">
        <v>13</v>
      </c>
      <c r="N18" s="59">
        <f t="shared" si="1"/>
        <v>13</v>
      </c>
      <c r="O18" s="48"/>
    </row>
    <row r="19" spans="1:15" ht="15.2" customHeight="1" x14ac:dyDescent="0.25">
      <c r="A19" s="106"/>
      <c r="B19" s="12">
        <v>15</v>
      </c>
      <c r="C19" s="10" t="s">
        <v>16</v>
      </c>
      <c r="D19" s="9">
        <v>73410</v>
      </c>
      <c r="E19" s="13" t="s">
        <v>106</v>
      </c>
      <c r="F19" s="13" t="s">
        <v>106</v>
      </c>
      <c r="G19" s="13" t="s">
        <v>106</v>
      </c>
      <c r="H19" s="13" t="s">
        <v>106</v>
      </c>
      <c r="I19" s="26" t="str">
        <f t="shared" si="0"/>
        <v>-</v>
      </c>
      <c r="J19" s="13" t="s">
        <v>106</v>
      </c>
      <c r="K19" s="13" t="s">
        <v>106</v>
      </c>
      <c r="L19" s="13" t="s">
        <v>106</v>
      </c>
      <c r="M19" s="13" t="s">
        <v>106</v>
      </c>
      <c r="N19" s="59" t="str">
        <f t="shared" si="1"/>
        <v>-</v>
      </c>
      <c r="O19" s="47"/>
    </row>
    <row r="20" spans="1:15" ht="15.2" customHeight="1" x14ac:dyDescent="0.25">
      <c r="A20" s="106"/>
      <c r="B20" s="12">
        <v>16</v>
      </c>
      <c r="C20" s="10" t="s">
        <v>17</v>
      </c>
      <c r="D20" s="9">
        <v>48840</v>
      </c>
      <c r="E20" s="13" t="s">
        <v>106</v>
      </c>
      <c r="F20" s="13" t="s">
        <v>106</v>
      </c>
      <c r="G20" s="13" t="s">
        <v>106</v>
      </c>
      <c r="H20" s="13" t="s">
        <v>106</v>
      </c>
      <c r="I20" s="26" t="str">
        <f t="shared" si="0"/>
        <v>-</v>
      </c>
      <c r="J20" s="13" t="s">
        <v>106</v>
      </c>
      <c r="K20" s="13" t="s">
        <v>106</v>
      </c>
      <c r="L20" s="13" t="s">
        <v>106</v>
      </c>
      <c r="M20" s="13" t="s">
        <v>106</v>
      </c>
      <c r="N20" s="59" t="str">
        <f t="shared" si="1"/>
        <v>-</v>
      </c>
      <c r="O20" s="48"/>
    </row>
    <row r="21" spans="1:15" s="3" customFormat="1" ht="15.2" customHeight="1" x14ac:dyDescent="0.25">
      <c r="A21" s="106"/>
      <c r="B21" s="12">
        <v>17</v>
      </c>
      <c r="C21" s="10" t="s">
        <v>81</v>
      </c>
      <c r="D21" s="9">
        <v>73411</v>
      </c>
      <c r="E21" s="13" t="s">
        <v>106</v>
      </c>
      <c r="F21" s="13" t="s">
        <v>106</v>
      </c>
      <c r="G21" s="13" t="s">
        <v>106</v>
      </c>
      <c r="H21" s="13" t="s">
        <v>106</v>
      </c>
      <c r="I21" s="26" t="str">
        <f t="shared" si="0"/>
        <v>-</v>
      </c>
      <c r="J21" s="13" t="s">
        <v>106</v>
      </c>
      <c r="K21" s="13">
        <v>6</v>
      </c>
      <c r="L21" s="13" t="s">
        <v>106</v>
      </c>
      <c r="M21" s="13" t="s">
        <v>106</v>
      </c>
      <c r="N21" s="59">
        <f t="shared" si="1"/>
        <v>6</v>
      </c>
      <c r="O21" s="48"/>
    </row>
    <row r="22" spans="1:15" ht="15.2" customHeight="1" x14ac:dyDescent="0.25">
      <c r="A22" s="106"/>
      <c r="B22" s="12">
        <v>18</v>
      </c>
      <c r="C22" s="10" t="s">
        <v>82</v>
      </c>
      <c r="D22" s="9">
        <v>73412</v>
      </c>
      <c r="E22" s="13" t="s">
        <v>106</v>
      </c>
      <c r="F22" s="13" t="s">
        <v>106</v>
      </c>
      <c r="G22" s="13" t="s">
        <v>106</v>
      </c>
      <c r="H22" s="13" t="s">
        <v>106</v>
      </c>
      <c r="I22" s="26" t="str">
        <f t="shared" si="0"/>
        <v>-</v>
      </c>
      <c r="J22" s="13" t="s">
        <v>106</v>
      </c>
      <c r="K22" s="13">
        <v>62</v>
      </c>
      <c r="L22" s="13" t="s">
        <v>106</v>
      </c>
      <c r="M22" s="13" t="s">
        <v>106</v>
      </c>
      <c r="N22" s="59">
        <f t="shared" si="1"/>
        <v>62</v>
      </c>
      <c r="O22" s="47"/>
    </row>
    <row r="23" spans="1:15" ht="15.2" customHeight="1" x14ac:dyDescent="0.25">
      <c r="A23" s="106"/>
      <c r="B23" s="12">
        <v>19</v>
      </c>
      <c r="C23" s="10" t="s">
        <v>83</v>
      </c>
      <c r="D23" s="9">
        <v>73413</v>
      </c>
      <c r="E23" s="13" t="s">
        <v>106</v>
      </c>
      <c r="F23" s="13" t="s">
        <v>106</v>
      </c>
      <c r="G23" s="13" t="s">
        <v>106</v>
      </c>
      <c r="H23" s="13" t="s">
        <v>106</v>
      </c>
      <c r="I23" s="26" t="str">
        <f t="shared" si="0"/>
        <v>-</v>
      </c>
      <c r="J23" s="13" t="s">
        <v>106</v>
      </c>
      <c r="K23" s="13">
        <v>29</v>
      </c>
      <c r="L23" s="13" t="s">
        <v>106</v>
      </c>
      <c r="M23" s="13" t="s">
        <v>106</v>
      </c>
      <c r="N23" s="59">
        <f t="shared" si="1"/>
        <v>29</v>
      </c>
      <c r="O23" s="47"/>
    </row>
    <row r="24" spans="1:15" s="3" customFormat="1" ht="15.2" customHeight="1" x14ac:dyDescent="0.25">
      <c r="A24" s="106"/>
      <c r="B24" s="12">
        <v>20</v>
      </c>
      <c r="C24" s="10" t="s">
        <v>84</v>
      </c>
      <c r="D24" s="9">
        <v>73414</v>
      </c>
      <c r="E24" s="13" t="s">
        <v>106</v>
      </c>
      <c r="F24" s="13" t="s">
        <v>106</v>
      </c>
      <c r="G24" s="13" t="s">
        <v>106</v>
      </c>
      <c r="H24" s="13" t="s">
        <v>106</v>
      </c>
      <c r="I24" s="26" t="str">
        <f t="shared" si="0"/>
        <v>-</v>
      </c>
      <c r="J24" s="13" t="s">
        <v>106</v>
      </c>
      <c r="K24" s="13" t="s">
        <v>106</v>
      </c>
      <c r="L24" s="13" t="s">
        <v>106</v>
      </c>
      <c r="M24" s="13">
        <v>20</v>
      </c>
      <c r="N24" s="59">
        <f t="shared" si="1"/>
        <v>20</v>
      </c>
      <c r="O24" s="48"/>
    </row>
    <row r="25" spans="1:15" s="3" customFormat="1" ht="15.2" customHeight="1" x14ac:dyDescent="0.25">
      <c r="A25" s="106"/>
      <c r="B25" s="12">
        <v>21</v>
      </c>
      <c r="C25" s="28" t="s">
        <v>97</v>
      </c>
      <c r="D25" s="9">
        <v>73416</v>
      </c>
      <c r="E25" s="13" t="s">
        <v>106</v>
      </c>
      <c r="F25" s="13" t="s">
        <v>106</v>
      </c>
      <c r="G25" s="13" t="s">
        <v>106</v>
      </c>
      <c r="H25" s="13" t="s">
        <v>106</v>
      </c>
      <c r="I25" s="26" t="str">
        <f t="shared" si="0"/>
        <v>-</v>
      </c>
      <c r="J25" s="13" t="s">
        <v>106</v>
      </c>
      <c r="K25" s="13" t="s">
        <v>106</v>
      </c>
      <c r="L25" s="13" t="s">
        <v>106</v>
      </c>
      <c r="M25" s="13">
        <v>25</v>
      </c>
      <c r="N25" s="59">
        <f t="shared" si="1"/>
        <v>25</v>
      </c>
      <c r="O25" s="48"/>
    </row>
    <row r="26" spans="1:15" s="3" customFormat="1" ht="15.2" customHeight="1" x14ac:dyDescent="0.25">
      <c r="A26" s="106"/>
      <c r="B26" s="12">
        <v>22</v>
      </c>
      <c r="C26" s="10" t="s">
        <v>85</v>
      </c>
      <c r="D26" s="9">
        <v>73417</v>
      </c>
      <c r="E26" s="13" t="s">
        <v>106</v>
      </c>
      <c r="F26" s="13" t="s">
        <v>106</v>
      </c>
      <c r="G26" s="13" t="s">
        <v>106</v>
      </c>
      <c r="H26" s="13" t="s">
        <v>106</v>
      </c>
      <c r="I26" s="26" t="str">
        <f t="shared" si="0"/>
        <v>-</v>
      </c>
      <c r="J26" s="13" t="s">
        <v>106</v>
      </c>
      <c r="K26" s="13" t="s">
        <v>106</v>
      </c>
      <c r="L26" s="13" t="s">
        <v>106</v>
      </c>
      <c r="M26" s="13" t="s">
        <v>106</v>
      </c>
      <c r="N26" s="59" t="str">
        <f t="shared" si="1"/>
        <v>-</v>
      </c>
      <c r="O26" s="48"/>
    </row>
    <row r="27" spans="1:15" ht="15.2" customHeight="1" x14ac:dyDescent="0.25">
      <c r="A27" s="106"/>
      <c r="B27" s="12">
        <v>23</v>
      </c>
      <c r="C27" s="10" t="s">
        <v>18</v>
      </c>
      <c r="D27" s="9" t="s">
        <v>19</v>
      </c>
      <c r="E27" s="13" t="s">
        <v>106</v>
      </c>
      <c r="F27" s="13" t="s">
        <v>106</v>
      </c>
      <c r="G27" s="13" t="s">
        <v>106</v>
      </c>
      <c r="H27" s="13" t="s">
        <v>106</v>
      </c>
      <c r="I27" s="26" t="str">
        <f t="shared" si="0"/>
        <v>-</v>
      </c>
      <c r="J27" s="13" t="s">
        <v>106</v>
      </c>
      <c r="K27" s="13" t="s">
        <v>106</v>
      </c>
      <c r="L27" s="13" t="s">
        <v>106</v>
      </c>
      <c r="M27" s="13" t="s">
        <v>106</v>
      </c>
      <c r="N27" s="59" t="str">
        <f t="shared" si="1"/>
        <v>-</v>
      </c>
      <c r="O27" s="47"/>
    </row>
    <row r="28" spans="1:15" ht="15.2" customHeight="1" x14ac:dyDescent="0.25">
      <c r="A28" s="106"/>
      <c r="B28" s="12">
        <v>24</v>
      </c>
      <c r="C28" s="10" t="s">
        <v>20</v>
      </c>
      <c r="D28" s="9" t="s">
        <v>21</v>
      </c>
      <c r="E28" s="13" t="s">
        <v>106</v>
      </c>
      <c r="F28" s="13" t="s">
        <v>106</v>
      </c>
      <c r="G28" s="13" t="s">
        <v>106</v>
      </c>
      <c r="H28" s="13" t="s">
        <v>106</v>
      </c>
      <c r="I28" s="26" t="str">
        <f t="shared" si="0"/>
        <v>-</v>
      </c>
      <c r="J28" s="13" t="s">
        <v>106</v>
      </c>
      <c r="K28" s="13" t="s">
        <v>106</v>
      </c>
      <c r="L28" s="13" t="s">
        <v>106</v>
      </c>
      <c r="M28" s="13" t="s">
        <v>106</v>
      </c>
      <c r="N28" s="59" t="str">
        <f t="shared" si="1"/>
        <v>-</v>
      </c>
      <c r="O28" s="48"/>
    </row>
    <row r="29" spans="1:15" ht="15.2" customHeight="1" thickBot="1" x14ac:dyDescent="0.3">
      <c r="A29" s="107"/>
      <c r="B29" s="29">
        <v>25</v>
      </c>
      <c r="C29" s="32" t="s">
        <v>99</v>
      </c>
      <c r="D29" s="33" t="s">
        <v>98</v>
      </c>
      <c r="E29" s="45" t="s">
        <v>106</v>
      </c>
      <c r="F29" s="45" t="s">
        <v>106</v>
      </c>
      <c r="G29" s="45" t="s">
        <v>106</v>
      </c>
      <c r="H29" s="45" t="s">
        <v>106</v>
      </c>
      <c r="I29" s="46" t="str">
        <f t="shared" si="0"/>
        <v>-</v>
      </c>
      <c r="J29" s="45" t="s">
        <v>106</v>
      </c>
      <c r="K29" s="45">
        <v>57</v>
      </c>
      <c r="L29" s="45" t="s">
        <v>106</v>
      </c>
      <c r="M29" s="45" t="s">
        <v>106</v>
      </c>
      <c r="N29" s="60">
        <f t="shared" si="1"/>
        <v>57</v>
      </c>
      <c r="O29" s="48"/>
    </row>
    <row r="30" spans="1:15" ht="15.2" customHeight="1" x14ac:dyDescent="0.25">
      <c r="A30" s="87" t="s">
        <v>56</v>
      </c>
      <c r="B30" s="18">
        <v>26</v>
      </c>
      <c r="C30" s="37" t="s">
        <v>22</v>
      </c>
      <c r="D30" s="38" t="s">
        <v>23</v>
      </c>
      <c r="E30" s="20" t="s">
        <v>106</v>
      </c>
      <c r="F30" s="20" t="s">
        <v>106</v>
      </c>
      <c r="G30" s="20" t="s">
        <v>106</v>
      </c>
      <c r="H30" s="20" t="s">
        <v>106</v>
      </c>
      <c r="I30" s="27" t="str">
        <f t="shared" si="0"/>
        <v>-</v>
      </c>
      <c r="J30" s="20" t="s">
        <v>106</v>
      </c>
      <c r="K30" s="20" t="s">
        <v>106</v>
      </c>
      <c r="L30" s="20" t="s">
        <v>106</v>
      </c>
      <c r="M30" s="20" t="s">
        <v>106</v>
      </c>
      <c r="N30" s="58" t="str">
        <f t="shared" si="1"/>
        <v>-</v>
      </c>
      <c r="O30" s="48"/>
    </row>
    <row r="31" spans="1:15" s="3" customFormat="1" ht="15.2" customHeight="1" x14ac:dyDescent="0.25">
      <c r="A31" s="88"/>
      <c r="B31" s="12">
        <v>27</v>
      </c>
      <c r="C31" s="10" t="s">
        <v>24</v>
      </c>
      <c r="D31" s="9" t="s">
        <v>25</v>
      </c>
      <c r="E31" s="13" t="s">
        <v>106</v>
      </c>
      <c r="F31" s="13" t="s">
        <v>106</v>
      </c>
      <c r="G31" s="13" t="s">
        <v>106</v>
      </c>
      <c r="H31" s="13" t="s">
        <v>106</v>
      </c>
      <c r="I31" s="26" t="str">
        <f t="shared" si="0"/>
        <v>-</v>
      </c>
      <c r="J31" s="13" t="s">
        <v>106</v>
      </c>
      <c r="K31" s="13" t="s">
        <v>106</v>
      </c>
      <c r="L31" s="13" t="s">
        <v>106</v>
      </c>
      <c r="M31" s="13">
        <v>0.5</v>
      </c>
      <c r="N31" s="59">
        <f t="shared" si="1"/>
        <v>0.5</v>
      </c>
      <c r="O31" s="48"/>
    </row>
    <row r="32" spans="1:15" ht="15.2" customHeight="1" x14ac:dyDescent="0.25">
      <c r="A32" s="88"/>
      <c r="B32" s="12">
        <v>28</v>
      </c>
      <c r="C32" s="10" t="s">
        <v>86</v>
      </c>
      <c r="D32" s="9">
        <v>72421</v>
      </c>
      <c r="E32" s="13" t="s">
        <v>106</v>
      </c>
      <c r="F32" s="13" t="s">
        <v>106</v>
      </c>
      <c r="G32" s="13" t="s">
        <v>106</v>
      </c>
      <c r="H32" s="13">
        <v>8</v>
      </c>
      <c r="I32" s="26">
        <f t="shared" si="0"/>
        <v>8</v>
      </c>
      <c r="J32" s="13" t="s">
        <v>106</v>
      </c>
      <c r="K32" s="13" t="s">
        <v>106</v>
      </c>
      <c r="L32" s="13" t="s">
        <v>106</v>
      </c>
      <c r="M32" s="13" t="s">
        <v>106</v>
      </c>
      <c r="N32" s="59" t="str">
        <f t="shared" si="1"/>
        <v>-</v>
      </c>
      <c r="O32" s="48"/>
    </row>
    <row r="33" spans="1:15" ht="15.2" customHeight="1" x14ac:dyDescent="0.25">
      <c r="A33" s="88"/>
      <c r="B33" s="12">
        <v>29</v>
      </c>
      <c r="C33" s="10" t="s">
        <v>26</v>
      </c>
      <c r="D33" s="9" t="s">
        <v>27</v>
      </c>
      <c r="E33" s="13" t="s">
        <v>106</v>
      </c>
      <c r="F33" s="13" t="s">
        <v>106</v>
      </c>
      <c r="G33" s="13" t="s">
        <v>106</v>
      </c>
      <c r="H33" s="13" t="s">
        <v>106</v>
      </c>
      <c r="I33" s="26" t="str">
        <f t="shared" si="0"/>
        <v>-</v>
      </c>
      <c r="J33" s="13">
        <v>0.5</v>
      </c>
      <c r="K33" s="13" t="s">
        <v>106</v>
      </c>
      <c r="L33" s="13" t="s">
        <v>106</v>
      </c>
      <c r="M33" s="13" t="s">
        <v>106</v>
      </c>
      <c r="N33" s="59">
        <f t="shared" si="1"/>
        <v>0.5</v>
      </c>
      <c r="O33" s="47"/>
    </row>
    <row r="34" spans="1:15" ht="15.2" customHeight="1" x14ac:dyDescent="0.25">
      <c r="A34" s="88"/>
      <c r="B34" s="12">
        <v>30</v>
      </c>
      <c r="C34" s="10" t="s">
        <v>28</v>
      </c>
      <c r="D34" s="9" t="s">
        <v>29</v>
      </c>
      <c r="E34" s="13" t="s">
        <v>106</v>
      </c>
      <c r="F34" s="13" t="s">
        <v>106</v>
      </c>
      <c r="G34" s="13" t="s">
        <v>106</v>
      </c>
      <c r="H34" s="13" t="s">
        <v>106</v>
      </c>
      <c r="I34" s="26" t="str">
        <f t="shared" si="0"/>
        <v>-</v>
      </c>
      <c r="J34" s="13" t="s">
        <v>106</v>
      </c>
      <c r="K34" s="13" t="s">
        <v>106</v>
      </c>
      <c r="L34" s="13" t="s">
        <v>106</v>
      </c>
      <c r="M34" s="13" t="s">
        <v>106</v>
      </c>
      <c r="N34" s="59" t="str">
        <f t="shared" si="1"/>
        <v>-</v>
      </c>
      <c r="O34" s="48"/>
    </row>
    <row r="35" spans="1:15" ht="15.2" customHeight="1" x14ac:dyDescent="0.25">
      <c r="A35" s="88"/>
      <c r="B35" s="12">
        <v>31</v>
      </c>
      <c r="C35" s="10" t="s">
        <v>30</v>
      </c>
      <c r="D35" s="9">
        <v>72422</v>
      </c>
      <c r="E35" s="13" t="s">
        <v>106</v>
      </c>
      <c r="F35" s="13" t="s">
        <v>106</v>
      </c>
      <c r="G35" s="13" t="s">
        <v>106</v>
      </c>
      <c r="H35" s="13" t="s">
        <v>106</v>
      </c>
      <c r="I35" s="26" t="str">
        <f t="shared" si="0"/>
        <v>-</v>
      </c>
      <c r="J35" s="13" t="s">
        <v>106</v>
      </c>
      <c r="K35" s="13" t="s">
        <v>106</v>
      </c>
      <c r="L35" s="13" t="s">
        <v>106</v>
      </c>
      <c r="M35" s="13" t="s">
        <v>106</v>
      </c>
      <c r="N35" s="59" t="str">
        <f t="shared" si="1"/>
        <v>-</v>
      </c>
      <c r="O35" s="48"/>
    </row>
    <row r="36" spans="1:15" ht="15.2" customHeight="1" x14ac:dyDescent="0.25">
      <c r="A36" s="88"/>
      <c r="B36" s="12">
        <v>32</v>
      </c>
      <c r="C36" s="10" t="s">
        <v>31</v>
      </c>
      <c r="D36" s="9">
        <v>72423</v>
      </c>
      <c r="E36" s="13" t="s">
        <v>106</v>
      </c>
      <c r="F36" s="13" t="s">
        <v>106</v>
      </c>
      <c r="G36" s="13" t="s">
        <v>106</v>
      </c>
      <c r="H36" s="13" t="s">
        <v>106</v>
      </c>
      <c r="I36" s="26" t="str">
        <f t="shared" si="0"/>
        <v>-</v>
      </c>
      <c r="J36" s="13" t="s">
        <v>106</v>
      </c>
      <c r="K36" s="13" t="s">
        <v>106</v>
      </c>
      <c r="L36" s="13" t="s">
        <v>106</v>
      </c>
      <c r="M36" s="13" t="s">
        <v>106</v>
      </c>
      <c r="N36" s="59" t="str">
        <f t="shared" si="1"/>
        <v>-</v>
      </c>
      <c r="O36" s="48"/>
    </row>
    <row r="37" spans="1:15" s="3" customFormat="1" ht="15.2" customHeight="1" x14ac:dyDescent="0.25">
      <c r="A37" s="88"/>
      <c r="B37" s="12">
        <v>33</v>
      </c>
      <c r="C37" s="10" t="s">
        <v>32</v>
      </c>
      <c r="D37" s="9">
        <v>72424</v>
      </c>
      <c r="E37" s="13" t="s">
        <v>106</v>
      </c>
      <c r="F37" s="13" t="s">
        <v>106</v>
      </c>
      <c r="G37" s="13" t="s">
        <v>106</v>
      </c>
      <c r="H37" s="13" t="s">
        <v>106</v>
      </c>
      <c r="I37" s="26" t="str">
        <f t="shared" si="0"/>
        <v>-</v>
      </c>
      <c r="J37" s="13" t="s">
        <v>106</v>
      </c>
      <c r="K37" s="13" t="s">
        <v>106</v>
      </c>
      <c r="L37" s="13" t="s">
        <v>106</v>
      </c>
      <c r="M37" s="13" t="s">
        <v>106</v>
      </c>
      <c r="N37" s="59" t="str">
        <f t="shared" si="1"/>
        <v>-</v>
      </c>
      <c r="O37" s="48"/>
    </row>
    <row r="38" spans="1:15" ht="15.2" customHeight="1" x14ac:dyDescent="0.25">
      <c r="A38" s="88"/>
      <c r="B38" s="12">
        <v>34</v>
      </c>
      <c r="C38" s="10" t="s">
        <v>33</v>
      </c>
      <c r="D38" s="9" t="s">
        <v>34</v>
      </c>
      <c r="E38" s="13" t="s">
        <v>106</v>
      </c>
      <c r="F38" s="13" t="s">
        <v>106</v>
      </c>
      <c r="G38" s="13" t="s">
        <v>106</v>
      </c>
      <c r="H38" s="13" t="s">
        <v>106</v>
      </c>
      <c r="I38" s="26" t="str">
        <f t="shared" si="0"/>
        <v>-</v>
      </c>
      <c r="J38" s="13" t="s">
        <v>106</v>
      </c>
      <c r="K38" s="13" t="s">
        <v>106</v>
      </c>
      <c r="L38" s="13" t="s">
        <v>106</v>
      </c>
      <c r="M38" s="13" t="s">
        <v>106</v>
      </c>
      <c r="N38" s="59" t="str">
        <f t="shared" si="1"/>
        <v>-</v>
      </c>
      <c r="O38" s="48"/>
    </row>
    <row r="39" spans="1:15" ht="15.2" customHeight="1" x14ac:dyDescent="0.25">
      <c r="A39" s="88"/>
      <c r="B39" s="12">
        <v>35</v>
      </c>
      <c r="C39" s="10" t="s">
        <v>87</v>
      </c>
      <c r="D39" s="9">
        <v>72432</v>
      </c>
      <c r="E39" s="13" t="s">
        <v>106</v>
      </c>
      <c r="F39" s="13" t="s">
        <v>106</v>
      </c>
      <c r="G39" s="13" t="s">
        <v>106</v>
      </c>
      <c r="H39" s="13" t="s">
        <v>106</v>
      </c>
      <c r="I39" s="26" t="str">
        <f t="shared" si="0"/>
        <v>-</v>
      </c>
      <c r="J39" s="13" t="s">
        <v>106</v>
      </c>
      <c r="K39" s="13" t="s">
        <v>106</v>
      </c>
      <c r="L39" s="13" t="s">
        <v>106</v>
      </c>
      <c r="M39" s="13" t="s">
        <v>106</v>
      </c>
      <c r="N39" s="59" t="str">
        <f t="shared" si="1"/>
        <v>-</v>
      </c>
      <c r="O39" s="48"/>
    </row>
    <row r="40" spans="1:15" ht="15.2" customHeight="1" x14ac:dyDescent="0.25">
      <c r="A40" s="88"/>
      <c r="B40" s="12">
        <v>36</v>
      </c>
      <c r="C40" s="10" t="s">
        <v>94</v>
      </c>
      <c r="D40" s="9">
        <v>48844</v>
      </c>
      <c r="E40" s="13" t="s">
        <v>106</v>
      </c>
      <c r="F40" s="13" t="s">
        <v>106</v>
      </c>
      <c r="G40" s="13" t="s">
        <v>106</v>
      </c>
      <c r="H40" s="13" t="s">
        <v>106</v>
      </c>
      <c r="I40" s="26" t="str">
        <f t="shared" si="0"/>
        <v>-</v>
      </c>
      <c r="J40" s="13" t="s">
        <v>106</v>
      </c>
      <c r="K40" s="13" t="s">
        <v>106</v>
      </c>
      <c r="L40" s="13" t="s">
        <v>106</v>
      </c>
      <c r="M40" s="13">
        <v>0.1</v>
      </c>
      <c r="N40" s="59">
        <f t="shared" si="1"/>
        <v>0.1</v>
      </c>
      <c r="O40" s="48"/>
    </row>
    <row r="41" spans="1:15" ht="15.2" customHeight="1" x14ac:dyDescent="0.25">
      <c r="A41" s="88"/>
      <c r="B41" s="12">
        <v>37</v>
      </c>
      <c r="C41" s="10" t="s">
        <v>35</v>
      </c>
      <c r="D41" s="9">
        <v>72425</v>
      </c>
      <c r="E41" s="13" t="s">
        <v>106</v>
      </c>
      <c r="F41" s="13" t="s">
        <v>106</v>
      </c>
      <c r="G41" s="13" t="s">
        <v>106</v>
      </c>
      <c r="H41" s="13" t="s">
        <v>106</v>
      </c>
      <c r="I41" s="26" t="str">
        <f t="shared" si="0"/>
        <v>-</v>
      </c>
      <c r="J41" s="13" t="s">
        <v>106</v>
      </c>
      <c r="K41" s="13" t="s">
        <v>106</v>
      </c>
      <c r="L41" s="13" t="s">
        <v>106</v>
      </c>
      <c r="M41" s="13" t="s">
        <v>106</v>
      </c>
      <c r="N41" s="59" t="str">
        <f t="shared" si="1"/>
        <v>-</v>
      </c>
      <c r="O41" s="48"/>
    </row>
    <row r="42" spans="1:15" ht="15.2" customHeight="1" x14ac:dyDescent="0.25">
      <c r="A42" s="88"/>
      <c r="B42" s="12">
        <v>38</v>
      </c>
      <c r="C42" s="10" t="s">
        <v>88</v>
      </c>
      <c r="D42" s="9">
        <v>72426</v>
      </c>
      <c r="E42" s="13" t="s">
        <v>106</v>
      </c>
      <c r="F42" s="13" t="s">
        <v>106</v>
      </c>
      <c r="G42" s="13" t="s">
        <v>106</v>
      </c>
      <c r="H42" s="13" t="s">
        <v>106</v>
      </c>
      <c r="I42" s="26" t="str">
        <f t="shared" si="0"/>
        <v>-</v>
      </c>
      <c r="J42" s="13" t="s">
        <v>106</v>
      </c>
      <c r="K42" s="13" t="s">
        <v>106</v>
      </c>
      <c r="L42" s="13" t="s">
        <v>106</v>
      </c>
      <c r="M42" s="13" t="s">
        <v>106</v>
      </c>
      <c r="N42" s="59" t="str">
        <f t="shared" si="1"/>
        <v>-</v>
      </c>
      <c r="O42" s="48"/>
    </row>
    <row r="43" spans="1:15" ht="15.2" customHeight="1" x14ac:dyDescent="0.25">
      <c r="A43" s="88"/>
      <c r="B43" s="12">
        <v>39</v>
      </c>
      <c r="C43" s="10" t="s">
        <v>95</v>
      </c>
      <c r="D43" s="9" t="s">
        <v>96</v>
      </c>
      <c r="E43" s="13" t="s">
        <v>106</v>
      </c>
      <c r="F43" s="13" t="s">
        <v>106</v>
      </c>
      <c r="G43" s="13" t="s">
        <v>106</v>
      </c>
      <c r="H43" s="13" t="s">
        <v>106</v>
      </c>
      <c r="I43" s="26" t="str">
        <f t="shared" si="0"/>
        <v>-</v>
      </c>
      <c r="J43" s="13" t="s">
        <v>106</v>
      </c>
      <c r="K43" s="13" t="s">
        <v>106</v>
      </c>
      <c r="L43" s="13" t="s">
        <v>106</v>
      </c>
      <c r="M43" s="13" t="s">
        <v>106</v>
      </c>
      <c r="N43" s="59" t="str">
        <f t="shared" si="1"/>
        <v>-</v>
      </c>
      <c r="O43" s="48"/>
    </row>
    <row r="44" spans="1:15" ht="15.2" customHeight="1" x14ac:dyDescent="0.25">
      <c r="A44" s="88"/>
      <c r="B44" s="12">
        <v>40</v>
      </c>
      <c r="C44" s="10" t="s">
        <v>36</v>
      </c>
      <c r="D44" s="9">
        <v>72427</v>
      </c>
      <c r="E44" s="13" t="s">
        <v>106</v>
      </c>
      <c r="F44" s="13" t="s">
        <v>106</v>
      </c>
      <c r="G44" s="13" t="s">
        <v>106</v>
      </c>
      <c r="H44" s="13" t="s">
        <v>106</v>
      </c>
      <c r="I44" s="26" t="str">
        <f t="shared" si="0"/>
        <v>-</v>
      </c>
      <c r="J44" s="13" t="s">
        <v>106</v>
      </c>
      <c r="K44" s="13" t="s">
        <v>106</v>
      </c>
      <c r="L44" s="13" t="s">
        <v>106</v>
      </c>
      <c r="M44" s="13" t="s">
        <v>106</v>
      </c>
      <c r="N44" s="59" t="str">
        <f t="shared" si="1"/>
        <v>-</v>
      </c>
      <c r="O44" s="48"/>
    </row>
    <row r="45" spans="1:15" ht="15.2" customHeight="1" x14ac:dyDescent="0.25">
      <c r="A45" s="88"/>
      <c r="B45" s="12">
        <v>41</v>
      </c>
      <c r="C45" s="10" t="s">
        <v>37</v>
      </c>
      <c r="D45" s="9">
        <v>72428</v>
      </c>
      <c r="E45" s="13" t="s">
        <v>106</v>
      </c>
      <c r="F45" s="13" t="s">
        <v>106</v>
      </c>
      <c r="G45" s="13" t="s">
        <v>106</v>
      </c>
      <c r="H45" s="13" t="s">
        <v>106</v>
      </c>
      <c r="I45" s="26" t="str">
        <f t="shared" si="0"/>
        <v>-</v>
      </c>
      <c r="J45" s="13" t="s">
        <v>106</v>
      </c>
      <c r="K45" s="13" t="s">
        <v>106</v>
      </c>
      <c r="L45" s="13" t="s">
        <v>106</v>
      </c>
      <c r="M45" s="13" t="s">
        <v>106</v>
      </c>
      <c r="N45" s="59" t="str">
        <f t="shared" si="1"/>
        <v>-</v>
      </c>
      <c r="O45" s="48"/>
    </row>
    <row r="46" spans="1:15" ht="15.2" customHeight="1" x14ac:dyDescent="0.25">
      <c r="A46" s="88"/>
      <c r="B46" s="12">
        <v>42</v>
      </c>
      <c r="C46" s="10" t="s">
        <v>89</v>
      </c>
      <c r="D46" s="9">
        <v>72429</v>
      </c>
      <c r="E46" s="13" t="s">
        <v>106</v>
      </c>
      <c r="F46" s="13" t="s">
        <v>106</v>
      </c>
      <c r="G46" s="13" t="s">
        <v>106</v>
      </c>
      <c r="H46" s="13" t="s">
        <v>106</v>
      </c>
      <c r="I46" s="26" t="str">
        <f t="shared" si="0"/>
        <v>-</v>
      </c>
      <c r="J46" s="13" t="s">
        <v>106</v>
      </c>
      <c r="K46" s="13" t="s">
        <v>106</v>
      </c>
      <c r="L46" s="13" t="s">
        <v>106</v>
      </c>
      <c r="M46" s="13" t="s">
        <v>106</v>
      </c>
      <c r="N46" s="59" t="str">
        <f t="shared" si="1"/>
        <v>-</v>
      </c>
      <c r="O46" s="48"/>
    </row>
    <row r="47" spans="1:15" ht="15.2" customHeight="1" x14ac:dyDescent="0.25">
      <c r="A47" s="88"/>
      <c r="B47" s="12">
        <v>43</v>
      </c>
      <c r="C47" s="10" t="s">
        <v>38</v>
      </c>
      <c r="D47" s="9">
        <v>48845</v>
      </c>
      <c r="E47" s="13" t="s">
        <v>106</v>
      </c>
      <c r="F47" s="13" t="s">
        <v>106</v>
      </c>
      <c r="G47" s="13" t="s">
        <v>106</v>
      </c>
      <c r="H47" s="13" t="s">
        <v>106</v>
      </c>
      <c r="I47" s="26" t="str">
        <f t="shared" si="0"/>
        <v>-</v>
      </c>
      <c r="J47" s="13" t="s">
        <v>106</v>
      </c>
      <c r="K47" s="13" t="s">
        <v>106</v>
      </c>
      <c r="L47" s="13" t="s">
        <v>106</v>
      </c>
      <c r="M47" s="13" t="s">
        <v>106</v>
      </c>
      <c r="N47" s="59" t="str">
        <f t="shared" si="1"/>
        <v>-</v>
      </c>
      <c r="O47" s="48"/>
    </row>
    <row r="48" spans="1:15" ht="15.2" customHeight="1" x14ac:dyDescent="0.25">
      <c r="A48" s="88"/>
      <c r="B48" s="12">
        <v>44</v>
      </c>
      <c r="C48" s="10" t="s">
        <v>90</v>
      </c>
      <c r="D48" s="9">
        <v>72436</v>
      </c>
      <c r="E48" s="13" t="s">
        <v>106</v>
      </c>
      <c r="F48" s="13" t="s">
        <v>106</v>
      </c>
      <c r="G48" s="13" t="s">
        <v>106</v>
      </c>
      <c r="H48" s="13" t="s">
        <v>106</v>
      </c>
      <c r="I48" s="26" t="str">
        <f t="shared" si="0"/>
        <v>-</v>
      </c>
      <c r="J48" s="13" t="s">
        <v>106</v>
      </c>
      <c r="K48" s="13" t="s">
        <v>106</v>
      </c>
      <c r="L48" s="13" t="s">
        <v>106</v>
      </c>
      <c r="M48" s="13" t="s">
        <v>106</v>
      </c>
      <c r="N48" s="59" t="str">
        <f t="shared" si="1"/>
        <v>-</v>
      </c>
      <c r="O48" s="48"/>
    </row>
    <row r="49" spans="1:15" ht="15.2" customHeight="1" thickBot="1" x14ac:dyDescent="0.3">
      <c r="A49" s="89"/>
      <c r="B49" s="29">
        <v>45</v>
      </c>
      <c r="C49" s="32" t="s">
        <v>39</v>
      </c>
      <c r="D49" s="33" t="s">
        <v>40</v>
      </c>
      <c r="E49" s="45" t="s">
        <v>106</v>
      </c>
      <c r="F49" s="45" t="s">
        <v>106</v>
      </c>
      <c r="G49" s="45" t="s">
        <v>106</v>
      </c>
      <c r="H49" s="45" t="s">
        <v>106</v>
      </c>
      <c r="I49" s="46" t="str">
        <f t="shared" si="0"/>
        <v>-</v>
      </c>
      <c r="J49" s="45" t="s">
        <v>106</v>
      </c>
      <c r="K49" s="45" t="s">
        <v>106</v>
      </c>
      <c r="L49" s="45" t="s">
        <v>106</v>
      </c>
      <c r="M49" s="45" t="s">
        <v>106</v>
      </c>
      <c r="N49" s="60" t="str">
        <f t="shared" si="1"/>
        <v>-</v>
      </c>
      <c r="O49" s="48"/>
    </row>
    <row r="50" spans="1:15" ht="15.2" customHeight="1" x14ac:dyDescent="0.25">
      <c r="A50" s="90" t="s">
        <v>62</v>
      </c>
      <c r="B50" s="18">
        <v>46</v>
      </c>
      <c r="C50" s="37" t="s">
        <v>41</v>
      </c>
      <c r="D50" s="38">
        <v>72441</v>
      </c>
      <c r="E50" s="20" t="s">
        <v>106</v>
      </c>
      <c r="F50" s="20" t="s">
        <v>106</v>
      </c>
      <c r="G50" s="20" t="s">
        <v>106</v>
      </c>
      <c r="H50" s="20" t="s">
        <v>106</v>
      </c>
      <c r="I50" s="27" t="str">
        <f t="shared" si="0"/>
        <v>-</v>
      </c>
      <c r="J50" s="20" t="s">
        <v>106</v>
      </c>
      <c r="K50" s="20" t="s">
        <v>106</v>
      </c>
      <c r="L50" s="20" t="s">
        <v>106</v>
      </c>
      <c r="M50" s="20" t="s">
        <v>106</v>
      </c>
      <c r="N50" s="58" t="str">
        <f t="shared" si="1"/>
        <v>-</v>
      </c>
      <c r="O50" s="48"/>
    </row>
    <row r="51" spans="1:15" ht="15.2" customHeight="1" x14ac:dyDescent="0.25">
      <c r="A51" s="91"/>
      <c r="B51" s="12">
        <v>47</v>
      </c>
      <c r="C51" s="10" t="s">
        <v>42</v>
      </c>
      <c r="D51" s="9" t="s">
        <v>43</v>
      </c>
      <c r="E51" s="13" t="s">
        <v>106</v>
      </c>
      <c r="F51" s="13" t="s">
        <v>106</v>
      </c>
      <c r="G51" s="13" t="s">
        <v>106</v>
      </c>
      <c r="H51" s="13" t="s">
        <v>106</v>
      </c>
      <c r="I51" s="26" t="str">
        <f t="shared" si="0"/>
        <v>-</v>
      </c>
      <c r="J51" s="13" t="s">
        <v>106</v>
      </c>
      <c r="K51" s="13" t="s">
        <v>106</v>
      </c>
      <c r="L51" s="13" t="s">
        <v>106</v>
      </c>
      <c r="M51" s="13" t="s">
        <v>106</v>
      </c>
      <c r="N51" s="59" t="str">
        <f t="shared" si="1"/>
        <v>-</v>
      </c>
      <c r="O51" s="48"/>
    </row>
    <row r="52" spans="1:15" ht="15.2" customHeight="1" x14ac:dyDescent="0.25">
      <c r="A52" s="91"/>
      <c r="B52" s="12">
        <v>48</v>
      </c>
      <c r="C52" s="10" t="s">
        <v>75</v>
      </c>
      <c r="D52" s="9">
        <v>72442</v>
      </c>
      <c r="E52" s="13" t="s">
        <v>106</v>
      </c>
      <c r="F52" s="13" t="s">
        <v>106</v>
      </c>
      <c r="G52" s="13" t="s">
        <v>106</v>
      </c>
      <c r="H52" s="13" t="s">
        <v>106</v>
      </c>
      <c r="I52" s="26" t="str">
        <f t="shared" si="0"/>
        <v>-</v>
      </c>
      <c r="J52" s="13" t="s">
        <v>106</v>
      </c>
      <c r="K52" s="13" t="s">
        <v>106</v>
      </c>
      <c r="L52" s="13" t="s">
        <v>106</v>
      </c>
      <c r="M52" s="13" t="s">
        <v>106</v>
      </c>
      <c r="N52" s="59" t="str">
        <f t="shared" si="1"/>
        <v>-</v>
      </c>
      <c r="O52" s="48"/>
    </row>
    <row r="53" spans="1:15" ht="15.2" customHeight="1" x14ac:dyDescent="0.25">
      <c r="A53" s="91"/>
      <c r="B53" s="12">
        <v>49</v>
      </c>
      <c r="C53" s="10" t="s">
        <v>44</v>
      </c>
      <c r="D53" s="9">
        <v>72443</v>
      </c>
      <c r="E53" s="13" t="s">
        <v>106</v>
      </c>
      <c r="F53" s="13" t="s">
        <v>106</v>
      </c>
      <c r="G53" s="13" t="s">
        <v>106</v>
      </c>
      <c r="H53" s="13" t="s">
        <v>106</v>
      </c>
      <c r="I53" s="26" t="str">
        <f t="shared" si="0"/>
        <v>-</v>
      </c>
      <c r="J53" s="13" t="s">
        <v>106</v>
      </c>
      <c r="K53" s="13" t="s">
        <v>106</v>
      </c>
      <c r="L53" s="13" t="s">
        <v>106</v>
      </c>
      <c r="M53" s="13" t="s">
        <v>106</v>
      </c>
      <c r="N53" s="59" t="str">
        <f t="shared" si="1"/>
        <v>-</v>
      </c>
      <c r="O53" s="48"/>
    </row>
    <row r="54" spans="1:15" ht="15.2" customHeight="1" x14ac:dyDescent="0.25">
      <c r="A54" s="91"/>
      <c r="B54" s="12">
        <v>50</v>
      </c>
      <c r="C54" s="10" t="s">
        <v>45</v>
      </c>
      <c r="D54" s="9" t="s">
        <v>46</v>
      </c>
      <c r="E54" s="13" t="s">
        <v>106</v>
      </c>
      <c r="F54" s="13" t="s">
        <v>106</v>
      </c>
      <c r="G54" s="13" t="s">
        <v>106</v>
      </c>
      <c r="H54" s="13" t="s">
        <v>106</v>
      </c>
      <c r="I54" s="26" t="str">
        <f t="shared" si="0"/>
        <v>-</v>
      </c>
      <c r="J54" s="13" t="s">
        <v>106</v>
      </c>
      <c r="K54" s="13" t="s">
        <v>106</v>
      </c>
      <c r="L54" s="13" t="s">
        <v>106</v>
      </c>
      <c r="M54" s="13" t="s">
        <v>106</v>
      </c>
      <c r="N54" s="59" t="str">
        <f t="shared" si="1"/>
        <v>-</v>
      </c>
      <c r="O54" s="48"/>
    </row>
    <row r="55" spans="1:15" ht="15.2" customHeight="1" x14ac:dyDescent="0.25">
      <c r="A55" s="91"/>
      <c r="B55" s="12">
        <v>51</v>
      </c>
      <c r="C55" s="10" t="s">
        <v>47</v>
      </c>
      <c r="D55" s="9">
        <v>72444</v>
      </c>
      <c r="E55" s="13" t="s">
        <v>106</v>
      </c>
      <c r="F55" s="13" t="s">
        <v>106</v>
      </c>
      <c r="G55" s="13" t="s">
        <v>106</v>
      </c>
      <c r="H55" s="13" t="s">
        <v>106</v>
      </c>
      <c r="I55" s="26" t="str">
        <f t="shared" si="0"/>
        <v>-</v>
      </c>
      <c r="J55" s="13" t="s">
        <v>106</v>
      </c>
      <c r="K55" s="13" t="s">
        <v>106</v>
      </c>
      <c r="L55" s="13" t="s">
        <v>106</v>
      </c>
      <c r="M55" s="13" t="s">
        <v>106</v>
      </c>
      <c r="N55" s="59" t="str">
        <f t="shared" si="1"/>
        <v>-</v>
      </c>
      <c r="O55" s="48"/>
    </row>
    <row r="56" spans="1:15" ht="15.2" customHeight="1" x14ac:dyDescent="0.25">
      <c r="A56" s="91"/>
      <c r="B56" s="12">
        <v>52</v>
      </c>
      <c r="C56" s="10" t="s">
        <v>48</v>
      </c>
      <c r="D56" s="9">
        <v>48846</v>
      </c>
      <c r="E56" s="13" t="s">
        <v>106</v>
      </c>
      <c r="F56" s="13" t="s">
        <v>106</v>
      </c>
      <c r="G56" s="13" t="s">
        <v>106</v>
      </c>
      <c r="H56" s="13" t="s">
        <v>106</v>
      </c>
      <c r="I56" s="26" t="str">
        <f t="shared" si="0"/>
        <v>-</v>
      </c>
      <c r="J56" s="13" t="s">
        <v>106</v>
      </c>
      <c r="K56" s="13" t="s">
        <v>106</v>
      </c>
      <c r="L56" s="13" t="s">
        <v>106</v>
      </c>
      <c r="M56" s="13" t="s">
        <v>106</v>
      </c>
      <c r="N56" s="59" t="str">
        <f t="shared" si="1"/>
        <v>-</v>
      </c>
      <c r="O56" s="48"/>
    </row>
    <row r="57" spans="1:15" ht="15.2" customHeight="1" x14ac:dyDescent="0.25">
      <c r="A57" s="91"/>
      <c r="B57" s="12">
        <v>53</v>
      </c>
      <c r="C57" s="10" t="s">
        <v>91</v>
      </c>
      <c r="D57" s="9">
        <v>72445</v>
      </c>
      <c r="E57" s="13" t="s">
        <v>106</v>
      </c>
      <c r="F57" s="13" t="s">
        <v>106</v>
      </c>
      <c r="G57" s="13" t="s">
        <v>106</v>
      </c>
      <c r="H57" s="13" t="s">
        <v>106</v>
      </c>
      <c r="I57" s="26" t="str">
        <f t="shared" si="0"/>
        <v>-</v>
      </c>
      <c r="J57" s="13" t="s">
        <v>106</v>
      </c>
      <c r="K57" s="13" t="s">
        <v>106</v>
      </c>
      <c r="L57" s="13" t="s">
        <v>106</v>
      </c>
      <c r="M57" s="13" t="s">
        <v>106</v>
      </c>
      <c r="N57" s="59" t="str">
        <f t="shared" si="1"/>
        <v>-</v>
      </c>
      <c r="O57" s="48"/>
    </row>
    <row r="58" spans="1:15" ht="15.2" customHeight="1" x14ac:dyDescent="0.25">
      <c r="A58" s="91"/>
      <c r="B58" s="12">
        <v>54</v>
      </c>
      <c r="C58" s="10" t="s">
        <v>92</v>
      </c>
      <c r="D58" s="9">
        <v>72446</v>
      </c>
      <c r="E58" s="13" t="s">
        <v>106</v>
      </c>
      <c r="F58" s="13" t="s">
        <v>106</v>
      </c>
      <c r="G58" s="13" t="s">
        <v>106</v>
      </c>
      <c r="H58" s="13" t="s">
        <v>106</v>
      </c>
      <c r="I58" s="26" t="str">
        <f t="shared" si="0"/>
        <v>-</v>
      </c>
      <c r="J58" s="13" t="s">
        <v>106</v>
      </c>
      <c r="K58" s="13" t="s">
        <v>106</v>
      </c>
      <c r="L58" s="13" t="s">
        <v>106</v>
      </c>
      <c r="M58" s="13" t="s">
        <v>106</v>
      </c>
      <c r="N58" s="59" t="str">
        <f t="shared" si="1"/>
        <v>-</v>
      </c>
      <c r="O58" s="48"/>
    </row>
    <row r="59" spans="1:15" ht="15.2" customHeight="1" x14ac:dyDescent="0.25">
      <c r="A59" s="91"/>
      <c r="B59" s="12">
        <v>55</v>
      </c>
      <c r="C59" s="10" t="s">
        <v>49</v>
      </c>
      <c r="D59" s="9" t="s">
        <v>50</v>
      </c>
      <c r="E59" s="13" t="s">
        <v>106</v>
      </c>
      <c r="F59" s="13" t="s">
        <v>106</v>
      </c>
      <c r="G59" s="13" t="s">
        <v>106</v>
      </c>
      <c r="H59" s="13" t="s">
        <v>106</v>
      </c>
      <c r="I59" s="26" t="str">
        <f t="shared" si="0"/>
        <v>-</v>
      </c>
      <c r="J59" s="13" t="s">
        <v>106</v>
      </c>
      <c r="K59" s="13" t="s">
        <v>106</v>
      </c>
      <c r="L59" s="13" t="s">
        <v>106</v>
      </c>
      <c r="M59" s="13" t="s">
        <v>106</v>
      </c>
      <c r="N59" s="59" t="str">
        <f t="shared" si="1"/>
        <v>-</v>
      </c>
      <c r="O59" s="48"/>
    </row>
    <row r="60" spans="1:15" ht="15.2" customHeight="1" thickBot="1" x14ac:dyDescent="0.3">
      <c r="A60" s="92"/>
      <c r="B60" s="29">
        <v>56</v>
      </c>
      <c r="C60" s="32" t="s">
        <v>67</v>
      </c>
      <c r="D60" s="33" t="s">
        <v>68</v>
      </c>
      <c r="E60" s="45" t="s">
        <v>106</v>
      </c>
      <c r="F60" s="45" t="s">
        <v>106</v>
      </c>
      <c r="G60" s="45" t="s">
        <v>106</v>
      </c>
      <c r="H60" s="45" t="s">
        <v>106</v>
      </c>
      <c r="I60" s="46" t="str">
        <f t="shared" si="0"/>
        <v>-</v>
      </c>
      <c r="J60" s="45" t="s">
        <v>106</v>
      </c>
      <c r="K60" s="45" t="s">
        <v>106</v>
      </c>
      <c r="L60" s="45" t="s">
        <v>106</v>
      </c>
      <c r="M60" s="45" t="s">
        <v>106</v>
      </c>
      <c r="N60" s="60" t="str">
        <f t="shared" si="1"/>
        <v>-</v>
      </c>
      <c r="O60" s="48"/>
    </row>
    <row r="61" spans="1:15" ht="15.2" customHeight="1" x14ac:dyDescent="0.25">
      <c r="A61" s="93" t="s">
        <v>70</v>
      </c>
      <c r="B61" s="18">
        <v>57</v>
      </c>
      <c r="C61" s="49" t="s">
        <v>55</v>
      </c>
      <c r="D61" s="50" t="s">
        <v>54</v>
      </c>
      <c r="E61" s="20" t="s">
        <v>106</v>
      </c>
      <c r="F61" s="20" t="s">
        <v>106</v>
      </c>
      <c r="G61" s="20" t="s">
        <v>106</v>
      </c>
      <c r="H61" s="20">
        <v>6</v>
      </c>
      <c r="I61" s="27">
        <f t="shared" si="0"/>
        <v>6</v>
      </c>
      <c r="J61" s="20" t="s">
        <v>106</v>
      </c>
      <c r="K61" s="20">
        <v>5</v>
      </c>
      <c r="L61" s="20" t="s">
        <v>106</v>
      </c>
      <c r="M61" s="20">
        <v>8</v>
      </c>
      <c r="N61" s="58">
        <f t="shared" si="1"/>
        <v>13</v>
      </c>
      <c r="O61" s="48"/>
    </row>
    <row r="62" spans="1:15" ht="15.2" customHeight="1" thickBot="1" x14ac:dyDescent="0.3">
      <c r="A62" s="94"/>
      <c r="B62" s="29">
        <v>58</v>
      </c>
      <c r="C62" s="51" t="s">
        <v>93</v>
      </c>
      <c r="D62" s="52" t="s">
        <v>65</v>
      </c>
      <c r="E62" s="53"/>
      <c r="F62" s="53"/>
      <c r="G62" s="53"/>
      <c r="H62" s="53"/>
      <c r="I62" s="46" t="str">
        <f>+IF(AND(OR(E62="-",E62=""),OR(F62="-",F62=""),OR(G62="-",G62=""),OR(H62="-",H62="")),"-",SUM(E62:H62))</f>
        <v>-</v>
      </c>
      <c r="J62" s="53"/>
      <c r="K62" s="53"/>
      <c r="L62" s="53"/>
      <c r="M62" s="53"/>
      <c r="N62" s="60" t="str">
        <f>+IF(AND(OR(J62="-",J62=""),OR(K62="-",K62=""),OR(L62="-",L62=""),OR(M62="-",M62="")),"-",SUM(J62:M62))</f>
        <v>-</v>
      </c>
      <c r="O62" s="48"/>
    </row>
  </sheetData>
  <mergeCells count="13">
    <mergeCell ref="A61:A62"/>
    <mergeCell ref="A5:A29"/>
    <mergeCell ref="C1:N1"/>
    <mergeCell ref="F2:J2"/>
    <mergeCell ref="B3:B4"/>
    <mergeCell ref="C3:C4"/>
    <mergeCell ref="D3:D4"/>
    <mergeCell ref="E3:H3"/>
    <mergeCell ref="I3:I4"/>
    <mergeCell ref="J3:M3"/>
    <mergeCell ref="N3:N4"/>
    <mergeCell ref="A50:A60"/>
    <mergeCell ref="A30:A49"/>
  </mergeCells>
  <phoneticPr fontId="17" type="noConversion"/>
  <pageMargins left="0.75" right="0.25" top="0.25" bottom="0.25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A5:XFD5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" customWidth="1"/>
    <col min="5" max="8" width="5.7109375" style="4" customWidth="1"/>
    <col min="9" max="9" width="5.7109375" style="7" customWidth="1"/>
    <col min="10" max="13" width="5.7109375" style="4" customWidth="1"/>
    <col min="14" max="14" width="5.5703125" style="3" customWidth="1"/>
    <col min="15" max="16384" width="9.140625" style="2"/>
  </cols>
  <sheetData>
    <row r="1" spans="1:15" ht="18" customHeight="1" x14ac:dyDescent="0.3">
      <c r="C1" s="95" t="s">
        <v>51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5" ht="16.5" customHeight="1" thickBot="1" x14ac:dyDescent="0.3">
      <c r="D2" s="2"/>
      <c r="E2" s="2"/>
      <c r="F2" s="96" t="s">
        <v>52</v>
      </c>
      <c r="G2" s="96"/>
      <c r="H2" s="96"/>
      <c r="I2" s="96"/>
      <c r="J2" s="96"/>
      <c r="K2" s="2"/>
      <c r="L2" s="2"/>
      <c r="M2" s="5" t="s">
        <v>53</v>
      </c>
      <c r="N2" s="8"/>
    </row>
    <row r="3" spans="1:15" s="6" customFormat="1" ht="17.25" customHeight="1" x14ac:dyDescent="0.25">
      <c r="A3" s="17" t="s">
        <v>57</v>
      </c>
      <c r="B3" s="97" t="s">
        <v>0</v>
      </c>
      <c r="C3" s="99" t="s">
        <v>1</v>
      </c>
      <c r="D3" s="121" t="s">
        <v>2</v>
      </c>
      <c r="E3" s="123" t="str">
        <f>"Ngày 19/"&amp;Tháng!$F$1</f>
        <v>Ngày 19/06</v>
      </c>
      <c r="F3" s="113"/>
      <c r="G3" s="113"/>
      <c r="H3" s="124"/>
      <c r="I3" s="125" t="s">
        <v>3</v>
      </c>
      <c r="J3" s="123" t="str">
        <f>"Ngày 20/"&amp;Tháng!$F$1</f>
        <v>Ngày 20/06</v>
      </c>
      <c r="K3" s="113"/>
      <c r="L3" s="113"/>
      <c r="M3" s="124"/>
      <c r="N3" s="127" t="s">
        <v>3</v>
      </c>
    </row>
    <row r="4" spans="1:15" s="6" customFormat="1" ht="17.25" customHeight="1" thickBot="1" x14ac:dyDescent="0.3">
      <c r="A4" s="42"/>
      <c r="B4" s="98"/>
      <c r="C4" s="100"/>
      <c r="D4" s="122"/>
      <c r="E4" s="43" t="s">
        <v>58</v>
      </c>
      <c r="F4" s="40" t="s">
        <v>59</v>
      </c>
      <c r="G4" s="41" t="s">
        <v>60</v>
      </c>
      <c r="H4" s="44" t="s">
        <v>61</v>
      </c>
      <c r="I4" s="126"/>
      <c r="J4" s="43" t="s">
        <v>58</v>
      </c>
      <c r="K4" s="41" t="s">
        <v>59</v>
      </c>
      <c r="L4" s="41" t="s">
        <v>60</v>
      </c>
      <c r="M4" s="44" t="s">
        <v>61</v>
      </c>
      <c r="N4" s="128"/>
    </row>
    <row r="5" spans="1:15" s="3" customFormat="1" ht="15.2" customHeight="1" x14ac:dyDescent="0.25">
      <c r="A5" s="105" t="s">
        <v>69</v>
      </c>
      <c r="B5" s="18">
        <v>1</v>
      </c>
      <c r="C5" s="19" t="s">
        <v>4</v>
      </c>
      <c r="D5" s="18">
        <v>73401</v>
      </c>
      <c r="E5" s="20" t="s">
        <v>106</v>
      </c>
      <c r="F5" s="20" t="s">
        <v>106</v>
      </c>
      <c r="G5" s="20">
        <v>1</v>
      </c>
      <c r="H5" s="20" t="s">
        <v>106</v>
      </c>
      <c r="I5" s="27">
        <f>+IF(AND(OR(E5="-",E5=""),OR(F5="-",F5=""),OR(G5="-",G5=""),OR(H5="-",H5="")),"-",SUM(E5:H5))</f>
        <v>1</v>
      </c>
      <c r="J5" s="20" t="s">
        <v>106</v>
      </c>
      <c r="K5" s="20" t="s">
        <v>106</v>
      </c>
      <c r="L5" s="20" t="s">
        <v>106</v>
      </c>
      <c r="M5" s="20">
        <v>2</v>
      </c>
      <c r="N5" s="58">
        <f>+IF(AND(OR(J5="-",J5=""),OR(K5="-",K5=""),OR(L5="-",L5=""),OR(M5="-",M5="")),"-",SUM(J5:M5))</f>
        <v>2</v>
      </c>
      <c r="O5" s="47"/>
    </row>
    <row r="6" spans="1:15" s="3" customFormat="1" ht="15.2" customHeight="1" x14ac:dyDescent="0.25">
      <c r="A6" s="106"/>
      <c r="B6" s="12">
        <v>2</v>
      </c>
      <c r="C6" s="22" t="s">
        <v>78</v>
      </c>
      <c r="D6" s="12">
        <v>73402</v>
      </c>
      <c r="E6" s="13">
        <v>1</v>
      </c>
      <c r="F6" s="13" t="s">
        <v>106</v>
      </c>
      <c r="G6" s="13" t="s">
        <v>106</v>
      </c>
      <c r="H6" s="13">
        <v>1</v>
      </c>
      <c r="I6" s="26">
        <f t="shared" ref="I6:I61" si="0">+IF(AND(OR(E6="-",E6=""),OR(F6="-",F6=""),OR(G6="-",G6=""),OR(H6="-",H6="")),"-",SUM(E6:H6))</f>
        <v>2</v>
      </c>
      <c r="J6" s="13" t="s">
        <v>106</v>
      </c>
      <c r="K6" s="13" t="s">
        <v>106</v>
      </c>
      <c r="L6" s="13" t="s">
        <v>106</v>
      </c>
      <c r="M6" s="13">
        <v>22</v>
      </c>
      <c r="N6" s="59">
        <f t="shared" ref="N6:N61" si="1">+IF(AND(OR(J6="-",J6=""),OR(K6="-",K6=""),OR(L6="-",L6=""),OR(M6="-",M6="")),"-",SUM(J6:M6))</f>
        <v>22</v>
      </c>
      <c r="O6" s="47"/>
    </row>
    <row r="7" spans="1:15" s="3" customFormat="1" ht="15.2" customHeight="1" x14ac:dyDescent="0.25">
      <c r="A7" s="106"/>
      <c r="B7" s="12">
        <v>3</v>
      </c>
      <c r="C7" s="10" t="s">
        <v>5</v>
      </c>
      <c r="D7" s="9">
        <v>48842</v>
      </c>
      <c r="E7" s="13">
        <v>0.4</v>
      </c>
      <c r="F7" s="13" t="s">
        <v>106</v>
      </c>
      <c r="G7" s="13" t="s">
        <v>106</v>
      </c>
      <c r="H7" s="13">
        <v>0.6</v>
      </c>
      <c r="I7" s="26">
        <f t="shared" si="0"/>
        <v>1</v>
      </c>
      <c r="J7" s="13" t="s">
        <v>106</v>
      </c>
      <c r="K7" s="13" t="s">
        <v>106</v>
      </c>
      <c r="L7" s="13" t="s">
        <v>106</v>
      </c>
      <c r="M7" s="13">
        <v>26</v>
      </c>
      <c r="N7" s="59">
        <f t="shared" si="1"/>
        <v>26</v>
      </c>
      <c r="O7" s="47"/>
    </row>
    <row r="8" spans="1:15" s="3" customFormat="1" ht="15.2" customHeight="1" x14ac:dyDescent="0.25">
      <c r="A8" s="106"/>
      <c r="B8" s="12">
        <v>4</v>
      </c>
      <c r="C8" s="10" t="s">
        <v>6</v>
      </c>
      <c r="D8" s="9">
        <v>73403</v>
      </c>
      <c r="E8" s="13" t="s">
        <v>106</v>
      </c>
      <c r="F8" s="13" t="s">
        <v>106</v>
      </c>
      <c r="G8" s="13" t="s">
        <v>106</v>
      </c>
      <c r="H8" s="13">
        <v>8</v>
      </c>
      <c r="I8" s="26">
        <f t="shared" si="0"/>
        <v>8</v>
      </c>
      <c r="J8" s="13" t="s">
        <v>106</v>
      </c>
      <c r="K8" s="13" t="s">
        <v>106</v>
      </c>
      <c r="L8" s="13" t="s">
        <v>106</v>
      </c>
      <c r="M8" s="13" t="s">
        <v>106</v>
      </c>
      <c r="N8" s="59" t="str">
        <f t="shared" si="1"/>
        <v>-</v>
      </c>
      <c r="O8" s="47"/>
    </row>
    <row r="9" spans="1:15" s="3" customFormat="1" ht="15.2" customHeight="1" x14ac:dyDescent="0.25">
      <c r="A9" s="106"/>
      <c r="B9" s="12">
        <v>5</v>
      </c>
      <c r="C9" s="10" t="s">
        <v>79</v>
      </c>
      <c r="D9" s="9">
        <v>73420</v>
      </c>
      <c r="E9" s="13" t="s">
        <v>106</v>
      </c>
      <c r="F9" s="13" t="s">
        <v>106</v>
      </c>
      <c r="G9" s="13" t="s">
        <v>106</v>
      </c>
      <c r="H9" s="13" t="s">
        <v>106</v>
      </c>
      <c r="I9" s="26" t="str">
        <f t="shared" si="0"/>
        <v>-</v>
      </c>
      <c r="J9" s="13" t="s">
        <v>106</v>
      </c>
      <c r="K9" s="13" t="s">
        <v>106</v>
      </c>
      <c r="L9" s="13" t="s">
        <v>106</v>
      </c>
      <c r="M9" s="13" t="s">
        <v>106</v>
      </c>
      <c r="N9" s="59" t="str">
        <f t="shared" si="1"/>
        <v>-</v>
      </c>
      <c r="O9" s="47"/>
    </row>
    <row r="10" spans="1:15" s="3" customFormat="1" ht="15.2" customHeight="1" x14ac:dyDescent="0.25">
      <c r="A10" s="106"/>
      <c r="B10" s="12">
        <v>6</v>
      </c>
      <c r="C10" s="10" t="s">
        <v>7</v>
      </c>
      <c r="D10" s="9">
        <v>73400</v>
      </c>
      <c r="E10" s="13" t="s">
        <v>106</v>
      </c>
      <c r="F10" s="13" t="s">
        <v>106</v>
      </c>
      <c r="G10" s="13" t="s">
        <v>106</v>
      </c>
      <c r="H10" s="13">
        <v>4</v>
      </c>
      <c r="I10" s="26">
        <f t="shared" si="0"/>
        <v>4</v>
      </c>
      <c r="J10" s="13" t="s">
        <v>106</v>
      </c>
      <c r="K10" s="13" t="s">
        <v>106</v>
      </c>
      <c r="L10" s="13" t="s">
        <v>106</v>
      </c>
      <c r="M10" s="13" t="s">
        <v>106</v>
      </c>
      <c r="N10" s="59" t="str">
        <f t="shared" si="1"/>
        <v>-</v>
      </c>
      <c r="O10" s="47"/>
    </row>
    <row r="11" spans="1:15" s="3" customFormat="1" ht="15.2" customHeight="1" x14ac:dyDescent="0.25">
      <c r="A11" s="106"/>
      <c r="B11" s="12">
        <v>7</v>
      </c>
      <c r="C11" s="10" t="s">
        <v>8</v>
      </c>
      <c r="D11" s="9">
        <v>73404</v>
      </c>
      <c r="E11" s="13" t="s">
        <v>106</v>
      </c>
      <c r="F11" s="13" t="s">
        <v>106</v>
      </c>
      <c r="G11" s="13" t="s">
        <v>106</v>
      </c>
      <c r="H11" s="13">
        <v>1</v>
      </c>
      <c r="I11" s="26">
        <f t="shared" si="0"/>
        <v>1</v>
      </c>
      <c r="J11" s="13" t="s">
        <v>106</v>
      </c>
      <c r="K11" s="13" t="s">
        <v>106</v>
      </c>
      <c r="L11" s="13" t="s">
        <v>106</v>
      </c>
      <c r="M11" s="13" t="s">
        <v>106</v>
      </c>
      <c r="N11" s="59" t="str">
        <f t="shared" si="1"/>
        <v>-</v>
      </c>
      <c r="O11" s="47"/>
    </row>
    <row r="12" spans="1:15" s="3" customFormat="1" ht="15.2" customHeight="1" x14ac:dyDescent="0.25">
      <c r="A12" s="106"/>
      <c r="B12" s="12">
        <v>8</v>
      </c>
      <c r="C12" s="10" t="s">
        <v>9</v>
      </c>
      <c r="D12" s="9" t="s">
        <v>10</v>
      </c>
      <c r="E12" s="13" t="s">
        <v>106</v>
      </c>
      <c r="F12" s="13" t="s">
        <v>106</v>
      </c>
      <c r="G12" s="13" t="s">
        <v>106</v>
      </c>
      <c r="H12" s="13">
        <v>2</v>
      </c>
      <c r="I12" s="26">
        <f t="shared" si="0"/>
        <v>2</v>
      </c>
      <c r="J12" s="13" t="s">
        <v>106</v>
      </c>
      <c r="K12" s="13" t="s">
        <v>106</v>
      </c>
      <c r="L12" s="13" t="s">
        <v>106</v>
      </c>
      <c r="M12" s="13" t="s">
        <v>106</v>
      </c>
      <c r="N12" s="59" t="str">
        <f t="shared" si="1"/>
        <v>-</v>
      </c>
      <c r="O12" s="47"/>
    </row>
    <row r="13" spans="1:15" s="3" customFormat="1" ht="15.2" customHeight="1" x14ac:dyDescent="0.25">
      <c r="A13" s="106"/>
      <c r="B13" s="12">
        <v>9</v>
      </c>
      <c r="C13" s="10" t="s">
        <v>11</v>
      </c>
      <c r="D13" s="9">
        <v>73405</v>
      </c>
      <c r="E13" s="13" t="s">
        <v>106</v>
      </c>
      <c r="F13" s="13" t="s">
        <v>106</v>
      </c>
      <c r="G13" s="13" t="s">
        <v>106</v>
      </c>
      <c r="H13" s="13" t="s">
        <v>106</v>
      </c>
      <c r="I13" s="26" t="str">
        <f t="shared" si="0"/>
        <v>-</v>
      </c>
      <c r="J13" s="13" t="s">
        <v>106</v>
      </c>
      <c r="K13" s="13" t="s">
        <v>106</v>
      </c>
      <c r="L13" s="13" t="s">
        <v>106</v>
      </c>
      <c r="M13" s="13" t="s">
        <v>106</v>
      </c>
      <c r="N13" s="59" t="str">
        <f t="shared" si="1"/>
        <v>-</v>
      </c>
      <c r="O13" s="47"/>
    </row>
    <row r="14" spans="1:15" s="3" customFormat="1" ht="15.2" customHeight="1" x14ac:dyDescent="0.25">
      <c r="A14" s="106"/>
      <c r="B14" s="12">
        <v>10</v>
      </c>
      <c r="C14" s="10" t="s">
        <v>80</v>
      </c>
      <c r="D14" s="9">
        <v>73406</v>
      </c>
      <c r="E14" s="13" t="s">
        <v>106</v>
      </c>
      <c r="F14" s="13" t="s">
        <v>106</v>
      </c>
      <c r="G14" s="13" t="s">
        <v>106</v>
      </c>
      <c r="H14" s="13">
        <v>28</v>
      </c>
      <c r="I14" s="26">
        <f t="shared" si="0"/>
        <v>28</v>
      </c>
      <c r="J14" s="13" t="s">
        <v>106</v>
      </c>
      <c r="K14" s="13" t="s">
        <v>106</v>
      </c>
      <c r="L14" s="13" t="s">
        <v>106</v>
      </c>
      <c r="M14" s="13">
        <v>6</v>
      </c>
      <c r="N14" s="59">
        <f t="shared" si="1"/>
        <v>6</v>
      </c>
      <c r="O14" s="48"/>
    </row>
    <row r="15" spans="1:15" s="3" customFormat="1" ht="15.2" customHeight="1" x14ac:dyDescent="0.25">
      <c r="A15" s="106"/>
      <c r="B15" s="12">
        <v>11</v>
      </c>
      <c r="C15" s="10" t="s">
        <v>12</v>
      </c>
      <c r="D15" s="9">
        <v>73408</v>
      </c>
      <c r="E15" s="13" t="s">
        <v>106</v>
      </c>
      <c r="F15" s="13" t="s">
        <v>106</v>
      </c>
      <c r="G15" s="13" t="s">
        <v>106</v>
      </c>
      <c r="H15" s="13" t="s">
        <v>106</v>
      </c>
      <c r="I15" s="26" t="str">
        <f t="shared" si="0"/>
        <v>-</v>
      </c>
      <c r="J15" s="13" t="s">
        <v>106</v>
      </c>
      <c r="K15" s="13" t="s">
        <v>106</v>
      </c>
      <c r="L15" s="13" t="s">
        <v>106</v>
      </c>
      <c r="M15" s="13">
        <v>3</v>
      </c>
      <c r="N15" s="59">
        <f t="shared" si="1"/>
        <v>3</v>
      </c>
      <c r="O15" s="47"/>
    </row>
    <row r="16" spans="1:15" ht="15.2" customHeight="1" x14ac:dyDescent="0.25">
      <c r="A16" s="106"/>
      <c r="B16" s="12">
        <v>12</v>
      </c>
      <c r="C16" s="10" t="s">
        <v>13</v>
      </c>
      <c r="D16" s="9">
        <v>73409</v>
      </c>
      <c r="E16" s="13" t="s">
        <v>106</v>
      </c>
      <c r="F16" s="13" t="s">
        <v>106</v>
      </c>
      <c r="G16" s="13" t="s">
        <v>106</v>
      </c>
      <c r="H16" s="13">
        <v>3</v>
      </c>
      <c r="I16" s="26">
        <f t="shared" si="0"/>
        <v>3</v>
      </c>
      <c r="J16" s="13" t="s">
        <v>106</v>
      </c>
      <c r="K16" s="13" t="s">
        <v>106</v>
      </c>
      <c r="L16" s="13" t="s">
        <v>106</v>
      </c>
      <c r="M16" s="13" t="s">
        <v>106</v>
      </c>
      <c r="N16" s="59" t="str">
        <f t="shared" si="1"/>
        <v>-</v>
      </c>
      <c r="O16" s="47"/>
    </row>
    <row r="17" spans="1:15" s="3" customFormat="1" ht="15.2" customHeight="1" x14ac:dyDescent="0.25">
      <c r="A17" s="106"/>
      <c r="B17" s="12">
        <v>13</v>
      </c>
      <c r="C17" s="10" t="s">
        <v>63</v>
      </c>
      <c r="D17" s="9" t="s">
        <v>64</v>
      </c>
      <c r="E17" s="13" t="s">
        <v>106</v>
      </c>
      <c r="F17" s="13" t="s">
        <v>106</v>
      </c>
      <c r="G17" s="13" t="s">
        <v>106</v>
      </c>
      <c r="H17" s="13">
        <v>4</v>
      </c>
      <c r="I17" s="26">
        <f t="shared" si="0"/>
        <v>4</v>
      </c>
      <c r="J17" s="13" t="s">
        <v>106</v>
      </c>
      <c r="K17" s="13" t="s">
        <v>106</v>
      </c>
      <c r="L17" s="13" t="s">
        <v>106</v>
      </c>
      <c r="M17" s="13" t="s">
        <v>106</v>
      </c>
      <c r="N17" s="59" t="str">
        <f t="shared" si="1"/>
        <v>-</v>
      </c>
      <c r="O17" s="48"/>
    </row>
    <row r="18" spans="1:15" s="3" customFormat="1" ht="15.2" customHeight="1" x14ac:dyDescent="0.25">
      <c r="A18" s="106"/>
      <c r="B18" s="12">
        <v>14</v>
      </c>
      <c r="C18" s="10" t="s">
        <v>14</v>
      </c>
      <c r="D18" s="9" t="s">
        <v>15</v>
      </c>
      <c r="E18" s="13" t="s">
        <v>106</v>
      </c>
      <c r="F18" s="13" t="s">
        <v>106</v>
      </c>
      <c r="G18" s="13" t="s">
        <v>106</v>
      </c>
      <c r="H18" s="13" t="s">
        <v>106</v>
      </c>
      <c r="I18" s="26" t="str">
        <f t="shared" si="0"/>
        <v>-</v>
      </c>
      <c r="J18" s="13" t="s">
        <v>106</v>
      </c>
      <c r="K18" s="13" t="s">
        <v>106</v>
      </c>
      <c r="L18" s="13" t="s">
        <v>106</v>
      </c>
      <c r="M18" s="13">
        <v>0.2</v>
      </c>
      <c r="N18" s="59">
        <f t="shared" si="1"/>
        <v>0.2</v>
      </c>
      <c r="O18" s="48"/>
    </row>
    <row r="19" spans="1:15" ht="15.2" customHeight="1" x14ac:dyDescent="0.25">
      <c r="A19" s="106"/>
      <c r="B19" s="12">
        <v>15</v>
      </c>
      <c r="C19" s="10" t="s">
        <v>16</v>
      </c>
      <c r="D19" s="9">
        <v>73410</v>
      </c>
      <c r="E19" s="13" t="s">
        <v>106</v>
      </c>
      <c r="F19" s="13" t="s">
        <v>106</v>
      </c>
      <c r="G19" s="13" t="s">
        <v>106</v>
      </c>
      <c r="H19" s="13">
        <v>7</v>
      </c>
      <c r="I19" s="26">
        <f t="shared" si="0"/>
        <v>7</v>
      </c>
      <c r="J19" s="13" t="s">
        <v>106</v>
      </c>
      <c r="K19" s="13" t="s">
        <v>106</v>
      </c>
      <c r="L19" s="13" t="s">
        <v>106</v>
      </c>
      <c r="M19" s="13" t="s">
        <v>106</v>
      </c>
      <c r="N19" s="59" t="str">
        <f t="shared" si="1"/>
        <v>-</v>
      </c>
      <c r="O19" s="47"/>
    </row>
    <row r="20" spans="1:15" ht="15.2" customHeight="1" x14ac:dyDescent="0.25">
      <c r="A20" s="106"/>
      <c r="B20" s="12">
        <v>16</v>
      </c>
      <c r="C20" s="10" t="s">
        <v>17</v>
      </c>
      <c r="D20" s="9">
        <v>48840</v>
      </c>
      <c r="E20" s="13" t="s">
        <v>106</v>
      </c>
      <c r="F20" s="13" t="s">
        <v>106</v>
      </c>
      <c r="G20" s="13" t="s">
        <v>106</v>
      </c>
      <c r="H20" s="13" t="s">
        <v>106</v>
      </c>
      <c r="I20" s="26" t="str">
        <f t="shared" si="0"/>
        <v>-</v>
      </c>
      <c r="J20" s="13" t="s">
        <v>106</v>
      </c>
      <c r="K20" s="13" t="s">
        <v>106</v>
      </c>
      <c r="L20" s="13" t="s">
        <v>106</v>
      </c>
      <c r="M20" s="13" t="s">
        <v>106</v>
      </c>
      <c r="N20" s="59" t="str">
        <f t="shared" si="1"/>
        <v>-</v>
      </c>
      <c r="O20" s="48"/>
    </row>
    <row r="21" spans="1:15" s="3" customFormat="1" ht="15.2" customHeight="1" x14ac:dyDescent="0.25">
      <c r="A21" s="106"/>
      <c r="B21" s="12">
        <v>17</v>
      </c>
      <c r="C21" s="10" t="s">
        <v>81</v>
      </c>
      <c r="D21" s="9">
        <v>73411</v>
      </c>
      <c r="E21" s="13" t="s">
        <v>106</v>
      </c>
      <c r="F21" s="13" t="s">
        <v>106</v>
      </c>
      <c r="G21" s="13" t="s">
        <v>106</v>
      </c>
      <c r="H21" s="13" t="s">
        <v>106</v>
      </c>
      <c r="I21" s="26" t="str">
        <f t="shared" si="0"/>
        <v>-</v>
      </c>
      <c r="J21" s="13" t="s">
        <v>106</v>
      </c>
      <c r="K21" s="13" t="s">
        <v>106</v>
      </c>
      <c r="L21" s="13" t="s">
        <v>106</v>
      </c>
      <c r="M21" s="13" t="s">
        <v>106</v>
      </c>
      <c r="N21" s="59" t="str">
        <f t="shared" si="1"/>
        <v>-</v>
      </c>
      <c r="O21" s="48"/>
    </row>
    <row r="22" spans="1:15" ht="15.2" customHeight="1" x14ac:dyDescent="0.25">
      <c r="A22" s="106"/>
      <c r="B22" s="12">
        <v>18</v>
      </c>
      <c r="C22" s="10" t="s">
        <v>82</v>
      </c>
      <c r="D22" s="9">
        <v>73412</v>
      </c>
      <c r="E22" s="13" t="s">
        <v>106</v>
      </c>
      <c r="F22" s="13" t="s">
        <v>106</v>
      </c>
      <c r="G22" s="13" t="s">
        <v>106</v>
      </c>
      <c r="H22" s="13" t="s">
        <v>106</v>
      </c>
      <c r="I22" s="26" t="str">
        <f t="shared" si="0"/>
        <v>-</v>
      </c>
      <c r="J22" s="13" t="s">
        <v>106</v>
      </c>
      <c r="K22" s="13" t="s">
        <v>106</v>
      </c>
      <c r="L22" s="13" t="s">
        <v>106</v>
      </c>
      <c r="M22" s="13" t="s">
        <v>106</v>
      </c>
      <c r="N22" s="59" t="str">
        <f t="shared" si="1"/>
        <v>-</v>
      </c>
      <c r="O22" s="47"/>
    </row>
    <row r="23" spans="1:15" ht="15.2" customHeight="1" x14ac:dyDescent="0.25">
      <c r="A23" s="106"/>
      <c r="B23" s="12">
        <v>19</v>
      </c>
      <c r="C23" s="10" t="s">
        <v>83</v>
      </c>
      <c r="D23" s="9">
        <v>73413</v>
      </c>
      <c r="E23" s="13" t="s">
        <v>106</v>
      </c>
      <c r="F23" s="13" t="s">
        <v>106</v>
      </c>
      <c r="G23" s="13" t="s">
        <v>106</v>
      </c>
      <c r="H23" s="13" t="s">
        <v>106</v>
      </c>
      <c r="I23" s="26" t="str">
        <f t="shared" si="0"/>
        <v>-</v>
      </c>
      <c r="J23" s="13" t="s">
        <v>106</v>
      </c>
      <c r="K23" s="13" t="s">
        <v>106</v>
      </c>
      <c r="L23" s="13" t="s">
        <v>106</v>
      </c>
      <c r="M23" s="13" t="s">
        <v>106</v>
      </c>
      <c r="N23" s="59" t="str">
        <f t="shared" si="1"/>
        <v>-</v>
      </c>
      <c r="O23" s="47"/>
    </row>
    <row r="24" spans="1:15" s="3" customFormat="1" ht="15.2" customHeight="1" x14ac:dyDescent="0.25">
      <c r="A24" s="106"/>
      <c r="B24" s="12">
        <v>20</v>
      </c>
      <c r="C24" s="10" t="s">
        <v>84</v>
      </c>
      <c r="D24" s="9">
        <v>73414</v>
      </c>
      <c r="E24" s="13" t="s">
        <v>106</v>
      </c>
      <c r="F24" s="13" t="s">
        <v>106</v>
      </c>
      <c r="G24" s="13" t="s">
        <v>106</v>
      </c>
      <c r="H24" s="13" t="s">
        <v>106</v>
      </c>
      <c r="I24" s="26" t="str">
        <f t="shared" si="0"/>
        <v>-</v>
      </c>
      <c r="J24" s="13" t="s">
        <v>106</v>
      </c>
      <c r="K24" s="13" t="s">
        <v>106</v>
      </c>
      <c r="L24" s="13" t="s">
        <v>106</v>
      </c>
      <c r="M24" s="13" t="s">
        <v>106</v>
      </c>
      <c r="N24" s="59" t="str">
        <f t="shared" si="1"/>
        <v>-</v>
      </c>
      <c r="O24" s="48"/>
    </row>
    <row r="25" spans="1:15" s="3" customFormat="1" ht="15.2" customHeight="1" x14ac:dyDescent="0.25">
      <c r="A25" s="106"/>
      <c r="B25" s="12">
        <v>21</v>
      </c>
      <c r="C25" s="28" t="s">
        <v>97</v>
      </c>
      <c r="D25" s="9">
        <v>73416</v>
      </c>
      <c r="E25" s="13" t="s">
        <v>106</v>
      </c>
      <c r="F25" s="13" t="s">
        <v>106</v>
      </c>
      <c r="G25" s="13" t="s">
        <v>106</v>
      </c>
      <c r="H25" s="13">
        <v>25</v>
      </c>
      <c r="I25" s="26">
        <f t="shared" si="0"/>
        <v>25</v>
      </c>
      <c r="J25" s="13" t="s">
        <v>106</v>
      </c>
      <c r="K25" s="13" t="s">
        <v>106</v>
      </c>
      <c r="L25" s="13" t="s">
        <v>106</v>
      </c>
      <c r="M25" s="13" t="s">
        <v>106</v>
      </c>
      <c r="N25" s="59" t="str">
        <f t="shared" si="1"/>
        <v>-</v>
      </c>
      <c r="O25" s="48"/>
    </row>
    <row r="26" spans="1:15" s="3" customFormat="1" ht="15.2" customHeight="1" x14ac:dyDescent="0.25">
      <c r="A26" s="106"/>
      <c r="B26" s="12">
        <v>22</v>
      </c>
      <c r="C26" s="10" t="s">
        <v>85</v>
      </c>
      <c r="D26" s="9">
        <v>73417</v>
      </c>
      <c r="E26" s="13" t="s">
        <v>106</v>
      </c>
      <c r="F26" s="13" t="s">
        <v>106</v>
      </c>
      <c r="G26" s="13" t="s">
        <v>106</v>
      </c>
      <c r="H26" s="13" t="s">
        <v>106</v>
      </c>
      <c r="I26" s="26" t="str">
        <f t="shared" si="0"/>
        <v>-</v>
      </c>
      <c r="J26" s="13" t="s">
        <v>106</v>
      </c>
      <c r="K26" s="13" t="s">
        <v>106</v>
      </c>
      <c r="L26" s="13" t="s">
        <v>106</v>
      </c>
      <c r="M26" s="13" t="s">
        <v>106</v>
      </c>
      <c r="N26" s="59" t="str">
        <f t="shared" si="1"/>
        <v>-</v>
      </c>
      <c r="O26" s="48"/>
    </row>
    <row r="27" spans="1:15" ht="15.2" customHeight="1" x14ac:dyDescent="0.25">
      <c r="A27" s="106"/>
      <c r="B27" s="12">
        <v>23</v>
      </c>
      <c r="C27" s="10" t="s">
        <v>18</v>
      </c>
      <c r="D27" s="9" t="s">
        <v>19</v>
      </c>
      <c r="E27" s="13" t="s">
        <v>106</v>
      </c>
      <c r="F27" s="13" t="s">
        <v>106</v>
      </c>
      <c r="G27" s="13" t="s">
        <v>106</v>
      </c>
      <c r="H27" s="13" t="s">
        <v>106</v>
      </c>
      <c r="I27" s="26" t="str">
        <f t="shared" si="0"/>
        <v>-</v>
      </c>
      <c r="J27" s="13" t="s">
        <v>106</v>
      </c>
      <c r="K27" s="13" t="s">
        <v>106</v>
      </c>
      <c r="L27" s="13" t="s">
        <v>106</v>
      </c>
      <c r="M27" s="13" t="s">
        <v>106</v>
      </c>
      <c r="N27" s="59" t="str">
        <f t="shared" si="1"/>
        <v>-</v>
      </c>
      <c r="O27" s="47"/>
    </row>
    <row r="28" spans="1:15" ht="15.2" customHeight="1" x14ac:dyDescent="0.25">
      <c r="A28" s="106"/>
      <c r="B28" s="12">
        <v>24</v>
      </c>
      <c r="C28" s="10" t="s">
        <v>20</v>
      </c>
      <c r="D28" s="9" t="s">
        <v>21</v>
      </c>
      <c r="E28" s="13" t="s">
        <v>106</v>
      </c>
      <c r="F28" s="13" t="s">
        <v>106</v>
      </c>
      <c r="G28" s="13" t="s">
        <v>106</v>
      </c>
      <c r="H28" s="13" t="s">
        <v>106</v>
      </c>
      <c r="I28" s="26" t="str">
        <f t="shared" si="0"/>
        <v>-</v>
      </c>
      <c r="J28" s="13" t="s">
        <v>106</v>
      </c>
      <c r="K28" s="13" t="s">
        <v>106</v>
      </c>
      <c r="L28" s="13" t="s">
        <v>106</v>
      </c>
      <c r="M28" s="13" t="s">
        <v>106</v>
      </c>
      <c r="N28" s="59" t="str">
        <f t="shared" si="1"/>
        <v>-</v>
      </c>
      <c r="O28" s="48"/>
    </row>
    <row r="29" spans="1:15" ht="15.2" customHeight="1" thickBot="1" x14ac:dyDescent="0.3">
      <c r="A29" s="107"/>
      <c r="B29" s="29">
        <v>25</v>
      </c>
      <c r="C29" s="32" t="s">
        <v>99</v>
      </c>
      <c r="D29" s="33" t="s">
        <v>98</v>
      </c>
      <c r="E29" s="45" t="s">
        <v>106</v>
      </c>
      <c r="F29" s="45" t="s">
        <v>106</v>
      </c>
      <c r="G29" s="45" t="s">
        <v>106</v>
      </c>
      <c r="H29" s="45" t="s">
        <v>106</v>
      </c>
      <c r="I29" s="46" t="str">
        <f t="shared" si="0"/>
        <v>-</v>
      </c>
      <c r="J29" s="45" t="s">
        <v>106</v>
      </c>
      <c r="K29" s="45" t="s">
        <v>106</v>
      </c>
      <c r="L29" s="45" t="s">
        <v>106</v>
      </c>
      <c r="M29" s="45" t="s">
        <v>106</v>
      </c>
      <c r="N29" s="60" t="str">
        <f t="shared" si="1"/>
        <v>-</v>
      </c>
      <c r="O29" s="48"/>
    </row>
    <row r="30" spans="1:15" ht="15.2" customHeight="1" x14ac:dyDescent="0.25">
      <c r="A30" s="87" t="s">
        <v>56</v>
      </c>
      <c r="B30" s="18">
        <v>26</v>
      </c>
      <c r="C30" s="37" t="s">
        <v>22</v>
      </c>
      <c r="D30" s="38" t="s">
        <v>23</v>
      </c>
      <c r="E30" s="20" t="s">
        <v>106</v>
      </c>
      <c r="F30" s="20" t="s">
        <v>106</v>
      </c>
      <c r="G30" s="20" t="s">
        <v>106</v>
      </c>
      <c r="H30" s="20" t="s">
        <v>106</v>
      </c>
      <c r="I30" s="27" t="str">
        <f t="shared" si="0"/>
        <v>-</v>
      </c>
      <c r="J30" s="20" t="s">
        <v>106</v>
      </c>
      <c r="K30" s="20" t="s">
        <v>106</v>
      </c>
      <c r="L30" s="20" t="s">
        <v>106</v>
      </c>
      <c r="M30" s="20" t="s">
        <v>106</v>
      </c>
      <c r="N30" s="58" t="str">
        <f t="shared" si="1"/>
        <v>-</v>
      </c>
      <c r="O30" s="48"/>
    </row>
    <row r="31" spans="1:15" s="3" customFormat="1" ht="15.2" customHeight="1" x14ac:dyDescent="0.25">
      <c r="A31" s="88"/>
      <c r="B31" s="12">
        <v>27</v>
      </c>
      <c r="C31" s="10" t="s">
        <v>24</v>
      </c>
      <c r="D31" s="9" t="s">
        <v>25</v>
      </c>
      <c r="E31" s="13" t="s">
        <v>106</v>
      </c>
      <c r="F31" s="13" t="s">
        <v>106</v>
      </c>
      <c r="G31" s="13" t="s">
        <v>106</v>
      </c>
      <c r="H31" s="13" t="s">
        <v>106</v>
      </c>
      <c r="I31" s="26" t="str">
        <f t="shared" si="0"/>
        <v>-</v>
      </c>
      <c r="J31" s="13" t="s">
        <v>106</v>
      </c>
      <c r="K31" s="13" t="s">
        <v>106</v>
      </c>
      <c r="L31" s="13" t="s">
        <v>106</v>
      </c>
      <c r="M31" s="13">
        <v>10</v>
      </c>
      <c r="N31" s="59">
        <f t="shared" si="1"/>
        <v>10</v>
      </c>
      <c r="O31" s="48"/>
    </row>
    <row r="32" spans="1:15" ht="15.2" customHeight="1" x14ac:dyDescent="0.25">
      <c r="A32" s="88"/>
      <c r="B32" s="12">
        <v>28</v>
      </c>
      <c r="C32" s="10" t="s">
        <v>86</v>
      </c>
      <c r="D32" s="9">
        <v>72421</v>
      </c>
      <c r="E32" s="13" t="s">
        <v>106</v>
      </c>
      <c r="F32" s="13" t="s">
        <v>106</v>
      </c>
      <c r="G32" s="13" t="s">
        <v>106</v>
      </c>
      <c r="H32" s="13" t="s">
        <v>106</v>
      </c>
      <c r="I32" s="26" t="str">
        <f t="shared" si="0"/>
        <v>-</v>
      </c>
      <c r="J32" s="13" t="s">
        <v>106</v>
      </c>
      <c r="K32" s="13" t="s">
        <v>106</v>
      </c>
      <c r="L32" s="13" t="s">
        <v>106</v>
      </c>
      <c r="M32" s="13" t="s">
        <v>106</v>
      </c>
      <c r="N32" s="59" t="str">
        <f t="shared" si="1"/>
        <v>-</v>
      </c>
      <c r="O32" s="48"/>
    </row>
    <row r="33" spans="1:15" ht="15.2" customHeight="1" x14ac:dyDescent="0.25">
      <c r="A33" s="88"/>
      <c r="B33" s="12">
        <v>29</v>
      </c>
      <c r="C33" s="10" t="s">
        <v>26</v>
      </c>
      <c r="D33" s="9" t="s">
        <v>27</v>
      </c>
      <c r="E33" s="13" t="s">
        <v>106</v>
      </c>
      <c r="F33" s="13" t="s">
        <v>106</v>
      </c>
      <c r="G33" s="13" t="s">
        <v>106</v>
      </c>
      <c r="H33" s="13" t="s">
        <v>106</v>
      </c>
      <c r="I33" s="26" t="str">
        <f t="shared" si="0"/>
        <v>-</v>
      </c>
      <c r="J33" s="13" t="s">
        <v>106</v>
      </c>
      <c r="K33" s="13" t="s">
        <v>106</v>
      </c>
      <c r="L33" s="13" t="s">
        <v>106</v>
      </c>
      <c r="M33" s="13" t="s">
        <v>106</v>
      </c>
      <c r="N33" s="59" t="str">
        <f t="shared" si="1"/>
        <v>-</v>
      </c>
      <c r="O33" s="47"/>
    </row>
    <row r="34" spans="1:15" ht="15.2" customHeight="1" x14ac:dyDescent="0.25">
      <c r="A34" s="88"/>
      <c r="B34" s="12">
        <v>30</v>
      </c>
      <c r="C34" s="10" t="s">
        <v>28</v>
      </c>
      <c r="D34" s="9" t="s">
        <v>29</v>
      </c>
      <c r="E34" s="13" t="s">
        <v>106</v>
      </c>
      <c r="F34" s="13" t="s">
        <v>106</v>
      </c>
      <c r="G34" s="13" t="s">
        <v>106</v>
      </c>
      <c r="H34" s="13" t="s">
        <v>106</v>
      </c>
      <c r="I34" s="26" t="str">
        <f t="shared" si="0"/>
        <v>-</v>
      </c>
      <c r="J34" s="13" t="s">
        <v>106</v>
      </c>
      <c r="K34" s="13" t="s">
        <v>106</v>
      </c>
      <c r="L34" s="13" t="s">
        <v>106</v>
      </c>
      <c r="M34" s="13" t="s">
        <v>106</v>
      </c>
      <c r="N34" s="59" t="str">
        <f t="shared" si="1"/>
        <v>-</v>
      </c>
      <c r="O34" s="48"/>
    </row>
    <row r="35" spans="1:15" ht="15.2" customHeight="1" x14ac:dyDescent="0.25">
      <c r="A35" s="88"/>
      <c r="B35" s="12">
        <v>31</v>
      </c>
      <c r="C35" s="10" t="s">
        <v>30</v>
      </c>
      <c r="D35" s="9">
        <v>72422</v>
      </c>
      <c r="E35" s="13" t="s">
        <v>106</v>
      </c>
      <c r="F35" s="13" t="s">
        <v>106</v>
      </c>
      <c r="G35" s="13" t="s">
        <v>106</v>
      </c>
      <c r="H35" s="13" t="s">
        <v>106</v>
      </c>
      <c r="I35" s="26" t="str">
        <f t="shared" si="0"/>
        <v>-</v>
      </c>
      <c r="J35" s="13" t="s">
        <v>106</v>
      </c>
      <c r="K35" s="13" t="s">
        <v>106</v>
      </c>
      <c r="L35" s="13" t="s">
        <v>106</v>
      </c>
      <c r="M35" s="13" t="s">
        <v>106</v>
      </c>
      <c r="N35" s="59" t="str">
        <f t="shared" si="1"/>
        <v>-</v>
      </c>
      <c r="O35" s="48"/>
    </row>
    <row r="36" spans="1:15" ht="15.2" customHeight="1" x14ac:dyDescent="0.25">
      <c r="A36" s="88"/>
      <c r="B36" s="12">
        <v>32</v>
      </c>
      <c r="C36" s="10" t="s">
        <v>31</v>
      </c>
      <c r="D36" s="9">
        <v>72423</v>
      </c>
      <c r="E36" s="13" t="s">
        <v>106</v>
      </c>
      <c r="F36" s="13" t="s">
        <v>106</v>
      </c>
      <c r="G36" s="13">
        <v>1</v>
      </c>
      <c r="H36" s="13" t="s">
        <v>106</v>
      </c>
      <c r="I36" s="26">
        <f t="shared" si="0"/>
        <v>1</v>
      </c>
      <c r="J36" s="13" t="s">
        <v>106</v>
      </c>
      <c r="K36" s="13" t="s">
        <v>106</v>
      </c>
      <c r="L36" s="13" t="s">
        <v>106</v>
      </c>
      <c r="M36" s="13" t="s">
        <v>106</v>
      </c>
      <c r="N36" s="59" t="str">
        <f t="shared" si="1"/>
        <v>-</v>
      </c>
      <c r="O36" s="48"/>
    </row>
    <row r="37" spans="1:15" s="3" customFormat="1" ht="15.2" customHeight="1" x14ac:dyDescent="0.25">
      <c r="A37" s="88"/>
      <c r="B37" s="12">
        <v>33</v>
      </c>
      <c r="C37" s="10" t="s">
        <v>32</v>
      </c>
      <c r="D37" s="9">
        <v>72424</v>
      </c>
      <c r="E37" s="13" t="s">
        <v>106</v>
      </c>
      <c r="F37" s="13" t="s">
        <v>106</v>
      </c>
      <c r="G37" s="13">
        <v>1</v>
      </c>
      <c r="H37" s="13" t="s">
        <v>106</v>
      </c>
      <c r="I37" s="26">
        <f t="shared" si="0"/>
        <v>1</v>
      </c>
      <c r="J37" s="13" t="s">
        <v>106</v>
      </c>
      <c r="K37" s="13" t="s">
        <v>106</v>
      </c>
      <c r="L37" s="13" t="s">
        <v>106</v>
      </c>
      <c r="M37" s="13" t="s">
        <v>106</v>
      </c>
      <c r="N37" s="59" t="str">
        <f t="shared" si="1"/>
        <v>-</v>
      </c>
      <c r="O37" s="48"/>
    </row>
    <row r="38" spans="1:15" ht="15.2" customHeight="1" x14ac:dyDescent="0.25">
      <c r="A38" s="88"/>
      <c r="B38" s="12">
        <v>34</v>
      </c>
      <c r="C38" s="10" t="s">
        <v>33</v>
      </c>
      <c r="D38" s="9" t="s">
        <v>34</v>
      </c>
      <c r="E38" s="13" t="s">
        <v>106</v>
      </c>
      <c r="F38" s="13" t="s">
        <v>106</v>
      </c>
      <c r="G38" s="13" t="s">
        <v>106</v>
      </c>
      <c r="H38" s="13" t="s">
        <v>106</v>
      </c>
      <c r="I38" s="26" t="str">
        <f t="shared" si="0"/>
        <v>-</v>
      </c>
      <c r="J38" s="13" t="s">
        <v>106</v>
      </c>
      <c r="K38" s="13" t="s">
        <v>106</v>
      </c>
      <c r="L38" s="13" t="s">
        <v>106</v>
      </c>
      <c r="M38" s="13" t="s">
        <v>106</v>
      </c>
      <c r="N38" s="59" t="str">
        <f t="shared" si="1"/>
        <v>-</v>
      </c>
      <c r="O38" s="48"/>
    </row>
    <row r="39" spans="1:15" ht="15.2" customHeight="1" x14ac:dyDescent="0.25">
      <c r="A39" s="88"/>
      <c r="B39" s="12">
        <v>35</v>
      </c>
      <c r="C39" s="10" t="s">
        <v>87</v>
      </c>
      <c r="D39" s="9">
        <v>72432</v>
      </c>
      <c r="E39" s="13" t="s">
        <v>106</v>
      </c>
      <c r="F39" s="13" t="s">
        <v>106</v>
      </c>
      <c r="G39" s="13" t="s">
        <v>106</v>
      </c>
      <c r="H39" s="13" t="s">
        <v>106</v>
      </c>
      <c r="I39" s="26" t="str">
        <f t="shared" si="0"/>
        <v>-</v>
      </c>
      <c r="J39" s="13" t="s">
        <v>106</v>
      </c>
      <c r="K39" s="13" t="s">
        <v>106</v>
      </c>
      <c r="L39" s="13" t="s">
        <v>106</v>
      </c>
      <c r="M39" s="13" t="s">
        <v>106</v>
      </c>
      <c r="N39" s="59" t="str">
        <f t="shared" si="1"/>
        <v>-</v>
      </c>
      <c r="O39" s="48"/>
    </row>
    <row r="40" spans="1:15" ht="15.2" customHeight="1" x14ac:dyDescent="0.25">
      <c r="A40" s="88"/>
      <c r="B40" s="12">
        <v>36</v>
      </c>
      <c r="C40" s="10" t="s">
        <v>94</v>
      </c>
      <c r="D40" s="9">
        <v>48844</v>
      </c>
      <c r="E40" s="13">
        <v>0.1</v>
      </c>
      <c r="F40" s="13">
        <v>0.19999999999999998</v>
      </c>
      <c r="G40" s="13">
        <v>0.7</v>
      </c>
      <c r="H40" s="13" t="s">
        <v>106</v>
      </c>
      <c r="I40" s="26">
        <f t="shared" si="0"/>
        <v>1</v>
      </c>
      <c r="J40" s="13" t="s">
        <v>106</v>
      </c>
      <c r="K40" s="13" t="s">
        <v>106</v>
      </c>
      <c r="L40" s="13" t="s">
        <v>106</v>
      </c>
      <c r="M40" s="13" t="s">
        <v>106</v>
      </c>
      <c r="N40" s="59" t="str">
        <f t="shared" si="1"/>
        <v>-</v>
      </c>
      <c r="O40" s="48"/>
    </row>
    <row r="41" spans="1:15" ht="15.2" customHeight="1" x14ac:dyDescent="0.25">
      <c r="A41" s="88"/>
      <c r="B41" s="12">
        <v>37</v>
      </c>
      <c r="C41" s="10" t="s">
        <v>35</v>
      </c>
      <c r="D41" s="9">
        <v>72425</v>
      </c>
      <c r="E41" s="13" t="s">
        <v>106</v>
      </c>
      <c r="F41" s="13" t="s">
        <v>106</v>
      </c>
      <c r="G41" s="13" t="s">
        <v>106</v>
      </c>
      <c r="H41" s="13" t="s">
        <v>106</v>
      </c>
      <c r="I41" s="26" t="str">
        <f t="shared" si="0"/>
        <v>-</v>
      </c>
      <c r="J41" s="13" t="s">
        <v>106</v>
      </c>
      <c r="K41" s="13" t="s">
        <v>106</v>
      </c>
      <c r="L41" s="13" t="s">
        <v>106</v>
      </c>
      <c r="M41" s="13" t="s">
        <v>106</v>
      </c>
      <c r="N41" s="59" t="str">
        <f t="shared" si="1"/>
        <v>-</v>
      </c>
      <c r="O41" s="48"/>
    </row>
    <row r="42" spans="1:15" ht="15.2" customHeight="1" x14ac:dyDescent="0.25">
      <c r="A42" s="88"/>
      <c r="B42" s="12">
        <v>38</v>
      </c>
      <c r="C42" s="10" t="s">
        <v>88</v>
      </c>
      <c r="D42" s="9">
        <v>72426</v>
      </c>
      <c r="E42" s="13" t="s">
        <v>106</v>
      </c>
      <c r="F42" s="13" t="s">
        <v>106</v>
      </c>
      <c r="G42" s="13" t="s">
        <v>106</v>
      </c>
      <c r="H42" s="13" t="s">
        <v>106</v>
      </c>
      <c r="I42" s="26" t="str">
        <f t="shared" si="0"/>
        <v>-</v>
      </c>
      <c r="J42" s="13" t="s">
        <v>106</v>
      </c>
      <c r="K42" s="13" t="s">
        <v>106</v>
      </c>
      <c r="L42" s="13" t="s">
        <v>106</v>
      </c>
      <c r="M42" s="13" t="s">
        <v>106</v>
      </c>
      <c r="N42" s="59" t="str">
        <f t="shared" si="1"/>
        <v>-</v>
      </c>
      <c r="O42" s="48"/>
    </row>
    <row r="43" spans="1:15" ht="15.2" customHeight="1" x14ac:dyDescent="0.25">
      <c r="A43" s="88"/>
      <c r="B43" s="12">
        <v>39</v>
      </c>
      <c r="C43" s="10" t="s">
        <v>95</v>
      </c>
      <c r="D43" s="9" t="s">
        <v>96</v>
      </c>
      <c r="E43" s="13" t="s">
        <v>106</v>
      </c>
      <c r="F43" s="13" t="s">
        <v>106</v>
      </c>
      <c r="G43" s="13" t="s">
        <v>106</v>
      </c>
      <c r="H43" s="13" t="s">
        <v>106</v>
      </c>
      <c r="I43" s="26" t="str">
        <f t="shared" si="0"/>
        <v>-</v>
      </c>
      <c r="J43" s="13" t="s">
        <v>106</v>
      </c>
      <c r="K43" s="13" t="s">
        <v>106</v>
      </c>
      <c r="L43" s="13" t="s">
        <v>106</v>
      </c>
      <c r="M43" s="13" t="s">
        <v>106</v>
      </c>
      <c r="N43" s="59" t="str">
        <f t="shared" si="1"/>
        <v>-</v>
      </c>
      <c r="O43" s="48"/>
    </row>
    <row r="44" spans="1:15" ht="15.2" customHeight="1" x14ac:dyDescent="0.25">
      <c r="A44" s="88"/>
      <c r="B44" s="12">
        <v>40</v>
      </c>
      <c r="C44" s="10" t="s">
        <v>36</v>
      </c>
      <c r="D44" s="9">
        <v>72427</v>
      </c>
      <c r="E44" s="13" t="s">
        <v>106</v>
      </c>
      <c r="F44" s="13" t="s">
        <v>106</v>
      </c>
      <c r="G44" s="13" t="s">
        <v>106</v>
      </c>
      <c r="H44" s="13" t="s">
        <v>106</v>
      </c>
      <c r="I44" s="26" t="str">
        <f t="shared" si="0"/>
        <v>-</v>
      </c>
      <c r="J44" s="13" t="s">
        <v>106</v>
      </c>
      <c r="K44" s="13" t="s">
        <v>106</v>
      </c>
      <c r="L44" s="13" t="s">
        <v>106</v>
      </c>
      <c r="M44" s="13" t="s">
        <v>106</v>
      </c>
      <c r="N44" s="59" t="str">
        <f t="shared" si="1"/>
        <v>-</v>
      </c>
      <c r="O44" s="48"/>
    </row>
    <row r="45" spans="1:15" ht="15.2" customHeight="1" x14ac:dyDescent="0.25">
      <c r="A45" s="88"/>
      <c r="B45" s="12">
        <v>41</v>
      </c>
      <c r="C45" s="10" t="s">
        <v>37</v>
      </c>
      <c r="D45" s="9">
        <v>72428</v>
      </c>
      <c r="E45" s="13" t="s">
        <v>106</v>
      </c>
      <c r="F45" s="13" t="s">
        <v>106</v>
      </c>
      <c r="G45" s="13" t="s">
        <v>106</v>
      </c>
      <c r="H45" s="13" t="s">
        <v>106</v>
      </c>
      <c r="I45" s="26" t="str">
        <f t="shared" si="0"/>
        <v>-</v>
      </c>
      <c r="J45" s="13" t="s">
        <v>106</v>
      </c>
      <c r="K45" s="13" t="s">
        <v>106</v>
      </c>
      <c r="L45" s="13" t="s">
        <v>106</v>
      </c>
      <c r="M45" s="13" t="s">
        <v>106</v>
      </c>
      <c r="N45" s="59" t="str">
        <f t="shared" si="1"/>
        <v>-</v>
      </c>
      <c r="O45" s="48"/>
    </row>
    <row r="46" spans="1:15" ht="15.2" customHeight="1" x14ac:dyDescent="0.25">
      <c r="A46" s="88"/>
      <c r="B46" s="12">
        <v>42</v>
      </c>
      <c r="C46" s="10" t="s">
        <v>89</v>
      </c>
      <c r="D46" s="9">
        <v>72429</v>
      </c>
      <c r="E46" s="13" t="s">
        <v>106</v>
      </c>
      <c r="F46" s="13" t="s">
        <v>106</v>
      </c>
      <c r="G46" s="13" t="s">
        <v>106</v>
      </c>
      <c r="H46" s="13" t="s">
        <v>106</v>
      </c>
      <c r="I46" s="26" t="str">
        <f t="shared" si="0"/>
        <v>-</v>
      </c>
      <c r="J46" s="13" t="s">
        <v>106</v>
      </c>
      <c r="K46" s="13" t="s">
        <v>106</v>
      </c>
      <c r="L46" s="13" t="s">
        <v>106</v>
      </c>
      <c r="M46" s="13" t="s">
        <v>106</v>
      </c>
      <c r="N46" s="59" t="str">
        <f t="shared" si="1"/>
        <v>-</v>
      </c>
      <c r="O46" s="48"/>
    </row>
    <row r="47" spans="1:15" ht="15.2" customHeight="1" x14ac:dyDescent="0.25">
      <c r="A47" s="88"/>
      <c r="B47" s="12">
        <v>43</v>
      </c>
      <c r="C47" s="10" t="s">
        <v>38</v>
      </c>
      <c r="D47" s="9">
        <v>48845</v>
      </c>
      <c r="E47" s="13" t="s">
        <v>106</v>
      </c>
      <c r="F47" s="13" t="s">
        <v>106</v>
      </c>
      <c r="G47" s="13" t="s">
        <v>106</v>
      </c>
      <c r="H47" s="13" t="s">
        <v>106</v>
      </c>
      <c r="I47" s="26" t="str">
        <f t="shared" si="0"/>
        <v>-</v>
      </c>
      <c r="J47" s="13" t="s">
        <v>106</v>
      </c>
      <c r="K47" s="13" t="s">
        <v>106</v>
      </c>
      <c r="L47" s="13" t="s">
        <v>106</v>
      </c>
      <c r="M47" s="13" t="s">
        <v>106</v>
      </c>
      <c r="N47" s="59" t="str">
        <f t="shared" si="1"/>
        <v>-</v>
      </c>
      <c r="O47" s="48"/>
    </row>
    <row r="48" spans="1:15" ht="15.2" customHeight="1" x14ac:dyDescent="0.25">
      <c r="A48" s="88"/>
      <c r="B48" s="12">
        <v>44</v>
      </c>
      <c r="C48" s="10" t="s">
        <v>90</v>
      </c>
      <c r="D48" s="9">
        <v>72436</v>
      </c>
      <c r="E48" s="13" t="s">
        <v>106</v>
      </c>
      <c r="F48" s="13" t="s">
        <v>106</v>
      </c>
      <c r="G48" s="13" t="s">
        <v>106</v>
      </c>
      <c r="H48" s="13" t="s">
        <v>106</v>
      </c>
      <c r="I48" s="26" t="str">
        <f t="shared" si="0"/>
        <v>-</v>
      </c>
      <c r="J48" s="13" t="s">
        <v>106</v>
      </c>
      <c r="K48" s="13" t="s">
        <v>106</v>
      </c>
      <c r="L48" s="13" t="s">
        <v>106</v>
      </c>
      <c r="M48" s="13" t="s">
        <v>106</v>
      </c>
      <c r="N48" s="59" t="str">
        <f t="shared" si="1"/>
        <v>-</v>
      </c>
      <c r="O48" s="48"/>
    </row>
    <row r="49" spans="1:15" ht="15.2" customHeight="1" thickBot="1" x14ac:dyDescent="0.3">
      <c r="A49" s="89"/>
      <c r="B49" s="29">
        <v>45</v>
      </c>
      <c r="C49" s="32" t="s">
        <v>39</v>
      </c>
      <c r="D49" s="33" t="s">
        <v>40</v>
      </c>
      <c r="E49" s="45" t="s">
        <v>106</v>
      </c>
      <c r="F49" s="45" t="s">
        <v>106</v>
      </c>
      <c r="G49" s="45" t="s">
        <v>106</v>
      </c>
      <c r="H49" s="45" t="s">
        <v>106</v>
      </c>
      <c r="I49" s="46" t="str">
        <f t="shared" si="0"/>
        <v>-</v>
      </c>
      <c r="J49" s="45" t="s">
        <v>106</v>
      </c>
      <c r="K49" s="45" t="s">
        <v>106</v>
      </c>
      <c r="L49" s="45" t="s">
        <v>106</v>
      </c>
      <c r="M49" s="45" t="s">
        <v>106</v>
      </c>
      <c r="N49" s="60" t="str">
        <f t="shared" si="1"/>
        <v>-</v>
      </c>
      <c r="O49" s="48"/>
    </row>
    <row r="50" spans="1:15" ht="15.2" customHeight="1" x14ac:dyDescent="0.25">
      <c r="A50" s="90" t="s">
        <v>62</v>
      </c>
      <c r="B50" s="18">
        <v>46</v>
      </c>
      <c r="C50" s="37" t="s">
        <v>41</v>
      </c>
      <c r="D50" s="38">
        <v>72441</v>
      </c>
      <c r="E50" s="20" t="s">
        <v>106</v>
      </c>
      <c r="F50" s="20" t="s">
        <v>106</v>
      </c>
      <c r="G50" s="20" t="s">
        <v>106</v>
      </c>
      <c r="H50" s="20" t="s">
        <v>106</v>
      </c>
      <c r="I50" s="27" t="str">
        <f t="shared" si="0"/>
        <v>-</v>
      </c>
      <c r="J50" s="20" t="s">
        <v>106</v>
      </c>
      <c r="K50" s="20" t="s">
        <v>106</v>
      </c>
      <c r="L50" s="20" t="s">
        <v>106</v>
      </c>
      <c r="M50" s="20" t="s">
        <v>106</v>
      </c>
      <c r="N50" s="58" t="str">
        <f t="shared" si="1"/>
        <v>-</v>
      </c>
      <c r="O50" s="48"/>
    </row>
    <row r="51" spans="1:15" ht="15.2" customHeight="1" x14ac:dyDescent="0.25">
      <c r="A51" s="91"/>
      <c r="B51" s="12">
        <v>47</v>
      </c>
      <c r="C51" s="10" t="s">
        <v>42</v>
      </c>
      <c r="D51" s="9" t="s">
        <v>43</v>
      </c>
      <c r="E51" s="13" t="s">
        <v>106</v>
      </c>
      <c r="F51" s="13" t="s">
        <v>106</v>
      </c>
      <c r="G51" s="13" t="s">
        <v>106</v>
      </c>
      <c r="H51" s="13" t="s">
        <v>106</v>
      </c>
      <c r="I51" s="26" t="str">
        <f t="shared" si="0"/>
        <v>-</v>
      </c>
      <c r="J51" s="13" t="s">
        <v>106</v>
      </c>
      <c r="K51" s="13" t="s">
        <v>106</v>
      </c>
      <c r="L51" s="13" t="s">
        <v>106</v>
      </c>
      <c r="M51" s="13" t="s">
        <v>106</v>
      </c>
      <c r="N51" s="59" t="str">
        <f t="shared" si="1"/>
        <v>-</v>
      </c>
      <c r="O51" s="48"/>
    </row>
    <row r="52" spans="1:15" ht="15.2" customHeight="1" x14ac:dyDescent="0.25">
      <c r="A52" s="91"/>
      <c r="B52" s="12">
        <v>48</v>
      </c>
      <c r="C52" s="10" t="s">
        <v>75</v>
      </c>
      <c r="D52" s="9">
        <v>72442</v>
      </c>
      <c r="E52" s="13" t="s">
        <v>106</v>
      </c>
      <c r="F52" s="13" t="s">
        <v>106</v>
      </c>
      <c r="G52" s="13" t="s">
        <v>106</v>
      </c>
      <c r="H52" s="13" t="s">
        <v>106</v>
      </c>
      <c r="I52" s="26" t="str">
        <f t="shared" si="0"/>
        <v>-</v>
      </c>
      <c r="J52" s="13" t="s">
        <v>106</v>
      </c>
      <c r="K52" s="13" t="s">
        <v>106</v>
      </c>
      <c r="L52" s="13" t="s">
        <v>106</v>
      </c>
      <c r="M52" s="13" t="s">
        <v>106</v>
      </c>
      <c r="N52" s="59" t="str">
        <f t="shared" si="1"/>
        <v>-</v>
      </c>
      <c r="O52" s="48"/>
    </row>
    <row r="53" spans="1:15" ht="15.2" customHeight="1" x14ac:dyDescent="0.25">
      <c r="A53" s="91"/>
      <c r="B53" s="12">
        <v>49</v>
      </c>
      <c r="C53" s="10" t="s">
        <v>44</v>
      </c>
      <c r="D53" s="9">
        <v>72443</v>
      </c>
      <c r="E53" s="13" t="s">
        <v>106</v>
      </c>
      <c r="F53" s="13" t="s">
        <v>106</v>
      </c>
      <c r="G53" s="13" t="s">
        <v>106</v>
      </c>
      <c r="H53" s="13" t="s">
        <v>106</v>
      </c>
      <c r="I53" s="26" t="str">
        <f t="shared" si="0"/>
        <v>-</v>
      </c>
      <c r="J53" s="13" t="s">
        <v>106</v>
      </c>
      <c r="K53" s="13" t="s">
        <v>106</v>
      </c>
      <c r="L53" s="13" t="s">
        <v>106</v>
      </c>
      <c r="M53" s="13" t="s">
        <v>106</v>
      </c>
      <c r="N53" s="59" t="str">
        <f t="shared" si="1"/>
        <v>-</v>
      </c>
      <c r="O53" s="48"/>
    </row>
    <row r="54" spans="1:15" ht="15.2" customHeight="1" x14ac:dyDescent="0.25">
      <c r="A54" s="91"/>
      <c r="B54" s="12">
        <v>50</v>
      </c>
      <c r="C54" s="10" t="s">
        <v>45</v>
      </c>
      <c r="D54" s="9" t="s">
        <v>46</v>
      </c>
      <c r="E54" s="13" t="s">
        <v>106</v>
      </c>
      <c r="F54" s="13" t="s">
        <v>106</v>
      </c>
      <c r="G54" s="13" t="s">
        <v>106</v>
      </c>
      <c r="H54" s="13" t="s">
        <v>106</v>
      </c>
      <c r="I54" s="26" t="str">
        <f t="shared" si="0"/>
        <v>-</v>
      </c>
      <c r="J54" s="13" t="s">
        <v>106</v>
      </c>
      <c r="K54" s="13" t="s">
        <v>106</v>
      </c>
      <c r="L54" s="13" t="s">
        <v>106</v>
      </c>
      <c r="M54" s="13" t="s">
        <v>106</v>
      </c>
      <c r="N54" s="59" t="str">
        <f t="shared" si="1"/>
        <v>-</v>
      </c>
      <c r="O54" s="48"/>
    </row>
    <row r="55" spans="1:15" ht="15.2" customHeight="1" x14ac:dyDescent="0.25">
      <c r="A55" s="91"/>
      <c r="B55" s="12">
        <v>51</v>
      </c>
      <c r="C55" s="10" t="s">
        <v>47</v>
      </c>
      <c r="D55" s="9">
        <v>72444</v>
      </c>
      <c r="E55" s="13" t="s">
        <v>106</v>
      </c>
      <c r="F55" s="13" t="s">
        <v>106</v>
      </c>
      <c r="G55" s="13" t="s">
        <v>106</v>
      </c>
      <c r="H55" s="13" t="s">
        <v>106</v>
      </c>
      <c r="I55" s="26" t="str">
        <f t="shared" si="0"/>
        <v>-</v>
      </c>
      <c r="J55" s="13" t="s">
        <v>106</v>
      </c>
      <c r="K55" s="13" t="s">
        <v>106</v>
      </c>
      <c r="L55" s="13" t="s">
        <v>106</v>
      </c>
      <c r="M55" s="13" t="s">
        <v>106</v>
      </c>
      <c r="N55" s="59" t="str">
        <f t="shared" si="1"/>
        <v>-</v>
      </c>
      <c r="O55" s="48"/>
    </row>
    <row r="56" spans="1:15" ht="15.2" customHeight="1" x14ac:dyDescent="0.25">
      <c r="A56" s="91"/>
      <c r="B56" s="12">
        <v>52</v>
      </c>
      <c r="C56" s="10" t="s">
        <v>48</v>
      </c>
      <c r="D56" s="9">
        <v>48846</v>
      </c>
      <c r="E56" s="13" t="s">
        <v>106</v>
      </c>
      <c r="F56" s="13" t="s">
        <v>106</v>
      </c>
      <c r="G56" s="13" t="s">
        <v>106</v>
      </c>
      <c r="H56" s="13" t="s">
        <v>106</v>
      </c>
      <c r="I56" s="26" t="str">
        <f t="shared" si="0"/>
        <v>-</v>
      </c>
      <c r="J56" s="13" t="s">
        <v>106</v>
      </c>
      <c r="K56" s="13" t="s">
        <v>106</v>
      </c>
      <c r="L56" s="13" t="s">
        <v>106</v>
      </c>
      <c r="M56" s="13" t="s">
        <v>106</v>
      </c>
      <c r="N56" s="59" t="str">
        <f t="shared" si="1"/>
        <v>-</v>
      </c>
      <c r="O56" s="48"/>
    </row>
    <row r="57" spans="1:15" ht="15.2" customHeight="1" x14ac:dyDescent="0.25">
      <c r="A57" s="91"/>
      <c r="B57" s="12">
        <v>53</v>
      </c>
      <c r="C57" s="10" t="s">
        <v>91</v>
      </c>
      <c r="D57" s="9">
        <v>72445</v>
      </c>
      <c r="E57" s="13" t="s">
        <v>106</v>
      </c>
      <c r="F57" s="13" t="s">
        <v>106</v>
      </c>
      <c r="G57" s="13" t="s">
        <v>106</v>
      </c>
      <c r="H57" s="13" t="s">
        <v>106</v>
      </c>
      <c r="I57" s="26" t="str">
        <f t="shared" si="0"/>
        <v>-</v>
      </c>
      <c r="J57" s="13" t="s">
        <v>106</v>
      </c>
      <c r="K57" s="13" t="s">
        <v>106</v>
      </c>
      <c r="L57" s="13" t="s">
        <v>106</v>
      </c>
      <c r="M57" s="13" t="s">
        <v>106</v>
      </c>
      <c r="N57" s="59" t="str">
        <f t="shared" si="1"/>
        <v>-</v>
      </c>
      <c r="O57" s="48"/>
    </row>
    <row r="58" spans="1:15" ht="15.2" customHeight="1" x14ac:dyDescent="0.25">
      <c r="A58" s="91"/>
      <c r="B58" s="12">
        <v>54</v>
      </c>
      <c r="C58" s="10" t="s">
        <v>92</v>
      </c>
      <c r="D58" s="9">
        <v>72446</v>
      </c>
      <c r="E58" s="13" t="s">
        <v>106</v>
      </c>
      <c r="F58" s="13" t="s">
        <v>106</v>
      </c>
      <c r="G58" s="13" t="s">
        <v>106</v>
      </c>
      <c r="H58" s="13" t="s">
        <v>106</v>
      </c>
      <c r="I58" s="26" t="str">
        <f t="shared" si="0"/>
        <v>-</v>
      </c>
      <c r="J58" s="13" t="s">
        <v>106</v>
      </c>
      <c r="K58" s="13" t="s">
        <v>106</v>
      </c>
      <c r="L58" s="13" t="s">
        <v>106</v>
      </c>
      <c r="M58" s="13" t="s">
        <v>106</v>
      </c>
      <c r="N58" s="59" t="str">
        <f t="shared" si="1"/>
        <v>-</v>
      </c>
      <c r="O58" s="48"/>
    </row>
    <row r="59" spans="1:15" ht="15.2" customHeight="1" x14ac:dyDescent="0.25">
      <c r="A59" s="91"/>
      <c r="B59" s="12">
        <v>55</v>
      </c>
      <c r="C59" s="10" t="s">
        <v>49</v>
      </c>
      <c r="D59" s="9" t="s">
        <v>50</v>
      </c>
      <c r="E59" s="13" t="s">
        <v>106</v>
      </c>
      <c r="F59" s="13" t="s">
        <v>106</v>
      </c>
      <c r="G59" s="13" t="s">
        <v>106</v>
      </c>
      <c r="H59" s="13" t="s">
        <v>106</v>
      </c>
      <c r="I59" s="26" t="str">
        <f t="shared" si="0"/>
        <v>-</v>
      </c>
      <c r="J59" s="13" t="s">
        <v>106</v>
      </c>
      <c r="K59" s="13" t="s">
        <v>106</v>
      </c>
      <c r="L59" s="13" t="s">
        <v>106</v>
      </c>
      <c r="M59" s="13" t="s">
        <v>106</v>
      </c>
      <c r="N59" s="59" t="str">
        <f t="shared" si="1"/>
        <v>-</v>
      </c>
      <c r="O59" s="48"/>
    </row>
    <row r="60" spans="1:15" ht="15.2" customHeight="1" thickBot="1" x14ac:dyDescent="0.3">
      <c r="A60" s="92"/>
      <c r="B60" s="29">
        <v>56</v>
      </c>
      <c r="C60" s="32" t="s">
        <v>67</v>
      </c>
      <c r="D60" s="33" t="s">
        <v>68</v>
      </c>
      <c r="E60" s="45" t="s">
        <v>106</v>
      </c>
      <c r="F60" s="45" t="s">
        <v>106</v>
      </c>
      <c r="G60" s="45" t="s">
        <v>106</v>
      </c>
      <c r="H60" s="45" t="s">
        <v>106</v>
      </c>
      <c r="I60" s="46" t="str">
        <f t="shared" si="0"/>
        <v>-</v>
      </c>
      <c r="J60" s="45" t="s">
        <v>106</v>
      </c>
      <c r="K60" s="45" t="s">
        <v>106</v>
      </c>
      <c r="L60" s="45" t="s">
        <v>106</v>
      </c>
      <c r="M60" s="45" t="s">
        <v>106</v>
      </c>
      <c r="N60" s="60" t="str">
        <f t="shared" si="1"/>
        <v>-</v>
      </c>
      <c r="O60" s="48"/>
    </row>
    <row r="61" spans="1:15" ht="15.2" customHeight="1" x14ac:dyDescent="0.25">
      <c r="A61" s="93" t="s">
        <v>70</v>
      </c>
      <c r="B61" s="18">
        <v>57</v>
      </c>
      <c r="C61" s="49" t="s">
        <v>55</v>
      </c>
      <c r="D61" s="50" t="s">
        <v>54</v>
      </c>
      <c r="E61" s="20" t="s">
        <v>106</v>
      </c>
      <c r="F61" s="20" t="s">
        <v>106</v>
      </c>
      <c r="G61" s="20" t="s">
        <v>106</v>
      </c>
      <c r="H61" s="20" t="s">
        <v>106</v>
      </c>
      <c r="I61" s="27" t="str">
        <f t="shared" si="0"/>
        <v>-</v>
      </c>
      <c r="J61" s="20" t="s">
        <v>106</v>
      </c>
      <c r="K61" s="20" t="s">
        <v>106</v>
      </c>
      <c r="L61" s="20" t="s">
        <v>106</v>
      </c>
      <c r="M61" s="20">
        <v>3</v>
      </c>
      <c r="N61" s="58">
        <f t="shared" si="1"/>
        <v>3</v>
      </c>
      <c r="O61" s="48"/>
    </row>
    <row r="62" spans="1:15" ht="15.2" customHeight="1" thickBot="1" x14ac:dyDescent="0.3">
      <c r="A62" s="94"/>
      <c r="B62" s="29">
        <v>58</v>
      </c>
      <c r="C62" s="51" t="s">
        <v>93</v>
      </c>
      <c r="D62" s="52" t="s">
        <v>65</v>
      </c>
      <c r="E62" s="53"/>
      <c r="F62" s="53"/>
      <c r="G62" s="53"/>
      <c r="H62" s="53"/>
      <c r="I62" s="46" t="str">
        <f>+IF(AND(OR(E62="-",E62=""),OR(F62="-",F62=""),OR(G62="-",G62=""),OR(H62="-",H62="")),"-",SUM(E62:H62))</f>
        <v>-</v>
      </c>
      <c r="J62" s="53"/>
      <c r="K62" s="53"/>
      <c r="L62" s="53"/>
      <c r="M62" s="53"/>
      <c r="N62" s="60" t="str">
        <f>+IF(AND(OR(J62="-",J62=""),OR(K62="-",K62=""),OR(L62="-",L62=""),OR(M62="-",M62="")),"-",SUM(J62:M62))</f>
        <v>-</v>
      </c>
      <c r="O62" s="48"/>
    </row>
  </sheetData>
  <mergeCells count="13">
    <mergeCell ref="A61:A62"/>
    <mergeCell ref="A5:A29"/>
    <mergeCell ref="C1:N1"/>
    <mergeCell ref="F2:J2"/>
    <mergeCell ref="B3:B4"/>
    <mergeCell ref="C3:C4"/>
    <mergeCell ref="D3:D4"/>
    <mergeCell ref="E3:H3"/>
    <mergeCell ref="I3:I4"/>
    <mergeCell ref="J3:M3"/>
    <mergeCell ref="N3:N4"/>
    <mergeCell ref="A50:A60"/>
    <mergeCell ref="A30:A49"/>
  </mergeCells>
  <phoneticPr fontId="17" type="noConversion"/>
  <pageMargins left="0.75" right="0.25" top="0.25" bottom="0.25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A5:XFD5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" customWidth="1"/>
    <col min="5" max="8" width="5.7109375" style="4" customWidth="1"/>
    <col min="9" max="9" width="5.7109375" style="7" customWidth="1"/>
    <col min="10" max="13" width="5.7109375" style="4" customWidth="1"/>
    <col min="14" max="14" width="5.5703125" style="3" customWidth="1"/>
    <col min="15" max="16384" width="9.140625" style="2"/>
  </cols>
  <sheetData>
    <row r="1" spans="1:15" ht="18" customHeight="1" x14ac:dyDescent="0.3">
      <c r="C1" s="95" t="s">
        <v>51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5" ht="16.5" customHeight="1" thickBot="1" x14ac:dyDescent="0.3">
      <c r="D2" s="2"/>
      <c r="E2" s="2"/>
      <c r="F2" s="96" t="s">
        <v>52</v>
      </c>
      <c r="G2" s="96"/>
      <c r="H2" s="96"/>
      <c r="I2" s="96"/>
      <c r="J2" s="96"/>
      <c r="K2" s="2"/>
      <c r="L2" s="2"/>
      <c r="M2" s="5" t="s">
        <v>53</v>
      </c>
      <c r="N2" s="8"/>
    </row>
    <row r="3" spans="1:15" s="6" customFormat="1" ht="14.25" customHeight="1" x14ac:dyDescent="0.25">
      <c r="A3" s="17" t="s">
        <v>57</v>
      </c>
      <c r="B3" s="97" t="s">
        <v>0</v>
      </c>
      <c r="C3" s="99" t="s">
        <v>1</v>
      </c>
      <c r="D3" s="121" t="s">
        <v>2</v>
      </c>
      <c r="E3" s="123" t="str">
        <f>"Ngày 21/"&amp;Tháng!$F$1</f>
        <v>Ngày 21/06</v>
      </c>
      <c r="F3" s="113"/>
      <c r="G3" s="113"/>
      <c r="H3" s="124"/>
      <c r="I3" s="125" t="s">
        <v>3</v>
      </c>
      <c r="J3" s="123" t="str">
        <f>"Ngày 22/"&amp;Tháng!$F$1</f>
        <v>Ngày 22/06</v>
      </c>
      <c r="K3" s="113"/>
      <c r="L3" s="113"/>
      <c r="M3" s="124"/>
      <c r="N3" s="127" t="s">
        <v>3</v>
      </c>
    </row>
    <row r="4" spans="1:15" s="6" customFormat="1" ht="14.25" customHeight="1" thickBot="1" x14ac:dyDescent="0.3">
      <c r="A4" s="42"/>
      <c r="B4" s="98"/>
      <c r="C4" s="100"/>
      <c r="D4" s="122"/>
      <c r="E4" s="43" t="s">
        <v>58</v>
      </c>
      <c r="F4" s="40" t="s">
        <v>59</v>
      </c>
      <c r="G4" s="41" t="s">
        <v>60</v>
      </c>
      <c r="H4" s="44" t="s">
        <v>61</v>
      </c>
      <c r="I4" s="126"/>
      <c r="J4" s="43" t="s">
        <v>58</v>
      </c>
      <c r="K4" s="41" t="s">
        <v>59</v>
      </c>
      <c r="L4" s="41" t="s">
        <v>60</v>
      </c>
      <c r="M4" s="44" t="s">
        <v>61</v>
      </c>
      <c r="N4" s="128"/>
    </row>
    <row r="5" spans="1:15" s="3" customFormat="1" ht="15.2" customHeight="1" x14ac:dyDescent="0.25">
      <c r="A5" s="105" t="s">
        <v>69</v>
      </c>
      <c r="B5" s="18">
        <v>1</v>
      </c>
      <c r="C5" s="19" t="s">
        <v>4</v>
      </c>
      <c r="D5" s="18">
        <v>73401</v>
      </c>
      <c r="E5" s="20">
        <v>1</v>
      </c>
      <c r="F5" s="20" t="s">
        <v>106</v>
      </c>
      <c r="G5" s="20" t="s">
        <v>106</v>
      </c>
      <c r="H5" s="20" t="s">
        <v>106</v>
      </c>
      <c r="I5" s="27">
        <f>+IF(AND(OR(E5="-",E5=""),OR(F5="-",F5=""),OR(G5="-",G5=""),OR(H5="-",H5="")),"-",SUM(E5:H5))</f>
        <v>1</v>
      </c>
      <c r="J5" s="20" t="s">
        <v>106</v>
      </c>
      <c r="K5" s="20" t="s">
        <v>106</v>
      </c>
      <c r="L5" s="20" t="s">
        <v>106</v>
      </c>
      <c r="M5" s="20" t="s">
        <v>106</v>
      </c>
      <c r="N5" s="58" t="str">
        <f>+IF(AND(OR(J5="-",J5=""),OR(K5="-",K5=""),OR(L5="-",L5=""),OR(M5="-",M5="")),"-",SUM(J5:M5))</f>
        <v>-</v>
      </c>
      <c r="O5" s="47"/>
    </row>
    <row r="6" spans="1:15" s="3" customFormat="1" ht="15.2" customHeight="1" x14ac:dyDescent="0.25">
      <c r="A6" s="106"/>
      <c r="B6" s="12">
        <v>2</v>
      </c>
      <c r="C6" s="22" t="s">
        <v>78</v>
      </c>
      <c r="D6" s="12">
        <v>73402</v>
      </c>
      <c r="E6" s="13" t="s">
        <v>106</v>
      </c>
      <c r="F6" s="13" t="s">
        <v>106</v>
      </c>
      <c r="G6" s="13" t="s">
        <v>106</v>
      </c>
      <c r="H6" s="13">
        <v>14</v>
      </c>
      <c r="I6" s="26">
        <f t="shared" ref="I6:I61" si="0">+IF(AND(OR(E6="-",E6=""),OR(F6="-",F6=""),OR(G6="-",G6=""),OR(H6="-",H6="")),"-",SUM(E6:H6))</f>
        <v>14</v>
      </c>
      <c r="J6" s="13" t="s">
        <v>106</v>
      </c>
      <c r="K6" s="13" t="s">
        <v>106</v>
      </c>
      <c r="L6" s="13" t="s">
        <v>106</v>
      </c>
      <c r="M6" s="13" t="s">
        <v>106</v>
      </c>
      <c r="N6" s="59" t="str">
        <f t="shared" ref="N6:N61" si="1">+IF(AND(OR(J6="-",J6=""),OR(K6="-",K6=""),OR(L6="-",L6=""),OR(M6="-",M6="")),"-",SUM(J6:M6))</f>
        <v>-</v>
      </c>
      <c r="O6" s="47"/>
    </row>
    <row r="7" spans="1:15" s="3" customFormat="1" ht="15.2" customHeight="1" x14ac:dyDescent="0.25">
      <c r="A7" s="106"/>
      <c r="B7" s="12">
        <v>3</v>
      </c>
      <c r="C7" s="10" t="s">
        <v>5</v>
      </c>
      <c r="D7" s="9">
        <v>48842</v>
      </c>
      <c r="E7" s="13" t="s">
        <v>106</v>
      </c>
      <c r="F7" s="13" t="s">
        <v>106</v>
      </c>
      <c r="G7" s="13" t="s">
        <v>106</v>
      </c>
      <c r="H7" s="13">
        <v>16</v>
      </c>
      <c r="I7" s="26">
        <f t="shared" si="0"/>
        <v>16</v>
      </c>
      <c r="J7" s="13" t="s">
        <v>106</v>
      </c>
      <c r="K7" s="13" t="s">
        <v>106</v>
      </c>
      <c r="L7" s="13" t="s">
        <v>106</v>
      </c>
      <c r="M7" s="13">
        <v>1</v>
      </c>
      <c r="N7" s="59">
        <f t="shared" si="1"/>
        <v>1</v>
      </c>
      <c r="O7" s="47"/>
    </row>
    <row r="8" spans="1:15" s="3" customFormat="1" ht="15.2" customHeight="1" x14ac:dyDescent="0.25">
      <c r="A8" s="106"/>
      <c r="B8" s="12">
        <v>4</v>
      </c>
      <c r="C8" s="10" t="s">
        <v>6</v>
      </c>
      <c r="D8" s="9">
        <v>73403</v>
      </c>
      <c r="E8" s="13" t="s">
        <v>106</v>
      </c>
      <c r="F8" s="13" t="s">
        <v>106</v>
      </c>
      <c r="G8" s="13" t="s">
        <v>106</v>
      </c>
      <c r="H8" s="13" t="s">
        <v>106</v>
      </c>
      <c r="I8" s="26" t="str">
        <f t="shared" si="0"/>
        <v>-</v>
      </c>
      <c r="J8" s="13" t="s">
        <v>106</v>
      </c>
      <c r="K8" s="13" t="s">
        <v>106</v>
      </c>
      <c r="L8" s="13" t="s">
        <v>106</v>
      </c>
      <c r="M8" s="13" t="s">
        <v>106</v>
      </c>
      <c r="N8" s="59" t="str">
        <f t="shared" si="1"/>
        <v>-</v>
      </c>
      <c r="O8" s="47"/>
    </row>
    <row r="9" spans="1:15" s="3" customFormat="1" ht="15.2" customHeight="1" x14ac:dyDescent="0.25">
      <c r="A9" s="106"/>
      <c r="B9" s="12">
        <v>5</v>
      </c>
      <c r="C9" s="10" t="s">
        <v>79</v>
      </c>
      <c r="D9" s="9">
        <v>73420</v>
      </c>
      <c r="E9" s="13" t="s">
        <v>106</v>
      </c>
      <c r="F9" s="13" t="s">
        <v>106</v>
      </c>
      <c r="G9" s="13" t="s">
        <v>106</v>
      </c>
      <c r="H9" s="13" t="s">
        <v>106</v>
      </c>
      <c r="I9" s="26" t="str">
        <f t="shared" si="0"/>
        <v>-</v>
      </c>
      <c r="J9" s="13" t="s">
        <v>106</v>
      </c>
      <c r="K9" s="13" t="s">
        <v>106</v>
      </c>
      <c r="L9" s="13" t="s">
        <v>106</v>
      </c>
      <c r="M9" s="13" t="s">
        <v>106</v>
      </c>
      <c r="N9" s="59" t="str">
        <f t="shared" si="1"/>
        <v>-</v>
      </c>
      <c r="O9" s="47"/>
    </row>
    <row r="10" spans="1:15" s="3" customFormat="1" ht="15.2" customHeight="1" x14ac:dyDescent="0.25">
      <c r="A10" s="106"/>
      <c r="B10" s="12">
        <v>6</v>
      </c>
      <c r="C10" s="10" t="s">
        <v>7</v>
      </c>
      <c r="D10" s="9">
        <v>73400</v>
      </c>
      <c r="E10" s="13" t="s">
        <v>106</v>
      </c>
      <c r="F10" s="13" t="s">
        <v>106</v>
      </c>
      <c r="G10" s="13" t="s">
        <v>106</v>
      </c>
      <c r="H10" s="13" t="s">
        <v>106</v>
      </c>
      <c r="I10" s="26" t="str">
        <f t="shared" si="0"/>
        <v>-</v>
      </c>
      <c r="J10" s="13" t="s">
        <v>106</v>
      </c>
      <c r="K10" s="13" t="s">
        <v>106</v>
      </c>
      <c r="L10" s="13" t="s">
        <v>106</v>
      </c>
      <c r="M10" s="13" t="s">
        <v>106</v>
      </c>
      <c r="N10" s="59" t="str">
        <f t="shared" si="1"/>
        <v>-</v>
      </c>
      <c r="O10" s="47"/>
    </row>
    <row r="11" spans="1:15" s="3" customFormat="1" ht="15.2" customHeight="1" x14ac:dyDescent="0.25">
      <c r="A11" s="106"/>
      <c r="B11" s="12">
        <v>7</v>
      </c>
      <c r="C11" s="10" t="s">
        <v>8</v>
      </c>
      <c r="D11" s="9">
        <v>73404</v>
      </c>
      <c r="E11" s="13" t="s">
        <v>106</v>
      </c>
      <c r="F11" s="13" t="s">
        <v>106</v>
      </c>
      <c r="G11" s="13" t="s">
        <v>106</v>
      </c>
      <c r="H11" s="13" t="s">
        <v>106</v>
      </c>
      <c r="I11" s="26" t="str">
        <f t="shared" si="0"/>
        <v>-</v>
      </c>
      <c r="J11" s="13" t="s">
        <v>106</v>
      </c>
      <c r="K11" s="13" t="s">
        <v>106</v>
      </c>
      <c r="L11" s="13" t="s">
        <v>106</v>
      </c>
      <c r="M11" s="13" t="s">
        <v>106</v>
      </c>
      <c r="N11" s="59" t="str">
        <f t="shared" si="1"/>
        <v>-</v>
      </c>
      <c r="O11" s="47"/>
    </row>
    <row r="12" spans="1:15" s="3" customFormat="1" ht="15.2" customHeight="1" x14ac:dyDescent="0.25">
      <c r="A12" s="106"/>
      <c r="B12" s="12">
        <v>8</v>
      </c>
      <c r="C12" s="10" t="s">
        <v>9</v>
      </c>
      <c r="D12" s="9" t="s">
        <v>10</v>
      </c>
      <c r="E12" s="13" t="s">
        <v>106</v>
      </c>
      <c r="F12" s="13" t="s">
        <v>106</v>
      </c>
      <c r="G12" s="13" t="s">
        <v>106</v>
      </c>
      <c r="H12" s="13" t="s">
        <v>106</v>
      </c>
      <c r="I12" s="26" t="str">
        <f t="shared" si="0"/>
        <v>-</v>
      </c>
      <c r="J12" s="13" t="s">
        <v>106</v>
      </c>
      <c r="K12" s="13" t="s">
        <v>106</v>
      </c>
      <c r="L12" s="13" t="s">
        <v>106</v>
      </c>
      <c r="M12" s="13" t="s">
        <v>106</v>
      </c>
      <c r="N12" s="59" t="str">
        <f t="shared" si="1"/>
        <v>-</v>
      </c>
      <c r="O12" s="47"/>
    </row>
    <row r="13" spans="1:15" s="3" customFormat="1" ht="15.2" customHeight="1" x14ac:dyDescent="0.25">
      <c r="A13" s="106"/>
      <c r="B13" s="12">
        <v>9</v>
      </c>
      <c r="C13" s="10" t="s">
        <v>11</v>
      </c>
      <c r="D13" s="9">
        <v>73405</v>
      </c>
      <c r="E13" s="13" t="s">
        <v>106</v>
      </c>
      <c r="F13" s="13" t="s">
        <v>106</v>
      </c>
      <c r="G13" s="13" t="s">
        <v>106</v>
      </c>
      <c r="H13" s="13" t="s">
        <v>106</v>
      </c>
      <c r="I13" s="26" t="str">
        <f t="shared" si="0"/>
        <v>-</v>
      </c>
      <c r="J13" s="13" t="s">
        <v>106</v>
      </c>
      <c r="K13" s="13" t="s">
        <v>106</v>
      </c>
      <c r="L13" s="13" t="s">
        <v>106</v>
      </c>
      <c r="M13" s="13" t="s">
        <v>106</v>
      </c>
      <c r="N13" s="59" t="str">
        <f t="shared" si="1"/>
        <v>-</v>
      </c>
      <c r="O13" s="47"/>
    </row>
    <row r="14" spans="1:15" s="3" customFormat="1" ht="15.2" customHeight="1" x14ac:dyDescent="0.25">
      <c r="A14" s="106"/>
      <c r="B14" s="12">
        <v>10</v>
      </c>
      <c r="C14" s="10" t="s">
        <v>80</v>
      </c>
      <c r="D14" s="9">
        <v>73406</v>
      </c>
      <c r="E14" s="13" t="s">
        <v>106</v>
      </c>
      <c r="F14" s="13" t="s">
        <v>106</v>
      </c>
      <c r="G14" s="13" t="s">
        <v>106</v>
      </c>
      <c r="H14" s="13">
        <v>3</v>
      </c>
      <c r="I14" s="26">
        <f t="shared" si="0"/>
        <v>3</v>
      </c>
      <c r="J14" s="13" t="s">
        <v>106</v>
      </c>
      <c r="K14" s="13" t="s">
        <v>106</v>
      </c>
      <c r="L14" s="13" t="s">
        <v>106</v>
      </c>
      <c r="M14" s="13">
        <v>3</v>
      </c>
      <c r="N14" s="59">
        <f t="shared" si="1"/>
        <v>3</v>
      </c>
      <c r="O14" s="48"/>
    </row>
    <row r="15" spans="1:15" s="3" customFormat="1" ht="15.2" customHeight="1" x14ac:dyDescent="0.25">
      <c r="A15" s="106"/>
      <c r="B15" s="12">
        <v>11</v>
      </c>
      <c r="C15" s="10" t="s">
        <v>12</v>
      </c>
      <c r="D15" s="9">
        <v>73408</v>
      </c>
      <c r="E15" s="13" t="s">
        <v>106</v>
      </c>
      <c r="F15" s="13" t="s">
        <v>106</v>
      </c>
      <c r="G15" s="13" t="s">
        <v>106</v>
      </c>
      <c r="H15" s="13" t="s">
        <v>106</v>
      </c>
      <c r="I15" s="26" t="str">
        <f t="shared" si="0"/>
        <v>-</v>
      </c>
      <c r="J15" s="13" t="s">
        <v>106</v>
      </c>
      <c r="K15" s="13" t="s">
        <v>106</v>
      </c>
      <c r="L15" s="13" t="s">
        <v>106</v>
      </c>
      <c r="M15" s="13" t="s">
        <v>106</v>
      </c>
      <c r="N15" s="59" t="str">
        <f t="shared" si="1"/>
        <v>-</v>
      </c>
      <c r="O15" s="47"/>
    </row>
    <row r="16" spans="1:15" ht="15.2" customHeight="1" x14ac:dyDescent="0.25">
      <c r="A16" s="106"/>
      <c r="B16" s="12">
        <v>12</v>
      </c>
      <c r="C16" s="10" t="s">
        <v>13</v>
      </c>
      <c r="D16" s="9">
        <v>73409</v>
      </c>
      <c r="E16" s="13" t="s">
        <v>106</v>
      </c>
      <c r="F16" s="13" t="s">
        <v>106</v>
      </c>
      <c r="G16" s="13" t="s">
        <v>106</v>
      </c>
      <c r="H16" s="13" t="s">
        <v>106</v>
      </c>
      <c r="I16" s="26" t="str">
        <f t="shared" si="0"/>
        <v>-</v>
      </c>
      <c r="J16" s="13" t="s">
        <v>106</v>
      </c>
      <c r="K16" s="13" t="s">
        <v>106</v>
      </c>
      <c r="L16" s="13" t="s">
        <v>106</v>
      </c>
      <c r="M16" s="13" t="s">
        <v>106</v>
      </c>
      <c r="N16" s="59" t="str">
        <f t="shared" si="1"/>
        <v>-</v>
      </c>
      <c r="O16" s="47"/>
    </row>
    <row r="17" spans="1:15" s="3" customFormat="1" ht="15.2" customHeight="1" x14ac:dyDescent="0.25">
      <c r="A17" s="106"/>
      <c r="B17" s="12">
        <v>13</v>
      </c>
      <c r="C17" s="10" t="s">
        <v>63</v>
      </c>
      <c r="D17" s="9" t="s">
        <v>64</v>
      </c>
      <c r="E17" s="13" t="s">
        <v>106</v>
      </c>
      <c r="F17" s="13" t="s">
        <v>106</v>
      </c>
      <c r="G17" s="13" t="s">
        <v>106</v>
      </c>
      <c r="H17" s="13" t="s">
        <v>106</v>
      </c>
      <c r="I17" s="26" t="str">
        <f t="shared" si="0"/>
        <v>-</v>
      </c>
      <c r="J17" s="13" t="s">
        <v>106</v>
      </c>
      <c r="K17" s="13" t="s">
        <v>106</v>
      </c>
      <c r="L17" s="13" t="s">
        <v>106</v>
      </c>
      <c r="M17" s="13" t="s">
        <v>106</v>
      </c>
      <c r="N17" s="59" t="str">
        <f t="shared" si="1"/>
        <v>-</v>
      </c>
      <c r="O17" s="48"/>
    </row>
    <row r="18" spans="1:15" s="3" customFormat="1" ht="15.2" customHeight="1" x14ac:dyDescent="0.25">
      <c r="A18" s="106"/>
      <c r="B18" s="12">
        <v>14</v>
      </c>
      <c r="C18" s="10" t="s">
        <v>14</v>
      </c>
      <c r="D18" s="9" t="s">
        <v>15</v>
      </c>
      <c r="E18" s="13" t="s">
        <v>106</v>
      </c>
      <c r="F18" s="13" t="s">
        <v>106</v>
      </c>
      <c r="G18" s="13" t="s">
        <v>106</v>
      </c>
      <c r="H18" s="13" t="s">
        <v>106</v>
      </c>
      <c r="I18" s="26" t="str">
        <f t="shared" si="0"/>
        <v>-</v>
      </c>
      <c r="J18" s="13" t="s">
        <v>106</v>
      </c>
      <c r="K18" s="13" t="s">
        <v>106</v>
      </c>
      <c r="L18" s="13" t="s">
        <v>106</v>
      </c>
      <c r="M18" s="13" t="s">
        <v>106</v>
      </c>
      <c r="N18" s="59" t="str">
        <f t="shared" si="1"/>
        <v>-</v>
      </c>
      <c r="O18" s="48"/>
    </row>
    <row r="19" spans="1:15" ht="15.2" customHeight="1" x14ac:dyDescent="0.25">
      <c r="A19" s="106"/>
      <c r="B19" s="12">
        <v>15</v>
      </c>
      <c r="C19" s="10" t="s">
        <v>16</v>
      </c>
      <c r="D19" s="9">
        <v>73410</v>
      </c>
      <c r="E19" s="13" t="s">
        <v>106</v>
      </c>
      <c r="F19" s="13" t="s">
        <v>106</v>
      </c>
      <c r="G19" s="13" t="s">
        <v>106</v>
      </c>
      <c r="H19" s="13" t="s">
        <v>106</v>
      </c>
      <c r="I19" s="26" t="str">
        <f t="shared" si="0"/>
        <v>-</v>
      </c>
      <c r="J19" s="13" t="s">
        <v>106</v>
      </c>
      <c r="K19" s="13" t="s">
        <v>106</v>
      </c>
      <c r="L19" s="13" t="s">
        <v>106</v>
      </c>
      <c r="M19" s="13" t="s">
        <v>106</v>
      </c>
      <c r="N19" s="59" t="str">
        <f t="shared" si="1"/>
        <v>-</v>
      </c>
      <c r="O19" s="47"/>
    </row>
    <row r="20" spans="1:15" ht="15.2" customHeight="1" x14ac:dyDescent="0.25">
      <c r="A20" s="106"/>
      <c r="B20" s="12">
        <v>16</v>
      </c>
      <c r="C20" s="10" t="s">
        <v>17</v>
      </c>
      <c r="D20" s="9">
        <v>48840</v>
      </c>
      <c r="E20" s="13" t="s">
        <v>106</v>
      </c>
      <c r="F20" s="13" t="s">
        <v>106</v>
      </c>
      <c r="G20" s="13" t="s">
        <v>106</v>
      </c>
      <c r="H20" s="13" t="s">
        <v>106</v>
      </c>
      <c r="I20" s="26" t="str">
        <f t="shared" si="0"/>
        <v>-</v>
      </c>
      <c r="J20" s="13" t="s">
        <v>106</v>
      </c>
      <c r="K20" s="13" t="s">
        <v>106</v>
      </c>
      <c r="L20" s="13" t="s">
        <v>106</v>
      </c>
      <c r="M20" s="13" t="s">
        <v>106</v>
      </c>
      <c r="N20" s="59" t="str">
        <f t="shared" si="1"/>
        <v>-</v>
      </c>
      <c r="O20" s="48"/>
    </row>
    <row r="21" spans="1:15" s="3" customFormat="1" ht="15.2" customHeight="1" x14ac:dyDescent="0.25">
      <c r="A21" s="106"/>
      <c r="B21" s="12">
        <v>17</v>
      </c>
      <c r="C21" s="10" t="s">
        <v>81</v>
      </c>
      <c r="D21" s="9">
        <v>73411</v>
      </c>
      <c r="E21" s="13" t="s">
        <v>106</v>
      </c>
      <c r="F21" s="13" t="s">
        <v>106</v>
      </c>
      <c r="G21" s="13" t="s">
        <v>106</v>
      </c>
      <c r="H21" s="13" t="s">
        <v>106</v>
      </c>
      <c r="I21" s="26" t="str">
        <f t="shared" si="0"/>
        <v>-</v>
      </c>
      <c r="J21" s="13" t="s">
        <v>106</v>
      </c>
      <c r="K21" s="13" t="s">
        <v>106</v>
      </c>
      <c r="L21" s="13" t="s">
        <v>106</v>
      </c>
      <c r="M21" s="13" t="s">
        <v>106</v>
      </c>
      <c r="N21" s="59" t="str">
        <f t="shared" si="1"/>
        <v>-</v>
      </c>
      <c r="O21" s="48"/>
    </row>
    <row r="22" spans="1:15" ht="15.2" customHeight="1" x14ac:dyDescent="0.25">
      <c r="A22" s="106"/>
      <c r="B22" s="12">
        <v>18</v>
      </c>
      <c r="C22" s="10" t="s">
        <v>82</v>
      </c>
      <c r="D22" s="9">
        <v>73412</v>
      </c>
      <c r="E22" s="13" t="s">
        <v>106</v>
      </c>
      <c r="F22" s="13" t="s">
        <v>106</v>
      </c>
      <c r="G22" s="13" t="s">
        <v>106</v>
      </c>
      <c r="H22" s="13" t="s">
        <v>106</v>
      </c>
      <c r="I22" s="26" t="str">
        <f t="shared" si="0"/>
        <v>-</v>
      </c>
      <c r="J22" s="13" t="s">
        <v>106</v>
      </c>
      <c r="K22" s="13" t="s">
        <v>106</v>
      </c>
      <c r="L22" s="13" t="s">
        <v>106</v>
      </c>
      <c r="M22" s="13" t="s">
        <v>106</v>
      </c>
      <c r="N22" s="59" t="str">
        <f t="shared" si="1"/>
        <v>-</v>
      </c>
      <c r="O22" s="47"/>
    </row>
    <row r="23" spans="1:15" ht="15.2" customHeight="1" x14ac:dyDescent="0.25">
      <c r="A23" s="106"/>
      <c r="B23" s="12">
        <v>19</v>
      </c>
      <c r="C23" s="10" t="s">
        <v>83</v>
      </c>
      <c r="D23" s="9">
        <v>73413</v>
      </c>
      <c r="E23" s="13" t="s">
        <v>106</v>
      </c>
      <c r="F23" s="13" t="s">
        <v>106</v>
      </c>
      <c r="G23" s="13" t="s">
        <v>106</v>
      </c>
      <c r="H23" s="13" t="s">
        <v>106</v>
      </c>
      <c r="I23" s="26" t="str">
        <f t="shared" si="0"/>
        <v>-</v>
      </c>
      <c r="J23" s="13" t="s">
        <v>106</v>
      </c>
      <c r="K23" s="13" t="s">
        <v>106</v>
      </c>
      <c r="L23" s="13" t="s">
        <v>106</v>
      </c>
      <c r="M23" s="13" t="s">
        <v>106</v>
      </c>
      <c r="N23" s="59" t="str">
        <f t="shared" si="1"/>
        <v>-</v>
      </c>
      <c r="O23" s="47"/>
    </row>
    <row r="24" spans="1:15" s="3" customFormat="1" ht="15.2" customHeight="1" x14ac:dyDescent="0.25">
      <c r="A24" s="106"/>
      <c r="B24" s="12">
        <v>20</v>
      </c>
      <c r="C24" s="10" t="s">
        <v>84</v>
      </c>
      <c r="D24" s="9">
        <v>73414</v>
      </c>
      <c r="E24" s="13" t="s">
        <v>106</v>
      </c>
      <c r="F24" s="13" t="s">
        <v>106</v>
      </c>
      <c r="G24" s="13" t="s">
        <v>106</v>
      </c>
      <c r="H24" s="13" t="s">
        <v>106</v>
      </c>
      <c r="I24" s="26" t="str">
        <f t="shared" si="0"/>
        <v>-</v>
      </c>
      <c r="J24" s="13" t="s">
        <v>106</v>
      </c>
      <c r="K24" s="13" t="s">
        <v>106</v>
      </c>
      <c r="L24" s="13" t="s">
        <v>106</v>
      </c>
      <c r="M24" s="13" t="s">
        <v>106</v>
      </c>
      <c r="N24" s="59" t="str">
        <f t="shared" si="1"/>
        <v>-</v>
      </c>
      <c r="O24" s="48"/>
    </row>
    <row r="25" spans="1:15" s="3" customFormat="1" ht="15.2" customHeight="1" x14ac:dyDescent="0.25">
      <c r="A25" s="106"/>
      <c r="B25" s="12">
        <v>21</v>
      </c>
      <c r="C25" s="28" t="s">
        <v>97</v>
      </c>
      <c r="D25" s="9">
        <v>73416</v>
      </c>
      <c r="E25" s="13" t="s">
        <v>106</v>
      </c>
      <c r="F25" s="13" t="s">
        <v>106</v>
      </c>
      <c r="G25" s="13" t="s">
        <v>106</v>
      </c>
      <c r="H25" s="13" t="s">
        <v>106</v>
      </c>
      <c r="I25" s="26" t="str">
        <f t="shared" si="0"/>
        <v>-</v>
      </c>
      <c r="J25" s="13" t="s">
        <v>106</v>
      </c>
      <c r="K25" s="13" t="s">
        <v>106</v>
      </c>
      <c r="L25" s="13" t="s">
        <v>106</v>
      </c>
      <c r="M25" s="13" t="s">
        <v>106</v>
      </c>
      <c r="N25" s="59" t="str">
        <f t="shared" si="1"/>
        <v>-</v>
      </c>
      <c r="O25" s="48"/>
    </row>
    <row r="26" spans="1:15" s="3" customFormat="1" ht="15.2" customHeight="1" x14ac:dyDescent="0.25">
      <c r="A26" s="106"/>
      <c r="B26" s="12">
        <v>22</v>
      </c>
      <c r="C26" s="10" t="s">
        <v>85</v>
      </c>
      <c r="D26" s="9">
        <v>73417</v>
      </c>
      <c r="E26" s="13" t="s">
        <v>106</v>
      </c>
      <c r="F26" s="13" t="s">
        <v>106</v>
      </c>
      <c r="G26" s="13" t="s">
        <v>106</v>
      </c>
      <c r="H26" s="13" t="s">
        <v>106</v>
      </c>
      <c r="I26" s="26" t="str">
        <f t="shared" si="0"/>
        <v>-</v>
      </c>
      <c r="J26" s="13" t="s">
        <v>106</v>
      </c>
      <c r="K26" s="13" t="s">
        <v>106</v>
      </c>
      <c r="L26" s="13" t="s">
        <v>106</v>
      </c>
      <c r="M26" s="13" t="s">
        <v>106</v>
      </c>
      <c r="N26" s="59" t="str">
        <f t="shared" si="1"/>
        <v>-</v>
      </c>
      <c r="O26" s="48"/>
    </row>
    <row r="27" spans="1:15" ht="15.2" customHeight="1" x14ac:dyDescent="0.25">
      <c r="A27" s="106"/>
      <c r="B27" s="12">
        <v>23</v>
      </c>
      <c r="C27" s="10" t="s">
        <v>18</v>
      </c>
      <c r="D27" s="9" t="s">
        <v>19</v>
      </c>
      <c r="E27" s="13" t="s">
        <v>106</v>
      </c>
      <c r="F27" s="13" t="s">
        <v>106</v>
      </c>
      <c r="G27" s="13" t="s">
        <v>106</v>
      </c>
      <c r="H27" s="13" t="s">
        <v>106</v>
      </c>
      <c r="I27" s="26" t="str">
        <f t="shared" si="0"/>
        <v>-</v>
      </c>
      <c r="J27" s="13" t="s">
        <v>106</v>
      </c>
      <c r="K27" s="13" t="s">
        <v>106</v>
      </c>
      <c r="L27" s="13" t="s">
        <v>106</v>
      </c>
      <c r="M27" s="13" t="s">
        <v>106</v>
      </c>
      <c r="N27" s="59" t="str">
        <f t="shared" si="1"/>
        <v>-</v>
      </c>
      <c r="O27" s="47"/>
    </row>
    <row r="28" spans="1:15" ht="15.2" customHeight="1" x14ac:dyDescent="0.25">
      <c r="A28" s="106"/>
      <c r="B28" s="12">
        <v>24</v>
      </c>
      <c r="C28" s="10" t="s">
        <v>20</v>
      </c>
      <c r="D28" s="9" t="s">
        <v>21</v>
      </c>
      <c r="E28" s="13" t="s">
        <v>106</v>
      </c>
      <c r="F28" s="13" t="s">
        <v>106</v>
      </c>
      <c r="G28" s="13" t="s">
        <v>106</v>
      </c>
      <c r="H28" s="13" t="s">
        <v>106</v>
      </c>
      <c r="I28" s="26" t="str">
        <f t="shared" si="0"/>
        <v>-</v>
      </c>
      <c r="J28" s="13" t="s">
        <v>106</v>
      </c>
      <c r="K28" s="13" t="s">
        <v>106</v>
      </c>
      <c r="L28" s="13" t="s">
        <v>106</v>
      </c>
      <c r="M28" s="13">
        <v>0.4</v>
      </c>
      <c r="N28" s="59">
        <f t="shared" si="1"/>
        <v>0.4</v>
      </c>
      <c r="O28" s="48"/>
    </row>
    <row r="29" spans="1:15" ht="15.2" customHeight="1" thickBot="1" x14ac:dyDescent="0.3">
      <c r="A29" s="107"/>
      <c r="B29" s="29">
        <v>25</v>
      </c>
      <c r="C29" s="32" t="s">
        <v>99</v>
      </c>
      <c r="D29" s="33" t="s">
        <v>98</v>
      </c>
      <c r="E29" s="45" t="s">
        <v>106</v>
      </c>
      <c r="F29" s="45" t="s">
        <v>106</v>
      </c>
      <c r="G29" s="45" t="s">
        <v>106</v>
      </c>
      <c r="H29" s="45" t="s">
        <v>106</v>
      </c>
      <c r="I29" s="46" t="str">
        <f t="shared" si="0"/>
        <v>-</v>
      </c>
      <c r="J29" s="45" t="s">
        <v>106</v>
      </c>
      <c r="K29" s="45" t="s">
        <v>106</v>
      </c>
      <c r="L29" s="45" t="s">
        <v>106</v>
      </c>
      <c r="M29" s="45" t="s">
        <v>106</v>
      </c>
      <c r="N29" s="60" t="str">
        <f t="shared" si="1"/>
        <v>-</v>
      </c>
      <c r="O29" s="48"/>
    </row>
    <row r="30" spans="1:15" ht="15.2" customHeight="1" x14ac:dyDescent="0.25">
      <c r="A30" s="87" t="s">
        <v>56</v>
      </c>
      <c r="B30" s="18">
        <v>26</v>
      </c>
      <c r="C30" s="37" t="s">
        <v>22</v>
      </c>
      <c r="D30" s="38" t="s">
        <v>23</v>
      </c>
      <c r="E30" s="20" t="s">
        <v>106</v>
      </c>
      <c r="F30" s="20" t="s">
        <v>106</v>
      </c>
      <c r="G30" s="20" t="s">
        <v>106</v>
      </c>
      <c r="H30" s="20">
        <v>1</v>
      </c>
      <c r="I30" s="27">
        <f t="shared" si="0"/>
        <v>1</v>
      </c>
      <c r="J30" s="20" t="s">
        <v>106</v>
      </c>
      <c r="K30" s="20" t="s">
        <v>106</v>
      </c>
      <c r="L30" s="20" t="s">
        <v>106</v>
      </c>
      <c r="M30" s="20" t="s">
        <v>106</v>
      </c>
      <c r="N30" s="58" t="str">
        <f t="shared" si="1"/>
        <v>-</v>
      </c>
      <c r="O30" s="48"/>
    </row>
    <row r="31" spans="1:15" s="3" customFormat="1" ht="15.2" customHeight="1" x14ac:dyDescent="0.25">
      <c r="A31" s="88"/>
      <c r="B31" s="12">
        <v>27</v>
      </c>
      <c r="C31" s="10" t="s">
        <v>24</v>
      </c>
      <c r="D31" s="9" t="s">
        <v>25</v>
      </c>
      <c r="E31" s="13" t="s">
        <v>106</v>
      </c>
      <c r="F31" s="13" t="s">
        <v>106</v>
      </c>
      <c r="G31" s="13" t="s">
        <v>106</v>
      </c>
      <c r="H31" s="13" t="s">
        <v>106</v>
      </c>
      <c r="I31" s="26" t="str">
        <f t="shared" si="0"/>
        <v>-</v>
      </c>
      <c r="J31" s="13" t="s">
        <v>106</v>
      </c>
      <c r="K31" s="13" t="s">
        <v>106</v>
      </c>
      <c r="L31" s="13" t="s">
        <v>106</v>
      </c>
      <c r="M31" s="13" t="s">
        <v>106</v>
      </c>
      <c r="N31" s="59" t="str">
        <f t="shared" si="1"/>
        <v>-</v>
      </c>
      <c r="O31" s="48"/>
    </row>
    <row r="32" spans="1:15" ht="15.2" customHeight="1" x14ac:dyDescent="0.25">
      <c r="A32" s="88"/>
      <c r="B32" s="12">
        <v>28</v>
      </c>
      <c r="C32" s="10" t="s">
        <v>86</v>
      </c>
      <c r="D32" s="9">
        <v>72421</v>
      </c>
      <c r="E32" s="13" t="s">
        <v>106</v>
      </c>
      <c r="F32" s="13" t="s">
        <v>106</v>
      </c>
      <c r="G32" s="13" t="s">
        <v>106</v>
      </c>
      <c r="H32" s="13" t="s">
        <v>106</v>
      </c>
      <c r="I32" s="26" t="str">
        <f t="shared" si="0"/>
        <v>-</v>
      </c>
      <c r="J32" s="13" t="s">
        <v>106</v>
      </c>
      <c r="K32" s="13" t="s">
        <v>106</v>
      </c>
      <c r="L32" s="13" t="s">
        <v>106</v>
      </c>
      <c r="M32" s="13" t="s">
        <v>106</v>
      </c>
      <c r="N32" s="59" t="str">
        <f t="shared" si="1"/>
        <v>-</v>
      </c>
      <c r="O32" s="48"/>
    </row>
    <row r="33" spans="1:15" ht="15.2" customHeight="1" x14ac:dyDescent="0.25">
      <c r="A33" s="88"/>
      <c r="B33" s="12">
        <v>29</v>
      </c>
      <c r="C33" s="10" t="s">
        <v>26</v>
      </c>
      <c r="D33" s="9" t="s">
        <v>27</v>
      </c>
      <c r="E33" s="13" t="s">
        <v>106</v>
      </c>
      <c r="F33" s="13" t="s">
        <v>106</v>
      </c>
      <c r="G33" s="13" t="s">
        <v>106</v>
      </c>
      <c r="H33" s="13" t="s">
        <v>106</v>
      </c>
      <c r="I33" s="26" t="str">
        <f t="shared" si="0"/>
        <v>-</v>
      </c>
      <c r="J33" s="13" t="s">
        <v>106</v>
      </c>
      <c r="K33" s="13" t="s">
        <v>106</v>
      </c>
      <c r="L33" s="13" t="s">
        <v>106</v>
      </c>
      <c r="M33" s="13" t="s">
        <v>106</v>
      </c>
      <c r="N33" s="59" t="str">
        <f t="shared" si="1"/>
        <v>-</v>
      </c>
      <c r="O33" s="47"/>
    </row>
    <row r="34" spans="1:15" ht="15.2" customHeight="1" x14ac:dyDescent="0.25">
      <c r="A34" s="88"/>
      <c r="B34" s="12">
        <v>30</v>
      </c>
      <c r="C34" s="10" t="s">
        <v>28</v>
      </c>
      <c r="D34" s="9" t="s">
        <v>29</v>
      </c>
      <c r="E34" s="13" t="s">
        <v>106</v>
      </c>
      <c r="F34" s="13" t="s">
        <v>106</v>
      </c>
      <c r="G34" s="13" t="s">
        <v>106</v>
      </c>
      <c r="H34" s="13" t="s">
        <v>106</v>
      </c>
      <c r="I34" s="26" t="str">
        <f t="shared" si="0"/>
        <v>-</v>
      </c>
      <c r="J34" s="13" t="s">
        <v>106</v>
      </c>
      <c r="K34" s="13" t="s">
        <v>106</v>
      </c>
      <c r="L34" s="13" t="s">
        <v>106</v>
      </c>
      <c r="M34" s="13" t="s">
        <v>106</v>
      </c>
      <c r="N34" s="59" t="str">
        <f t="shared" si="1"/>
        <v>-</v>
      </c>
      <c r="O34" s="48"/>
    </row>
    <row r="35" spans="1:15" ht="15.2" customHeight="1" x14ac:dyDescent="0.25">
      <c r="A35" s="88"/>
      <c r="B35" s="12">
        <v>31</v>
      </c>
      <c r="C35" s="10" t="s">
        <v>30</v>
      </c>
      <c r="D35" s="9">
        <v>72422</v>
      </c>
      <c r="E35" s="13" t="s">
        <v>106</v>
      </c>
      <c r="F35" s="13" t="s">
        <v>106</v>
      </c>
      <c r="G35" s="13" t="s">
        <v>106</v>
      </c>
      <c r="H35" s="13" t="s">
        <v>106</v>
      </c>
      <c r="I35" s="26" t="str">
        <f t="shared" si="0"/>
        <v>-</v>
      </c>
      <c r="J35" s="13" t="s">
        <v>106</v>
      </c>
      <c r="K35" s="13" t="s">
        <v>106</v>
      </c>
      <c r="L35" s="13" t="s">
        <v>106</v>
      </c>
      <c r="M35" s="13" t="s">
        <v>106</v>
      </c>
      <c r="N35" s="59" t="str">
        <f t="shared" si="1"/>
        <v>-</v>
      </c>
      <c r="O35" s="48"/>
    </row>
    <row r="36" spans="1:15" ht="15.2" customHeight="1" x14ac:dyDescent="0.25">
      <c r="A36" s="88"/>
      <c r="B36" s="12">
        <v>32</v>
      </c>
      <c r="C36" s="10" t="s">
        <v>31</v>
      </c>
      <c r="D36" s="9">
        <v>72423</v>
      </c>
      <c r="E36" s="13" t="s">
        <v>106</v>
      </c>
      <c r="F36" s="13" t="s">
        <v>106</v>
      </c>
      <c r="G36" s="13" t="s">
        <v>106</v>
      </c>
      <c r="H36" s="13" t="s">
        <v>106</v>
      </c>
      <c r="I36" s="26" t="str">
        <f t="shared" si="0"/>
        <v>-</v>
      </c>
      <c r="J36" s="13" t="s">
        <v>106</v>
      </c>
      <c r="K36" s="13" t="s">
        <v>106</v>
      </c>
      <c r="L36" s="13" t="s">
        <v>106</v>
      </c>
      <c r="M36" s="13" t="s">
        <v>106</v>
      </c>
      <c r="N36" s="59" t="str">
        <f t="shared" si="1"/>
        <v>-</v>
      </c>
      <c r="O36" s="48"/>
    </row>
    <row r="37" spans="1:15" s="3" customFormat="1" ht="15.2" customHeight="1" x14ac:dyDescent="0.25">
      <c r="A37" s="88"/>
      <c r="B37" s="12">
        <v>33</v>
      </c>
      <c r="C37" s="10" t="s">
        <v>32</v>
      </c>
      <c r="D37" s="9">
        <v>72424</v>
      </c>
      <c r="E37" s="13" t="s">
        <v>106</v>
      </c>
      <c r="F37" s="13" t="s">
        <v>106</v>
      </c>
      <c r="G37" s="13" t="s">
        <v>106</v>
      </c>
      <c r="H37" s="13" t="s">
        <v>106</v>
      </c>
      <c r="I37" s="26" t="str">
        <f t="shared" si="0"/>
        <v>-</v>
      </c>
      <c r="J37" s="13" t="s">
        <v>106</v>
      </c>
      <c r="K37" s="13" t="s">
        <v>106</v>
      </c>
      <c r="L37" s="13" t="s">
        <v>106</v>
      </c>
      <c r="M37" s="13" t="s">
        <v>106</v>
      </c>
      <c r="N37" s="59" t="str">
        <f t="shared" si="1"/>
        <v>-</v>
      </c>
      <c r="O37" s="48"/>
    </row>
    <row r="38" spans="1:15" ht="15.2" customHeight="1" x14ac:dyDescent="0.25">
      <c r="A38" s="88"/>
      <c r="B38" s="12">
        <v>34</v>
      </c>
      <c r="C38" s="10" t="s">
        <v>33</v>
      </c>
      <c r="D38" s="9" t="s">
        <v>34</v>
      </c>
      <c r="E38" s="13" t="s">
        <v>106</v>
      </c>
      <c r="F38" s="13" t="s">
        <v>106</v>
      </c>
      <c r="G38" s="13" t="s">
        <v>106</v>
      </c>
      <c r="H38" s="13" t="s">
        <v>106</v>
      </c>
      <c r="I38" s="26" t="str">
        <f t="shared" si="0"/>
        <v>-</v>
      </c>
      <c r="J38" s="13" t="s">
        <v>106</v>
      </c>
      <c r="K38" s="13" t="s">
        <v>106</v>
      </c>
      <c r="L38" s="13" t="s">
        <v>106</v>
      </c>
      <c r="M38" s="13" t="s">
        <v>106</v>
      </c>
      <c r="N38" s="59" t="str">
        <f t="shared" si="1"/>
        <v>-</v>
      </c>
      <c r="O38" s="48"/>
    </row>
    <row r="39" spans="1:15" ht="15.2" customHeight="1" x14ac:dyDescent="0.25">
      <c r="A39" s="88"/>
      <c r="B39" s="12">
        <v>35</v>
      </c>
      <c r="C39" s="10" t="s">
        <v>87</v>
      </c>
      <c r="D39" s="9">
        <v>72432</v>
      </c>
      <c r="E39" s="13" t="s">
        <v>106</v>
      </c>
      <c r="F39" s="13" t="s">
        <v>106</v>
      </c>
      <c r="G39" s="13" t="s">
        <v>106</v>
      </c>
      <c r="H39" s="13" t="s">
        <v>106</v>
      </c>
      <c r="I39" s="26" t="str">
        <f t="shared" si="0"/>
        <v>-</v>
      </c>
      <c r="J39" s="13" t="s">
        <v>106</v>
      </c>
      <c r="K39" s="13" t="s">
        <v>106</v>
      </c>
      <c r="L39" s="13" t="s">
        <v>106</v>
      </c>
      <c r="M39" s="13" t="s">
        <v>106</v>
      </c>
      <c r="N39" s="59" t="str">
        <f t="shared" si="1"/>
        <v>-</v>
      </c>
      <c r="O39" s="48"/>
    </row>
    <row r="40" spans="1:15" ht="15.2" customHeight="1" x14ac:dyDescent="0.25">
      <c r="A40" s="88"/>
      <c r="B40" s="12">
        <v>36</v>
      </c>
      <c r="C40" s="10" t="s">
        <v>94</v>
      </c>
      <c r="D40" s="9">
        <v>48844</v>
      </c>
      <c r="E40" s="13" t="s">
        <v>106</v>
      </c>
      <c r="F40" s="13" t="s">
        <v>106</v>
      </c>
      <c r="G40" s="13" t="s">
        <v>106</v>
      </c>
      <c r="H40" s="13" t="s">
        <v>106</v>
      </c>
      <c r="I40" s="26" t="str">
        <f t="shared" si="0"/>
        <v>-</v>
      </c>
      <c r="J40" s="13" t="s">
        <v>106</v>
      </c>
      <c r="K40" s="13" t="s">
        <v>106</v>
      </c>
      <c r="L40" s="13" t="s">
        <v>106</v>
      </c>
      <c r="M40" s="13" t="s">
        <v>106</v>
      </c>
      <c r="N40" s="59" t="str">
        <f t="shared" si="1"/>
        <v>-</v>
      </c>
      <c r="O40" s="48"/>
    </row>
    <row r="41" spans="1:15" ht="15.2" customHeight="1" x14ac:dyDescent="0.25">
      <c r="A41" s="88"/>
      <c r="B41" s="12">
        <v>37</v>
      </c>
      <c r="C41" s="10" t="s">
        <v>35</v>
      </c>
      <c r="D41" s="9">
        <v>72425</v>
      </c>
      <c r="E41" s="13" t="s">
        <v>106</v>
      </c>
      <c r="F41" s="13" t="s">
        <v>106</v>
      </c>
      <c r="G41" s="13" t="s">
        <v>106</v>
      </c>
      <c r="H41" s="13" t="s">
        <v>106</v>
      </c>
      <c r="I41" s="26" t="str">
        <f t="shared" si="0"/>
        <v>-</v>
      </c>
      <c r="J41" s="13" t="s">
        <v>106</v>
      </c>
      <c r="K41" s="13" t="s">
        <v>106</v>
      </c>
      <c r="L41" s="13" t="s">
        <v>106</v>
      </c>
      <c r="M41" s="13" t="s">
        <v>106</v>
      </c>
      <c r="N41" s="59" t="str">
        <f t="shared" si="1"/>
        <v>-</v>
      </c>
      <c r="O41" s="48"/>
    </row>
    <row r="42" spans="1:15" ht="15.2" customHeight="1" x14ac:dyDescent="0.25">
      <c r="A42" s="88"/>
      <c r="B42" s="12">
        <v>38</v>
      </c>
      <c r="C42" s="10" t="s">
        <v>88</v>
      </c>
      <c r="D42" s="9">
        <v>72426</v>
      </c>
      <c r="E42" s="13" t="s">
        <v>106</v>
      </c>
      <c r="F42" s="13" t="s">
        <v>106</v>
      </c>
      <c r="G42" s="13" t="s">
        <v>106</v>
      </c>
      <c r="H42" s="13" t="s">
        <v>106</v>
      </c>
      <c r="I42" s="26" t="str">
        <f t="shared" si="0"/>
        <v>-</v>
      </c>
      <c r="J42" s="13" t="s">
        <v>106</v>
      </c>
      <c r="K42" s="13" t="s">
        <v>106</v>
      </c>
      <c r="L42" s="13" t="s">
        <v>106</v>
      </c>
      <c r="M42" s="13" t="s">
        <v>106</v>
      </c>
      <c r="N42" s="59" t="str">
        <f t="shared" si="1"/>
        <v>-</v>
      </c>
      <c r="O42" s="48"/>
    </row>
    <row r="43" spans="1:15" ht="15.2" customHeight="1" x14ac:dyDescent="0.25">
      <c r="A43" s="88"/>
      <c r="B43" s="12">
        <v>39</v>
      </c>
      <c r="C43" s="10" t="s">
        <v>95</v>
      </c>
      <c r="D43" s="9" t="s">
        <v>96</v>
      </c>
      <c r="E43" s="13" t="s">
        <v>106</v>
      </c>
      <c r="F43" s="13" t="s">
        <v>106</v>
      </c>
      <c r="G43" s="13">
        <v>8</v>
      </c>
      <c r="H43" s="13" t="s">
        <v>106</v>
      </c>
      <c r="I43" s="26">
        <f t="shared" si="0"/>
        <v>8</v>
      </c>
      <c r="J43" s="13" t="s">
        <v>106</v>
      </c>
      <c r="K43" s="13" t="s">
        <v>106</v>
      </c>
      <c r="L43" s="13" t="s">
        <v>106</v>
      </c>
      <c r="M43" s="13" t="s">
        <v>106</v>
      </c>
      <c r="N43" s="59" t="str">
        <f t="shared" si="1"/>
        <v>-</v>
      </c>
      <c r="O43" s="48"/>
    </row>
    <row r="44" spans="1:15" ht="15.2" customHeight="1" x14ac:dyDescent="0.25">
      <c r="A44" s="88"/>
      <c r="B44" s="12">
        <v>40</v>
      </c>
      <c r="C44" s="10" t="s">
        <v>36</v>
      </c>
      <c r="D44" s="9">
        <v>72427</v>
      </c>
      <c r="E44" s="13" t="s">
        <v>106</v>
      </c>
      <c r="F44" s="13" t="s">
        <v>106</v>
      </c>
      <c r="G44" s="13" t="s">
        <v>106</v>
      </c>
      <c r="H44" s="13" t="s">
        <v>106</v>
      </c>
      <c r="I44" s="26" t="str">
        <f t="shared" si="0"/>
        <v>-</v>
      </c>
      <c r="J44" s="13" t="s">
        <v>106</v>
      </c>
      <c r="K44" s="13" t="s">
        <v>106</v>
      </c>
      <c r="L44" s="13" t="s">
        <v>106</v>
      </c>
      <c r="M44" s="13" t="s">
        <v>106</v>
      </c>
      <c r="N44" s="59" t="str">
        <f t="shared" si="1"/>
        <v>-</v>
      </c>
      <c r="O44" s="48"/>
    </row>
    <row r="45" spans="1:15" ht="15.2" customHeight="1" x14ac:dyDescent="0.25">
      <c r="A45" s="88"/>
      <c r="B45" s="12">
        <v>41</v>
      </c>
      <c r="C45" s="10" t="s">
        <v>37</v>
      </c>
      <c r="D45" s="9">
        <v>72428</v>
      </c>
      <c r="E45" s="13" t="s">
        <v>106</v>
      </c>
      <c r="F45" s="13" t="s">
        <v>106</v>
      </c>
      <c r="G45" s="13" t="s">
        <v>106</v>
      </c>
      <c r="H45" s="13" t="s">
        <v>106</v>
      </c>
      <c r="I45" s="26" t="str">
        <f t="shared" si="0"/>
        <v>-</v>
      </c>
      <c r="J45" s="13" t="s">
        <v>106</v>
      </c>
      <c r="K45" s="13" t="s">
        <v>106</v>
      </c>
      <c r="L45" s="13" t="s">
        <v>106</v>
      </c>
      <c r="M45" s="13" t="s">
        <v>106</v>
      </c>
      <c r="N45" s="59" t="str">
        <f t="shared" si="1"/>
        <v>-</v>
      </c>
      <c r="O45" s="48"/>
    </row>
    <row r="46" spans="1:15" ht="15.2" customHeight="1" x14ac:dyDescent="0.25">
      <c r="A46" s="88"/>
      <c r="B46" s="12">
        <v>42</v>
      </c>
      <c r="C46" s="10" t="s">
        <v>89</v>
      </c>
      <c r="D46" s="9">
        <v>72429</v>
      </c>
      <c r="E46" s="13" t="s">
        <v>106</v>
      </c>
      <c r="F46" s="13" t="s">
        <v>106</v>
      </c>
      <c r="G46" s="13" t="s">
        <v>106</v>
      </c>
      <c r="H46" s="13" t="s">
        <v>106</v>
      </c>
      <c r="I46" s="26" t="str">
        <f t="shared" si="0"/>
        <v>-</v>
      </c>
      <c r="J46" s="13" t="s">
        <v>106</v>
      </c>
      <c r="K46" s="13" t="s">
        <v>106</v>
      </c>
      <c r="L46" s="13" t="s">
        <v>106</v>
      </c>
      <c r="M46" s="13" t="s">
        <v>106</v>
      </c>
      <c r="N46" s="59" t="str">
        <f t="shared" si="1"/>
        <v>-</v>
      </c>
      <c r="O46" s="48"/>
    </row>
    <row r="47" spans="1:15" ht="15.2" customHeight="1" x14ac:dyDescent="0.25">
      <c r="A47" s="88"/>
      <c r="B47" s="12">
        <v>43</v>
      </c>
      <c r="C47" s="10" t="s">
        <v>38</v>
      </c>
      <c r="D47" s="9">
        <v>48845</v>
      </c>
      <c r="E47" s="13" t="s">
        <v>106</v>
      </c>
      <c r="F47" s="13" t="s">
        <v>106</v>
      </c>
      <c r="G47" s="13" t="s">
        <v>106</v>
      </c>
      <c r="H47" s="13" t="s">
        <v>106</v>
      </c>
      <c r="I47" s="26" t="str">
        <f t="shared" si="0"/>
        <v>-</v>
      </c>
      <c r="J47" s="13" t="s">
        <v>106</v>
      </c>
      <c r="K47" s="13" t="s">
        <v>106</v>
      </c>
      <c r="L47" s="13" t="s">
        <v>106</v>
      </c>
      <c r="M47" s="13" t="s">
        <v>106</v>
      </c>
      <c r="N47" s="59" t="str">
        <f t="shared" si="1"/>
        <v>-</v>
      </c>
      <c r="O47" s="48"/>
    </row>
    <row r="48" spans="1:15" ht="15.2" customHeight="1" x14ac:dyDescent="0.25">
      <c r="A48" s="88"/>
      <c r="B48" s="12">
        <v>44</v>
      </c>
      <c r="C48" s="10" t="s">
        <v>90</v>
      </c>
      <c r="D48" s="9">
        <v>72436</v>
      </c>
      <c r="E48" s="13" t="s">
        <v>106</v>
      </c>
      <c r="F48" s="13" t="s">
        <v>106</v>
      </c>
      <c r="G48" s="13" t="s">
        <v>106</v>
      </c>
      <c r="H48" s="13" t="s">
        <v>106</v>
      </c>
      <c r="I48" s="26" t="str">
        <f t="shared" si="0"/>
        <v>-</v>
      </c>
      <c r="J48" s="13" t="s">
        <v>106</v>
      </c>
      <c r="K48" s="13" t="s">
        <v>106</v>
      </c>
      <c r="L48" s="13" t="s">
        <v>106</v>
      </c>
      <c r="M48" s="13" t="s">
        <v>106</v>
      </c>
      <c r="N48" s="59" t="str">
        <f t="shared" si="1"/>
        <v>-</v>
      </c>
      <c r="O48" s="48"/>
    </row>
    <row r="49" spans="1:15" ht="15.2" customHeight="1" thickBot="1" x14ac:dyDescent="0.3">
      <c r="A49" s="89"/>
      <c r="B49" s="29">
        <v>45</v>
      </c>
      <c r="C49" s="32" t="s">
        <v>39</v>
      </c>
      <c r="D49" s="33" t="s">
        <v>40</v>
      </c>
      <c r="E49" s="45" t="s">
        <v>106</v>
      </c>
      <c r="F49" s="45" t="s">
        <v>106</v>
      </c>
      <c r="G49" s="45" t="s">
        <v>106</v>
      </c>
      <c r="H49" s="45" t="s">
        <v>106</v>
      </c>
      <c r="I49" s="46" t="str">
        <f t="shared" si="0"/>
        <v>-</v>
      </c>
      <c r="J49" s="45" t="s">
        <v>106</v>
      </c>
      <c r="K49" s="45" t="s">
        <v>106</v>
      </c>
      <c r="L49" s="45" t="s">
        <v>106</v>
      </c>
      <c r="M49" s="45" t="s">
        <v>106</v>
      </c>
      <c r="N49" s="60" t="str">
        <f t="shared" si="1"/>
        <v>-</v>
      </c>
      <c r="O49" s="48"/>
    </row>
    <row r="50" spans="1:15" ht="15.2" customHeight="1" x14ac:dyDescent="0.25">
      <c r="A50" s="90" t="s">
        <v>62</v>
      </c>
      <c r="B50" s="18">
        <v>46</v>
      </c>
      <c r="C50" s="37" t="s">
        <v>41</v>
      </c>
      <c r="D50" s="38">
        <v>72441</v>
      </c>
      <c r="E50" s="20" t="s">
        <v>106</v>
      </c>
      <c r="F50" s="20" t="s">
        <v>106</v>
      </c>
      <c r="G50" s="20" t="s">
        <v>106</v>
      </c>
      <c r="H50" s="20" t="s">
        <v>106</v>
      </c>
      <c r="I50" s="27" t="str">
        <f t="shared" si="0"/>
        <v>-</v>
      </c>
      <c r="J50" s="20" t="s">
        <v>106</v>
      </c>
      <c r="K50" s="20" t="s">
        <v>106</v>
      </c>
      <c r="L50" s="20" t="s">
        <v>106</v>
      </c>
      <c r="M50" s="20" t="s">
        <v>106</v>
      </c>
      <c r="N50" s="58" t="str">
        <f t="shared" si="1"/>
        <v>-</v>
      </c>
      <c r="O50" s="48"/>
    </row>
    <row r="51" spans="1:15" ht="15.2" customHeight="1" x14ac:dyDescent="0.25">
      <c r="A51" s="91"/>
      <c r="B51" s="12">
        <v>47</v>
      </c>
      <c r="C51" s="10" t="s">
        <v>42</v>
      </c>
      <c r="D51" s="9" t="s">
        <v>43</v>
      </c>
      <c r="E51" s="13" t="s">
        <v>106</v>
      </c>
      <c r="F51" s="13" t="s">
        <v>106</v>
      </c>
      <c r="G51" s="13" t="s">
        <v>106</v>
      </c>
      <c r="H51" s="13" t="s">
        <v>106</v>
      </c>
      <c r="I51" s="26" t="str">
        <f t="shared" si="0"/>
        <v>-</v>
      </c>
      <c r="J51" s="13" t="s">
        <v>106</v>
      </c>
      <c r="K51" s="13" t="s">
        <v>106</v>
      </c>
      <c r="L51" s="13" t="s">
        <v>106</v>
      </c>
      <c r="M51" s="13" t="s">
        <v>106</v>
      </c>
      <c r="N51" s="59" t="str">
        <f t="shared" si="1"/>
        <v>-</v>
      </c>
      <c r="O51" s="48"/>
    </row>
    <row r="52" spans="1:15" ht="15.2" customHeight="1" x14ac:dyDescent="0.25">
      <c r="A52" s="91"/>
      <c r="B52" s="12">
        <v>48</v>
      </c>
      <c r="C52" s="10" t="s">
        <v>75</v>
      </c>
      <c r="D52" s="9">
        <v>72442</v>
      </c>
      <c r="E52" s="13" t="s">
        <v>106</v>
      </c>
      <c r="F52" s="13" t="s">
        <v>106</v>
      </c>
      <c r="G52" s="13" t="s">
        <v>106</v>
      </c>
      <c r="H52" s="13" t="s">
        <v>106</v>
      </c>
      <c r="I52" s="26" t="str">
        <f t="shared" si="0"/>
        <v>-</v>
      </c>
      <c r="J52" s="13" t="s">
        <v>106</v>
      </c>
      <c r="K52" s="13" t="s">
        <v>106</v>
      </c>
      <c r="L52" s="13" t="s">
        <v>106</v>
      </c>
      <c r="M52" s="13" t="s">
        <v>106</v>
      </c>
      <c r="N52" s="59" t="str">
        <f t="shared" si="1"/>
        <v>-</v>
      </c>
      <c r="O52" s="48"/>
    </row>
    <row r="53" spans="1:15" ht="15.2" customHeight="1" x14ac:dyDescent="0.25">
      <c r="A53" s="91"/>
      <c r="B53" s="12">
        <v>49</v>
      </c>
      <c r="C53" s="10" t="s">
        <v>44</v>
      </c>
      <c r="D53" s="9">
        <v>72443</v>
      </c>
      <c r="E53" s="13" t="s">
        <v>106</v>
      </c>
      <c r="F53" s="13" t="s">
        <v>106</v>
      </c>
      <c r="G53" s="13" t="s">
        <v>106</v>
      </c>
      <c r="H53" s="13" t="s">
        <v>106</v>
      </c>
      <c r="I53" s="26" t="str">
        <f t="shared" si="0"/>
        <v>-</v>
      </c>
      <c r="J53" s="13" t="s">
        <v>106</v>
      </c>
      <c r="K53" s="13" t="s">
        <v>106</v>
      </c>
      <c r="L53" s="13" t="s">
        <v>106</v>
      </c>
      <c r="M53" s="13" t="s">
        <v>106</v>
      </c>
      <c r="N53" s="59" t="str">
        <f t="shared" si="1"/>
        <v>-</v>
      </c>
      <c r="O53" s="48"/>
    </row>
    <row r="54" spans="1:15" ht="15.2" customHeight="1" x14ac:dyDescent="0.25">
      <c r="A54" s="91"/>
      <c r="B54" s="12">
        <v>50</v>
      </c>
      <c r="C54" s="10" t="s">
        <v>45</v>
      </c>
      <c r="D54" s="9" t="s">
        <v>46</v>
      </c>
      <c r="E54" s="13" t="s">
        <v>106</v>
      </c>
      <c r="F54" s="13" t="s">
        <v>106</v>
      </c>
      <c r="G54" s="13" t="s">
        <v>106</v>
      </c>
      <c r="H54" s="13" t="s">
        <v>106</v>
      </c>
      <c r="I54" s="26" t="str">
        <f t="shared" si="0"/>
        <v>-</v>
      </c>
      <c r="J54" s="13" t="s">
        <v>106</v>
      </c>
      <c r="K54" s="13" t="s">
        <v>106</v>
      </c>
      <c r="L54" s="13" t="s">
        <v>106</v>
      </c>
      <c r="M54" s="13" t="s">
        <v>106</v>
      </c>
      <c r="N54" s="59" t="str">
        <f t="shared" si="1"/>
        <v>-</v>
      </c>
      <c r="O54" s="48"/>
    </row>
    <row r="55" spans="1:15" ht="15.2" customHeight="1" x14ac:dyDescent="0.25">
      <c r="A55" s="91"/>
      <c r="B55" s="12">
        <v>51</v>
      </c>
      <c r="C55" s="10" t="s">
        <v>47</v>
      </c>
      <c r="D55" s="9">
        <v>72444</v>
      </c>
      <c r="E55" s="13" t="s">
        <v>106</v>
      </c>
      <c r="F55" s="13" t="s">
        <v>106</v>
      </c>
      <c r="G55" s="13" t="s">
        <v>106</v>
      </c>
      <c r="H55" s="13" t="s">
        <v>106</v>
      </c>
      <c r="I55" s="26" t="str">
        <f t="shared" si="0"/>
        <v>-</v>
      </c>
      <c r="J55" s="13" t="s">
        <v>106</v>
      </c>
      <c r="K55" s="13" t="s">
        <v>106</v>
      </c>
      <c r="L55" s="13" t="s">
        <v>106</v>
      </c>
      <c r="M55" s="13" t="s">
        <v>106</v>
      </c>
      <c r="N55" s="59" t="str">
        <f t="shared" si="1"/>
        <v>-</v>
      </c>
      <c r="O55" s="48"/>
    </row>
    <row r="56" spans="1:15" ht="15.2" customHeight="1" x14ac:dyDescent="0.25">
      <c r="A56" s="91"/>
      <c r="B56" s="12">
        <v>52</v>
      </c>
      <c r="C56" s="10" t="s">
        <v>48</v>
      </c>
      <c r="D56" s="9">
        <v>48846</v>
      </c>
      <c r="E56" s="13" t="s">
        <v>106</v>
      </c>
      <c r="F56" s="13" t="s">
        <v>106</v>
      </c>
      <c r="G56" s="13" t="s">
        <v>106</v>
      </c>
      <c r="H56" s="13" t="s">
        <v>106</v>
      </c>
      <c r="I56" s="26" t="str">
        <f t="shared" si="0"/>
        <v>-</v>
      </c>
      <c r="J56" s="13" t="s">
        <v>106</v>
      </c>
      <c r="K56" s="13" t="s">
        <v>106</v>
      </c>
      <c r="L56" s="13" t="s">
        <v>106</v>
      </c>
      <c r="M56" s="13" t="s">
        <v>106</v>
      </c>
      <c r="N56" s="59" t="str">
        <f t="shared" si="1"/>
        <v>-</v>
      </c>
      <c r="O56" s="48"/>
    </row>
    <row r="57" spans="1:15" ht="15.2" customHeight="1" x14ac:dyDescent="0.25">
      <c r="A57" s="91"/>
      <c r="B57" s="12">
        <v>53</v>
      </c>
      <c r="C57" s="10" t="s">
        <v>91</v>
      </c>
      <c r="D57" s="9">
        <v>72445</v>
      </c>
      <c r="E57" s="13" t="s">
        <v>106</v>
      </c>
      <c r="F57" s="13" t="s">
        <v>106</v>
      </c>
      <c r="G57" s="13" t="s">
        <v>106</v>
      </c>
      <c r="H57" s="13" t="s">
        <v>106</v>
      </c>
      <c r="I57" s="26" t="str">
        <f t="shared" si="0"/>
        <v>-</v>
      </c>
      <c r="J57" s="13" t="s">
        <v>106</v>
      </c>
      <c r="K57" s="13" t="s">
        <v>106</v>
      </c>
      <c r="L57" s="13" t="s">
        <v>106</v>
      </c>
      <c r="M57" s="13" t="s">
        <v>106</v>
      </c>
      <c r="N57" s="59" t="str">
        <f t="shared" si="1"/>
        <v>-</v>
      </c>
      <c r="O57" s="48"/>
    </row>
    <row r="58" spans="1:15" ht="15.2" customHeight="1" x14ac:dyDescent="0.25">
      <c r="A58" s="91"/>
      <c r="B58" s="12">
        <v>54</v>
      </c>
      <c r="C58" s="10" t="s">
        <v>92</v>
      </c>
      <c r="D58" s="9">
        <v>72446</v>
      </c>
      <c r="E58" s="13" t="s">
        <v>106</v>
      </c>
      <c r="F58" s="13" t="s">
        <v>106</v>
      </c>
      <c r="G58" s="13" t="s">
        <v>106</v>
      </c>
      <c r="H58" s="13" t="s">
        <v>106</v>
      </c>
      <c r="I58" s="26" t="str">
        <f t="shared" si="0"/>
        <v>-</v>
      </c>
      <c r="J58" s="13" t="s">
        <v>106</v>
      </c>
      <c r="K58" s="13" t="s">
        <v>106</v>
      </c>
      <c r="L58" s="13" t="s">
        <v>106</v>
      </c>
      <c r="M58" s="13" t="s">
        <v>106</v>
      </c>
      <c r="N58" s="59" t="str">
        <f t="shared" si="1"/>
        <v>-</v>
      </c>
      <c r="O58" s="48"/>
    </row>
    <row r="59" spans="1:15" ht="15.2" customHeight="1" x14ac:dyDescent="0.25">
      <c r="A59" s="91"/>
      <c r="B59" s="12">
        <v>55</v>
      </c>
      <c r="C59" s="10" t="s">
        <v>49</v>
      </c>
      <c r="D59" s="9" t="s">
        <v>50</v>
      </c>
      <c r="E59" s="13" t="s">
        <v>106</v>
      </c>
      <c r="F59" s="13" t="s">
        <v>106</v>
      </c>
      <c r="G59" s="13" t="s">
        <v>106</v>
      </c>
      <c r="H59" s="13">
        <v>13</v>
      </c>
      <c r="I59" s="26">
        <f t="shared" si="0"/>
        <v>13</v>
      </c>
      <c r="J59" s="13" t="s">
        <v>106</v>
      </c>
      <c r="K59" s="13" t="s">
        <v>106</v>
      </c>
      <c r="L59" s="13" t="s">
        <v>106</v>
      </c>
      <c r="M59" s="13" t="s">
        <v>106</v>
      </c>
      <c r="N59" s="59" t="str">
        <f t="shared" si="1"/>
        <v>-</v>
      </c>
      <c r="O59" s="48"/>
    </row>
    <row r="60" spans="1:15" ht="15.2" customHeight="1" thickBot="1" x14ac:dyDescent="0.3">
      <c r="A60" s="92"/>
      <c r="B60" s="29">
        <v>56</v>
      </c>
      <c r="C60" s="32" t="s">
        <v>67</v>
      </c>
      <c r="D60" s="33" t="s">
        <v>68</v>
      </c>
      <c r="E60" s="45" t="s">
        <v>106</v>
      </c>
      <c r="F60" s="45" t="s">
        <v>106</v>
      </c>
      <c r="G60" s="45" t="s">
        <v>106</v>
      </c>
      <c r="H60" s="45" t="s">
        <v>106</v>
      </c>
      <c r="I60" s="46" t="str">
        <f t="shared" si="0"/>
        <v>-</v>
      </c>
      <c r="J60" s="45" t="s">
        <v>106</v>
      </c>
      <c r="K60" s="45" t="s">
        <v>106</v>
      </c>
      <c r="L60" s="45" t="s">
        <v>106</v>
      </c>
      <c r="M60" s="45" t="s">
        <v>106</v>
      </c>
      <c r="N60" s="60" t="str">
        <f t="shared" si="1"/>
        <v>-</v>
      </c>
      <c r="O60" s="48"/>
    </row>
    <row r="61" spans="1:15" ht="15.2" customHeight="1" x14ac:dyDescent="0.25">
      <c r="A61" s="93" t="s">
        <v>70</v>
      </c>
      <c r="B61" s="18">
        <v>57</v>
      </c>
      <c r="C61" s="49" t="s">
        <v>55</v>
      </c>
      <c r="D61" s="50" t="s">
        <v>54</v>
      </c>
      <c r="E61" s="20" t="s">
        <v>106</v>
      </c>
      <c r="F61" s="20" t="s">
        <v>106</v>
      </c>
      <c r="G61" s="20" t="s">
        <v>106</v>
      </c>
      <c r="H61" s="20" t="s">
        <v>106</v>
      </c>
      <c r="I61" s="27" t="str">
        <f t="shared" si="0"/>
        <v>-</v>
      </c>
      <c r="J61" s="20" t="s">
        <v>106</v>
      </c>
      <c r="K61" s="20" t="s">
        <v>106</v>
      </c>
      <c r="L61" s="20" t="s">
        <v>106</v>
      </c>
      <c r="M61" s="20" t="s">
        <v>106</v>
      </c>
      <c r="N61" s="58" t="str">
        <f t="shared" si="1"/>
        <v>-</v>
      </c>
      <c r="O61" s="48"/>
    </row>
    <row r="62" spans="1:15" ht="15.2" customHeight="1" thickBot="1" x14ac:dyDescent="0.3">
      <c r="A62" s="94"/>
      <c r="B62" s="29">
        <v>58</v>
      </c>
      <c r="C62" s="51" t="s">
        <v>93</v>
      </c>
      <c r="D62" s="52" t="s">
        <v>65</v>
      </c>
      <c r="E62" s="53"/>
      <c r="F62" s="53"/>
      <c r="G62" s="53"/>
      <c r="H62" s="53"/>
      <c r="I62" s="46" t="str">
        <f>+IF(AND(OR(E62="-",E62=""),OR(F62="-",F62=""),OR(G62="-",G62=""),OR(H62="-",H62="")),"-",SUM(E62:H62))</f>
        <v>-</v>
      </c>
      <c r="J62" s="53"/>
      <c r="K62" s="53"/>
      <c r="L62" s="53"/>
      <c r="M62" s="53"/>
      <c r="N62" s="60" t="str">
        <f>+IF(AND(OR(J62="-",J62=""),OR(K62="-",K62=""),OR(L62="-",L62=""),OR(M62="-",M62="")),"-",SUM(J62:M62))</f>
        <v>-</v>
      </c>
      <c r="O62" s="48"/>
    </row>
  </sheetData>
  <mergeCells count="13">
    <mergeCell ref="A61:A62"/>
    <mergeCell ref="A5:A29"/>
    <mergeCell ref="C1:N1"/>
    <mergeCell ref="F2:J2"/>
    <mergeCell ref="B3:B4"/>
    <mergeCell ref="C3:C4"/>
    <mergeCell ref="D3:D4"/>
    <mergeCell ref="E3:H3"/>
    <mergeCell ref="I3:I4"/>
    <mergeCell ref="J3:M3"/>
    <mergeCell ref="N3:N4"/>
    <mergeCell ref="A50:A60"/>
    <mergeCell ref="A30:A49"/>
  </mergeCells>
  <phoneticPr fontId="17" type="noConversion"/>
  <pageMargins left="0.75" right="0.25" top="0.25" bottom="0.25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A5:XFD5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" customWidth="1"/>
    <col min="5" max="8" width="5.7109375" style="4" customWidth="1"/>
    <col min="9" max="9" width="5.7109375" style="7" customWidth="1"/>
    <col min="10" max="13" width="5.7109375" style="4" customWidth="1"/>
    <col min="14" max="14" width="5.5703125" style="3" customWidth="1"/>
    <col min="15" max="16384" width="9.140625" style="2"/>
  </cols>
  <sheetData>
    <row r="1" spans="1:15" ht="18" customHeight="1" x14ac:dyDescent="0.3">
      <c r="C1" s="95" t="s">
        <v>51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5" ht="16.5" customHeight="1" thickBot="1" x14ac:dyDescent="0.3">
      <c r="D2" s="2"/>
      <c r="E2" s="2"/>
      <c r="F2" s="96" t="s">
        <v>52</v>
      </c>
      <c r="G2" s="96"/>
      <c r="H2" s="96"/>
      <c r="I2" s="96"/>
      <c r="J2" s="96"/>
      <c r="K2" s="2"/>
      <c r="L2" s="2"/>
      <c r="M2" s="5" t="s">
        <v>53</v>
      </c>
      <c r="N2" s="8"/>
    </row>
    <row r="3" spans="1:15" s="6" customFormat="1" ht="17.25" customHeight="1" x14ac:dyDescent="0.25">
      <c r="A3" s="17" t="s">
        <v>57</v>
      </c>
      <c r="B3" s="97" t="s">
        <v>0</v>
      </c>
      <c r="C3" s="99" t="s">
        <v>1</v>
      </c>
      <c r="D3" s="121" t="s">
        <v>2</v>
      </c>
      <c r="E3" s="123" t="str">
        <f>"Ngày 23/"&amp;Tháng!$F$1</f>
        <v>Ngày 23/06</v>
      </c>
      <c r="F3" s="113"/>
      <c r="G3" s="113"/>
      <c r="H3" s="124"/>
      <c r="I3" s="125" t="s">
        <v>3</v>
      </c>
      <c r="J3" s="123" t="str">
        <f>"Ngày 24/"&amp;Tháng!$F$1</f>
        <v>Ngày 24/06</v>
      </c>
      <c r="K3" s="113"/>
      <c r="L3" s="113"/>
      <c r="M3" s="124"/>
      <c r="N3" s="127" t="s">
        <v>3</v>
      </c>
    </row>
    <row r="4" spans="1:15" s="6" customFormat="1" ht="17.25" customHeight="1" thickBot="1" x14ac:dyDescent="0.3">
      <c r="A4" s="42"/>
      <c r="B4" s="98"/>
      <c r="C4" s="100"/>
      <c r="D4" s="122"/>
      <c r="E4" s="43" t="s">
        <v>58</v>
      </c>
      <c r="F4" s="40" t="s">
        <v>59</v>
      </c>
      <c r="G4" s="41" t="s">
        <v>60</v>
      </c>
      <c r="H4" s="44" t="s">
        <v>61</v>
      </c>
      <c r="I4" s="126"/>
      <c r="J4" s="43" t="s">
        <v>58</v>
      </c>
      <c r="K4" s="41" t="s">
        <v>59</v>
      </c>
      <c r="L4" s="41" t="s">
        <v>60</v>
      </c>
      <c r="M4" s="44" t="s">
        <v>61</v>
      </c>
      <c r="N4" s="128"/>
    </row>
    <row r="5" spans="1:15" s="3" customFormat="1" ht="15.2" customHeight="1" x14ac:dyDescent="0.25">
      <c r="A5" s="105" t="s">
        <v>69</v>
      </c>
      <c r="B5" s="18">
        <v>1</v>
      </c>
      <c r="C5" s="19" t="s">
        <v>4</v>
      </c>
      <c r="D5" s="18">
        <v>73401</v>
      </c>
      <c r="E5" s="20" t="s">
        <v>106</v>
      </c>
      <c r="F5" s="20" t="s">
        <v>106</v>
      </c>
      <c r="G5" s="20" t="s">
        <v>106</v>
      </c>
      <c r="H5" s="20">
        <v>16</v>
      </c>
      <c r="I5" s="27">
        <f>+IF(AND(OR(E5="-",E5=""),OR(F5="-",F5=""),OR(G5="-",G5=""),OR(H5="-",H5="")),"-",SUM(E5:H5))</f>
        <v>16</v>
      </c>
      <c r="J5" s="20">
        <v>3</v>
      </c>
      <c r="K5" s="20" t="s">
        <v>106</v>
      </c>
      <c r="L5" s="20" t="s">
        <v>106</v>
      </c>
      <c r="M5" s="20">
        <v>27</v>
      </c>
      <c r="N5" s="58">
        <f>+IF(AND(OR(J5="-",J5=""),OR(K5="-",K5=""),OR(L5="-",L5=""),OR(M5="-",M5="")),"-",SUM(J5:M5))</f>
        <v>30</v>
      </c>
      <c r="O5" s="47"/>
    </row>
    <row r="6" spans="1:15" s="3" customFormat="1" ht="15.2" customHeight="1" x14ac:dyDescent="0.25">
      <c r="A6" s="106"/>
      <c r="B6" s="12">
        <v>2</v>
      </c>
      <c r="C6" s="22" t="s">
        <v>78</v>
      </c>
      <c r="D6" s="12">
        <v>73402</v>
      </c>
      <c r="E6" s="13">
        <v>3</v>
      </c>
      <c r="F6" s="13">
        <v>1</v>
      </c>
      <c r="G6" s="13" t="s">
        <v>106</v>
      </c>
      <c r="H6" s="13">
        <v>19</v>
      </c>
      <c r="I6" s="26">
        <f t="shared" ref="I6:I61" si="0">+IF(AND(OR(E6="-",E6=""),OR(F6="-",F6=""),OR(G6="-",G6=""),OR(H6="-",H6="")),"-",SUM(E6:H6))</f>
        <v>23</v>
      </c>
      <c r="J6" s="13">
        <v>12</v>
      </c>
      <c r="K6" s="13" t="s">
        <v>106</v>
      </c>
      <c r="L6" s="13" t="s">
        <v>106</v>
      </c>
      <c r="M6" s="13">
        <v>13</v>
      </c>
      <c r="N6" s="59">
        <f t="shared" ref="N6:N61" si="1">+IF(AND(OR(J6="-",J6=""),OR(K6="-",K6=""),OR(L6="-",L6=""),OR(M6="-",M6="")),"-",SUM(J6:M6))</f>
        <v>25</v>
      </c>
      <c r="O6" s="47"/>
    </row>
    <row r="7" spans="1:15" s="3" customFormat="1" ht="15.2" customHeight="1" x14ac:dyDescent="0.25">
      <c r="A7" s="106"/>
      <c r="B7" s="12">
        <v>3</v>
      </c>
      <c r="C7" s="10" t="s">
        <v>5</v>
      </c>
      <c r="D7" s="9">
        <v>48842</v>
      </c>
      <c r="E7" s="13">
        <v>14</v>
      </c>
      <c r="F7" s="13" t="s">
        <v>106</v>
      </c>
      <c r="G7" s="13" t="s">
        <v>106</v>
      </c>
      <c r="H7" s="13">
        <v>10</v>
      </c>
      <c r="I7" s="26">
        <f t="shared" si="0"/>
        <v>24</v>
      </c>
      <c r="J7" s="13">
        <v>17</v>
      </c>
      <c r="K7" s="13" t="s">
        <v>106</v>
      </c>
      <c r="L7" s="13" t="s">
        <v>106</v>
      </c>
      <c r="M7" s="13">
        <v>10</v>
      </c>
      <c r="N7" s="59">
        <f t="shared" si="1"/>
        <v>27</v>
      </c>
      <c r="O7" s="47"/>
    </row>
    <row r="8" spans="1:15" s="3" customFormat="1" ht="15.2" customHeight="1" x14ac:dyDescent="0.25">
      <c r="A8" s="106"/>
      <c r="B8" s="12">
        <v>4</v>
      </c>
      <c r="C8" s="10" t="s">
        <v>6</v>
      </c>
      <c r="D8" s="9">
        <v>73403</v>
      </c>
      <c r="E8" s="13">
        <v>33</v>
      </c>
      <c r="F8" s="13" t="s">
        <v>106</v>
      </c>
      <c r="G8" s="13" t="s">
        <v>106</v>
      </c>
      <c r="H8" s="13">
        <v>15</v>
      </c>
      <c r="I8" s="26">
        <f t="shared" si="0"/>
        <v>48</v>
      </c>
      <c r="J8" s="13">
        <v>17</v>
      </c>
      <c r="K8" s="13">
        <v>1</v>
      </c>
      <c r="L8" s="13" t="s">
        <v>106</v>
      </c>
      <c r="M8" s="13">
        <v>20</v>
      </c>
      <c r="N8" s="59">
        <f t="shared" si="1"/>
        <v>38</v>
      </c>
      <c r="O8" s="47"/>
    </row>
    <row r="9" spans="1:15" s="3" customFormat="1" ht="15.2" customHeight="1" x14ac:dyDescent="0.25">
      <c r="A9" s="106"/>
      <c r="B9" s="12">
        <v>5</v>
      </c>
      <c r="C9" s="10" t="s">
        <v>79</v>
      </c>
      <c r="D9" s="9">
        <v>73420</v>
      </c>
      <c r="E9" s="13">
        <v>18</v>
      </c>
      <c r="F9" s="13" t="s">
        <v>106</v>
      </c>
      <c r="G9" s="13" t="s">
        <v>106</v>
      </c>
      <c r="H9" s="13" t="s">
        <v>106</v>
      </c>
      <c r="I9" s="26">
        <f t="shared" si="0"/>
        <v>18</v>
      </c>
      <c r="J9" s="13">
        <v>8</v>
      </c>
      <c r="K9" s="13">
        <v>1</v>
      </c>
      <c r="L9" s="13">
        <v>1</v>
      </c>
      <c r="M9" s="13">
        <v>15</v>
      </c>
      <c r="N9" s="59">
        <f t="shared" si="1"/>
        <v>25</v>
      </c>
      <c r="O9" s="47"/>
    </row>
    <row r="10" spans="1:15" s="3" customFormat="1" ht="15.2" customHeight="1" x14ac:dyDescent="0.25">
      <c r="A10" s="106"/>
      <c r="B10" s="12">
        <v>6</v>
      </c>
      <c r="C10" s="10" t="s">
        <v>7</v>
      </c>
      <c r="D10" s="9">
        <v>73400</v>
      </c>
      <c r="E10" s="13">
        <v>4</v>
      </c>
      <c r="F10" s="13" t="s">
        <v>106</v>
      </c>
      <c r="G10" s="13" t="s">
        <v>106</v>
      </c>
      <c r="H10" s="13" t="s">
        <v>106</v>
      </c>
      <c r="I10" s="26">
        <f t="shared" si="0"/>
        <v>4</v>
      </c>
      <c r="J10" s="13">
        <v>3</v>
      </c>
      <c r="K10" s="13">
        <v>1</v>
      </c>
      <c r="L10" s="13" t="s">
        <v>106</v>
      </c>
      <c r="M10" s="13">
        <v>14</v>
      </c>
      <c r="N10" s="59">
        <f t="shared" si="1"/>
        <v>18</v>
      </c>
      <c r="O10" s="47"/>
    </row>
    <row r="11" spans="1:15" s="3" customFormat="1" ht="15.2" customHeight="1" x14ac:dyDescent="0.25">
      <c r="A11" s="106"/>
      <c r="B11" s="12">
        <v>7</v>
      </c>
      <c r="C11" s="10" t="s">
        <v>8</v>
      </c>
      <c r="D11" s="9">
        <v>73404</v>
      </c>
      <c r="E11" s="13">
        <v>13</v>
      </c>
      <c r="F11" s="13">
        <v>1</v>
      </c>
      <c r="G11" s="13" t="s">
        <v>106</v>
      </c>
      <c r="H11" s="13">
        <v>6</v>
      </c>
      <c r="I11" s="26">
        <f t="shared" si="0"/>
        <v>20</v>
      </c>
      <c r="J11" s="13">
        <v>4</v>
      </c>
      <c r="K11" s="13" t="s">
        <v>106</v>
      </c>
      <c r="L11" s="13" t="s">
        <v>106</v>
      </c>
      <c r="M11" s="13">
        <v>16</v>
      </c>
      <c r="N11" s="59">
        <f t="shared" si="1"/>
        <v>20</v>
      </c>
      <c r="O11" s="47"/>
    </row>
    <row r="12" spans="1:15" s="3" customFormat="1" ht="15.2" customHeight="1" x14ac:dyDescent="0.25">
      <c r="A12" s="106"/>
      <c r="B12" s="12">
        <v>8</v>
      </c>
      <c r="C12" s="10" t="s">
        <v>9</v>
      </c>
      <c r="D12" s="9" t="s">
        <v>10</v>
      </c>
      <c r="E12" s="13">
        <v>54</v>
      </c>
      <c r="F12" s="13">
        <v>1</v>
      </c>
      <c r="G12" s="13" t="s">
        <v>106</v>
      </c>
      <c r="H12" s="13" t="s">
        <v>106</v>
      </c>
      <c r="I12" s="26">
        <f t="shared" si="0"/>
        <v>55</v>
      </c>
      <c r="J12" s="13">
        <v>3</v>
      </c>
      <c r="K12" s="13" t="s">
        <v>106</v>
      </c>
      <c r="L12" s="13">
        <v>1</v>
      </c>
      <c r="M12" s="13">
        <v>12</v>
      </c>
      <c r="N12" s="59">
        <f t="shared" si="1"/>
        <v>16</v>
      </c>
      <c r="O12" s="47"/>
    </row>
    <row r="13" spans="1:15" s="3" customFormat="1" ht="15.2" customHeight="1" x14ac:dyDescent="0.25">
      <c r="A13" s="106"/>
      <c r="B13" s="12">
        <v>9</v>
      </c>
      <c r="C13" s="10" t="s">
        <v>11</v>
      </c>
      <c r="D13" s="9">
        <v>73405</v>
      </c>
      <c r="E13" s="13">
        <v>51</v>
      </c>
      <c r="F13" s="13">
        <v>2</v>
      </c>
      <c r="G13" s="13" t="s">
        <v>106</v>
      </c>
      <c r="H13" s="13" t="s">
        <v>106</v>
      </c>
      <c r="I13" s="26">
        <f t="shared" si="0"/>
        <v>53</v>
      </c>
      <c r="J13" s="13" t="s">
        <v>106</v>
      </c>
      <c r="K13" s="13">
        <v>1</v>
      </c>
      <c r="L13" s="13" t="s">
        <v>106</v>
      </c>
      <c r="M13" s="13">
        <v>6</v>
      </c>
      <c r="N13" s="59">
        <f t="shared" si="1"/>
        <v>7</v>
      </c>
      <c r="O13" s="47"/>
    </row>
    <row r="14" spans="1:15" s="3" customFormat="1" ht="15.2" customHeight="1" x14ac:dyDescent="0.25">
      <c r="A14" s="106"/>
      <c r="B14" s="12">
        <v>10</v>
      </c>
      <c r="C14" s="10" t="s">
        <v>80</v>
      </c>
      <c r="D14" s="9">
        <v>73406</v>
      </c>
      <c r="E14" s="13">
        <v>10</v>
      </c>
      <c r="F14" s="13" t="s">
        <v>106</v>
      </c>
      <c r="G14" s="13" t="s">
        <v>106</v>
      </c>
      <c r="H14" s="13">
        <v>17</v>
      </c>
      <c r="I14" s="26">
        <f t="shared" si="0"/>
        <v>27</v>
      </c>
      <c r="J14" s="13">
        <v>6</v>
      </c>
      <c r="K14" s="13" t="s">
        <v>106</v>
      </c>
      <c r="L14" s="13" t="s">
        <v>106</v>
      </c>
      <c r="M14" s="13">
        <v>28</v>
      </c>
      <c r="N14" s="59">
        <f t="shared" si="1"/>
        <v>34</v>
      </c>
      <c r="O14" s="48"/>
    </row>
    <row r="15" spans="1:15" s="3" customFormat="1" ht="15.2" customHeight="1" x14ac:dyDescent="0.25">
      <c r="A15" s="106"/>
      <c r="B15" s="12">
        <v>11</v>
      </c>
      <c r="C15" s="10" t="s">
        <v>12</v>
      </c>
      <c r="D15" s="9">
        <v>73408</v>
      </c>
      <c r="E15" s="13">
        <v>26</v>
      </c>
      <c r="F15" s="13">
        <v>2</v>
      </c>
      <c r="G15" s="13" t="s">
        <v>106</v>
      </c>
      <c r="H15" s="13">
        <v>14</v>
      </c>
      <c r="I15" s="26">
        <f t="shared" si="0"/>
        <v>42</v>
      </c>
      <c r="J15" s="13">
        <v>9</v>
      </c>
      <c r="K15" s="13" t="s">
        <v>106</v>
      </c>
      <c r="L15" s="13" t="s">
        <v>106</v>
      </c>
      <c r="M15" s="13">
        <v>17</v>
      </c>
      <c r="N15" s="59">
        <f t="shared" si="1"/>
        <v>26</v>
      </c>
      <c r="O15" s="47"/>
    </row>
    <row r="16" spans="1:15" ht="15.2" customHeight="1" x14ac:dyDescent="0.25">
      <c r="A16" s="106"/>
      <c r="B16" s="12">
        <v>12</v>
      </c>
      <c r="C16" s="10" t="s">
        <v>13</v>
      </c>
      <c r="D16" s="9">
        <v>73409</v>
      </c>
      <c r="E16" s="13">
        <v>4</v>
      </c>
      <c r="F16" s="13">
        <v>1</v>
      </c>
      <c r="G16" s="13" t="s">
        <v>106</v>
      </c>
      <c r="H16" s="13">
        <v>13</v>
      </c>
      <c r="I16" s="26">
        <f t="shared" si="0"/>
        <v>18</v>
      </c>
      <c r="J16" s="13">
        <v>9</v>
      </c>
      <c r="K16" s="13" t="s">
        <v>106</v>
      </c>
      <c r="L16" s="13" t="s">
        <v>106</v>
      </c>
      <c r="M16" s="13">
        <v>18</v>
      </c>
      <c r="N16" s="59">
        <f t="shared" si="1"/>
        <v>27</v>
      </c>
      <c r="O16" s="47"/>
    </row>
    <row r="17" spans="1:15" s="3" customFormat="1" ht="15.2" customHeight="1" x14ac:dyDescent="0.25">
      <c r="A17" s="106"/>
      <c r="B17" s="12">
        <v>13</v>
      </c>
      <c r="C17" s="10" t="s">
        <v>63</v>
      </c>
      <c r="D17" s="9" t="s">
        <v>64</v>
      </c>
      <c r="E17" s="13">
        <v>4</v>
      </c>
      <c r="F17" s="13">
        <v>1</v>
      </c>
      <c r="G17" s="13" t="s">
        <v>106</v>
      </c>
      <c r="H17" s="13">
        <v>10</v>
      </c>
      <c r="I17" s="26">
        <f t="shared" si="0"/>
        <v>15</v>
      </c>
      <c r="J17" s="13">
        <v>13</v>
      </c>
      <c r="K17" s="13" t="s">
        <v>106</v>
      </c>
      <c r="L17" s="13" t="s">
        <v>106</v>
      </c>
      <c r="M17" s="13">
        <v>19</v>
      </c>
      <c r="N17" s="59">
        <f t="shared" si="1"/>
        <v>32</v>
      </c>
      <c r="O17" s="48"/>
    </row>
    <row r="18" spans="1:15" s="3" customFormat="1" ht="15.2" customHeight="1" x14ac:dyDescent="0.25">
      <c r="A18" s="106"/>
      <c r="B18" s="12">
        <v>14</v>
      </c>
      <c r="C18" s="10" t="s">
        <v>14</v>
      </c>
      <c r="D18" s="9" t="s">
        <v>15</v>
      </c>
      <c r="E18" s="13">
        <v>33</v>
      </c>
      <c r="F18" s="13" t="s">
        <v>106</v>
      </c>
      <c r="G18" s="13" t="s">
        <v>106</v>
      </c>
      <c r="H18" s="13">
        <v>4</v>
      </c>
      <c r="I18" s="26">
        <f t="shared" si="0"/>
        <v>37</v>
      </c>
      <c r="J18" s="13">
        <v>1</v>
      </c>
      <c r="K18" s="13" t="s">
        <v>106</v>
      </c>
      <c r="L18" s="13" t="s">
        <v>106</v>
      </c>
      <c r="M18" s="13">
        <v>19</v>
      </c>
      <c r="N18" s="59">
        <f t="shared" si="1"/>
        <v>20</v>
      </c>
      <c r="O18" s="48"/>
    </row>
    <row r="19" spans="1:15" ht="15.2" customHeight="1" x14ac:dyDescent="0.25">
      <c r="A19" s="106"/>
      <c r="B19" s="12">
        <v>15</v>
      </c>
      <c r="C19" s="10" t="s">
        <v>16</v>
      </c>
      <c r="D19" s="9">
        <v>73410</v>
      </c>
      <c r="E19" s="13">
        <v>61</v>
      </c>
      <c r="F19" s="13">
        <v>2</v>
      </c>
      <c r="G19" s="13" t="s">
        <v>106</v>
      </c>
      <c r="H19" s="13">
        <v>1</v>
      </c>
      <c r="I19" s="26">
        <f t="shared" si="0"/>
        <v>64</v>
      </c>
      <c r="J19" s="13">
        <v>3</v>
      </c>
      <c r="K19" s="13" t="s">
        <v>106</v>
      </c>
      <c r="L19" s="13" t="s">
        <v>106</v>
      </c>
      <c r="M19" s="13">
        <v>10</v>
      </c>
      <c r="N19" s="59">
        <f t="shared" si="1"/>
        <v>13</v>
      </c>
      <c r="O19" s="47"/>
    </row>
    <row r="20" spans="1:15" ht="15.2" customHeight="1" x14ac:dyDescent="0.25">
      <c r="A20" s="106"/>
      <c r="B20" s="12">
        <v>16</v>
      </c>
      <c r="C20" s="10" t="s">
        <v>17</v>
      </c>
      <c r="D20" s="9">
        <v>48840</v>
      </c>
      <c r="E20" s="13">
        <v>23</v>
      </c>
      <c r="F20" s="13" t="s">
        <v>106</v>
      </c>
      <c r="G20" s="13" t="s">
        <v>106</v>
      </c>
      <c r="H20" s="13" t="s">
        <v>106</v>
      </c>
      <c r="I20" s="26">
        <f t="shared" si="0"/>
        <v>23</v>
      </c>
      <c r="J20" s="13">
        <v>0.1</v>
      </c>
      <c r="K20" s="13" t="s">
        <v>106</v>
      </c>
      <c r="L20" s="13">
        <v>0.1</v>
      </c>
      <c r="M20" s="13">
        <v>2.8</v>
      </c>
      <c r="N20" s="59">
        <f t="shared" si="1"/>
        <v>3</v>
      </c>
      <c r="O20" s="48"/>
    </row>
    <row r="21" spans="1:15" s="3" customFormat="1" ht="15.2" customHeight="1" x14ac:dyDescent="0.25">
      <c r="A21" s="106"/>
      <c r="B21" s="12">
        <v>17</v>
      </c>
      <c r="C21" s="10" t="s">
        <v>81</v>
      </c>
      <c r="D21" s="9">
        <v>73411</v>
      </c>
      <c r="E21" s="13" t="s">
        <v>106</v>
      </c>
      <c r="F21" s="13" t="s">
        <v>106</v>
      </c>
      <c r="G21" s="13" t="s">
        <v>106</v>
      </c>
      <c r="H21" s="13" t="s">
        <v>106</v>
      </c>
      <c r="I21" s="26" t="str">
        <f t="shared" si="0"/>
        <v>-</v>
      </c>
      <c r="J21" s="13" t="s">
        <v>106</v>
      </c>
      <c r="K21" s="13" t="s">
        <v>106</v>
      </c>
      <c r="L21" s="13" t="s">
        <v>106</v>
      </c>
      <c r="M21" s="13">
        <v>1</v>
      </c>
      <c r="N21" s="59">
        <f t="shared" si="1"/>
        <v>1</v>
      </c>
      <c r="O21" s="48"/>
    </row>
    <row r="22" spans="1:15" ht="15.2" customHeight="1" x14ac:dyDescent="0.25">
      <c r="A22" s="106"/>
      <c r="B22" s="12">
        <v>18</v>
      </c>
      <c r="C22" s="10" t="s">
        <v>82</v>
      </c>
      <c r="D22" s="9">
        <v>73412</v>
      </c>
      <c r="E22" s="13">
        <v>29</v>
      </c>
      <c r="F22" s="13">
        <v>3</v>
      </c>
      <c r="G22" s="13" t="s">
        <v>106</v>
      </c>
      <c r="H22" s="13" t="s">
        <v>106</v>
      </c>
      <c r="I22" s="26">
        <f t="shared" si="0"/>
        <v>32</v>
      </c>
      <c r="J22" s="13">
        <v>1</v>
      </c>
      <c r="K22" s="13">
        <v>1</v>
      </c>
      <c r="L22" s="13">
        <v>1</v>
      </c>
      <c r="M22" s="13">
        <v>12</v>
      </c>
      <c r="N22" s="59">
        <f t="shared" si="1"/>
        <v>15</v>
      </c>
      <c r="O22" s="47"/>
    </row>
    <row r="23" spans="1:15" ht="15.2" customHeight="1" x14ac:dyDescent="0.25">
      <c r="A23" s="106"/>
      <c r="B23" s="12">
        <v>19</v>
      </c>
      <c r="C23" s="10" t="s">
        <v>83</v>
      </c>
      <c r="D23" s="9">
        <v>73413</v>
      </c>
      <c r="E23" s="13">
        <v>32</v>
      </c>
      <c r="F23" s="13">
        <v>2</v>
      </c>
      <c r="G23" s="13" t="s">
        <v>106</v>
      </c>
      <c r="H23" s="13" t="s">
        <v>106</v>
      </c>
      <c r="I23" s="26">
        <f t="shared" si="0"/>
        <v>34</v>
      </c>
      <c r="J23" s="13" t="s">
        <v>106</v>
      </c>
      <c r="K23" s="13" t="s">
        <v>106</v>
      </c>
      <c r="L23" s="13">
        <v>1</v>
      </c>
      <c r="M23" s="13">
        <v>15</v>
      </c>
      <c r="N23" s="59">
        <f t="shared" si="1"/>
        <v>16</v>
      </c>
      <c r="O23" s="47"/>
    </row>
    <row r="24" spans="1:15" s="3" customFormat="1" ht="15.2" customHeight="1" x14ac:dyDescent="0.25">
      <c r="A24" s="106"/>
      <c r="B24" s="12">
        <v>20</v>
      </c>
      <c r="C24" s="10" t="s">
        <v>84</v>
      </c>
      <c r="D24" s="9">
        <v>73414</v>
      </c>
      <c r="E24" s="13">
        <v>7</v>
      </c>
      <c r="F24" s="13" t="s">
        <v>106</v>
      </c>
      <c r="G24" s="13" t="s">
        <v>106</v>
      </c>
      <c r="H24" s="13">
        <v>1</v>
      </c>
      <c r="I24" s="26">
        <f t="shared" si="0"/>
        <v>8</v>
      </c>
      <c r="J24" s="13">
        <v>1</v>
      </c>
      <c r="K24" s="13" t="s">
        <v>106</v>
      </c>
      <c r="L24" s="13" t="s">
        <v>106</v>
      </c>
      <c r="M24" s="13">
        <v>3</v>
      </c>
      <c r="N24" s="59">
        <f t="shared" si="1"/>
        <v>4</v>
      </c>
      <c r="O24" s="48"/>
    </row>
    <row r="25" spans="1:15" s="3" customFormat="1" ht="15.2" customHeight="1" x14ac:dyDescent="0.25">
      <c r="A25" s="106"/>
      <c r="B25" s="12">
        <v>21</v>
      </c>
      <c r="C25" s="28" t="s">
        <v>97</v>
      </c>
      <c r="D25" s="9">
        <v>73416</v>
      </c>
      <c r="E25" s="13">
        <v>17</v>
      </c>
      <c r="F25" s="13" t="s">
        <v>106</v>
      </c>
      <c r="G25" s="13" t="s">
        <v>106</v>
      </c>
      <c r="H25" s="13">
        <v>7</v>
      </c>
      <c r="I25" s="26">
        <f t="shared" si="0"/>
        <v>24</v>
      </c>
      <c r="J25" s="13">
        <v>11</v>
      </c>
      <c r="K25" s="13" t="s">
        <v>106</v>
      </c>
      <c r="L25" s="13" t="s">
        <v>106</v>
      </c>
      <c r="M25" s="13">
        <v>12</v>
      </c>
      <c r="N25" s="59">
        <f t="shared" si="1"/>
        <v>23</v>
      </c>
      <c r="O25" s="48"/>
    </row>
    <row r="26" spans="1:15" s="3" customFormat="1" ht="15.2" customHeight="1" x14ac:dyDescent="0.25">
      <c r="A26" s="106"/>
      <c r="B26" s="12">
        <v>22</v>
      </c>
      <c r="C26" s="10" t="s">
        <v>85</v>
      </c>
      <c r="D26" s="9">
        <v>73417</v>
      </c>
      <c r="E26" s="13">
        <v>1</v>
      </c>
      <c r="F26" s="13" t="s">
        <v>106</v>
      </c>
      <c r="G26" s="13" t="s">
        <v>106</v>
      </c>
      <c r="H26" s="13">
        <v>2</v>
      </c>
      <c r="I26" s="26">
        <f t="shared" si="0"/>
        <v>3</v>
      </c>
      <c r="J26" s="13" t="s">
        <v>106</v>
      </c>
      <c r="K26" s="13" t="s">
        <v>106</v>
      </c>
      <c r="L26" s="13" t="s">
        <v>106</v>
      </c>
      <c r="M26" s="13">
        <v>1</v>
      </c>
      <c r="N26" s="59">
        <f t="shared" si="1"/>
        <v>1</v>
      </c>
      <c r="O26" s="48"/>
    </row>
    <row r="27" spans="1:15" ht="15.2" customHeight="1" x14ac:dyDescent="0.25">
      <c r="A27" s="106"/>
      <c r="B27" s="12">
        <v>23</v>
      </c>
      <c r="C27" s="10" t="s">
        <v>18</v>
      </c>
      <c r="D27" s="9" t="s">
        <v>19</v>
      </c>
      <c r="E27" s="13">
        <v>52</v>
      </c>
      <c r="F27" s="13" t="s">
        <v>106</v>
      </c>
      <c r="G27" s="13" t="s">
        <v>106</v>
      </c>
      <c r="H27" s="13" t="s">
        <v>106</v>
      </c>
      <c r="I27" s="26">
        <f t="shared" si="0"/>
        <v>52</v>
      </c>
      <c r="J27" s="13">
        <v>0.1</v>
      </c>
      <c r="K27" s="13" t="s">
        <v>106</v>
      </c>
      <c r="L27" s="13" t="s">
        <v>106</v>
      </c>
      <c r="M27" s="13">
        <v>0.5</v>
      </c>
      <c r="N27" s="59">
        <f t="shared" si="1"/>
        <v>0.6</v>
      </c>
      <c r="O27" s="47"/>
    </row>
    <row r="28" spans="1:15" ht="15.2" customHeight="1" x14ac:dyDescent="0.25">
      <c r="A28" s="106"/>
      <c r="B28" s="12">
        <v>24</v>
      </c>
      <c r="C28" s="10" t="s">
        <v>20</v>
      </c>
      <c r="D28" s="9" t="s">
        <v>21</v>
      </c>
      <c r="E28" s="13">
        <v>0.5</v>
      </c>
      <c r="F28" s="13" t="s">
        <v>106</v>
      </c>
      <c r="G28" s="13" t="s">
        <v>106</v>
      </c>
      <c r="H28" s="13">
        <v>2.5</v>
      </c>
      <c r="I28" s="26">
        <f t="shared" si="0"/>
        <v>3</v>
      </c>
      <c r="J28" s="13">
        <v>1</v>
      </c>
      <c r="K28" s="13">
        <v>7</v>
      </c>
      <c r="L28" s="13" t="s">
        <v>106</v>
      </c>
      <c r="M28" s="13">
        <v>1</v>
      </c>
      <c r="N28" s="59">
        <f t="shared" si="1"/>
        <v>9</v>
      </c>
      <c r="O28" s="48"/>
    </row>
    <row r="29" spans="1:15" ht="15.2" customHeight="1" thickBot="1" x14ac:dyDescent="0.3">
      <c r="A29" s="107"/>
      <c r="B29" s="29">
        <v>25</v>
      </c>
      <c r="C29" s="32" t="s">
        <v>99</v>
      </c>
      <c r="D29" s="33" t="s">
        <v>98</v>
      </c>
      <c r="E29" s="45">
        <v>3</v>
      </c>
      <c r="F29" s="45">
        <v>3</v>
      </c>
      <c r="G29" s="45" t="s">
        <v>106</v>
      </c>
      <c r="H29" s="45" t="s">
        <v>106</v>
      </c>
      <c r="I29" s="46">
        <f t="shared" si="0"/>
        <v>6</v>
      </c>
      <c r="J29" s="45">
        <v>0.2</v>
      </c>
      <c r="K29" s="45">
        <v>9.9999999999999978E-2</v>
      </c>
      <c r="L29" s="45">
        <v>0.39999999999999997</v>
      </c>
      <c r="M29" s="45">
        <v>2.2999999999999998</v>
      </c>
      <c r="N29" s="60">
        <f t="shared" si="1"/>
        <v>3</v>
      </c>
      <c r="O29" s="48"/>
    </row>
    <row r="30" spans="1:15" ht="15.2" customHeight="1" x14ac:dyDescent="0.25">
      <c r="A30" s="87" t="s">
        <v>56</v>
      </c>
      <c r="B30" s="18">
        <v>26</v>
      </c>
      <c r="C30" s="37" t="s">
        <v>22</v>
      </c>
      <c r="D30" s="38" t="s">
        <v>23</v>
      </c>
      <c r="E30" s="20">
        <v>4</v>
      </c>
      <c r="F30" s="20" t="s">
        <v>106</v>
      </c>
      <c r="G30" s="20" t="s">
        <v>106</v>
      </c>
      <c r="H30" s="20" t="s">
        <v>106</v>
      </c>
      <c r="I30" s="27">
        <f t="shared" si="0"/>
        <v>4</v>
      </c>
      <c r="J30" s="20" t="s">
        <v>106</v>
      </c>
      <c r="K30" s="20" t="s">
        <v>106</v>
      </c>
      <c r="L30" s="20" t="s">
        <v>106</v>
      </c>
      <c r="M30" s="20" t="s">
        <v>106</v>
      </c>
      <c r="N30" s="58" t="str">
        <f t="shared" si="1"/>
        <v>-</v>
      </c>
      <c r="O30" s="48"/>
    </row>
    <row r="31" spans="1:15" s="3" customFormat="1" ht="15.2" customHeight="1" x14ac:dyDescent="0.25">
      <c r="A31" s="88"/>
      <c r="B31" s="12">
        <v>27</v>
      </c>
      <c r="C31" s="10" t="s">
        <v>24</v>
      </c>
      <c r="D31" s="9" t="s">
        <v>25</v>
      </c>
      <c r="E31" s="13">
        <v>3</v>
      </c>
      <c r="F31" s="13" t="s">
        <v>106</v>
      </c>
      <c r="G31" s="13" t="s">
        <v>106</v>
      </c>
      <c r="H31" s="13">
        <v>13</v>
      </c>
      <c r="I31" s="26">
        <f t="shared" si="0"/>
        <v>16</v>
      </c>
      <c r="J31" s="13">
        <v>3</v>
      </c>
      <c r="K31" s="13">
        <v>1</v>
      </c>
      <c r="L31" s="13" t="s">
        <v>106</v>
      </c>
      <c r="M31" s="13">
        <v>27</v>
      </c>
      <c r="N31" s="59">
        <f t="shared" si="1"/>
        <v>31</v>
      </c>
      <c r="O31" s="48"/>
    </row>
    <row r="32" spans="1:15" ht="15.2" customHeight="1" x14ac:dyDescent="0.25">
      <c r="A32" s="88"/>
      <c r="B32" s="12">
        <v>28</v>
      </c>
      <c r="C32" s="10" t="s">
        <v>86</v>
      </c>
      <c r="D32" s="9">
        <v>72421</v>
      </c>
      <c r="E32" s="13" t="s">
        <v>106</v>
      </c>
      <c r="F32" s="13" t="s">
        <v>106</v>
      </c>
      <c r="G32" s="13" t="s">
        <v>106</v>
      </c>
      <c r="H32" s="13">
        <v>6</v>
      </c>
      <c r="I32" s="26">
        <f t="shared" si="0"/>
        <v>6</v>
      </c>
      <c r="J32" s="13">
        <v>3</v>
      </c>
      <c r="K32" s="13" t="s">
        <v>106</v>
      </c>
      <c r="L32" s="13" t="s">
        <v>106</v>
      </c>
      <c r="M32" s="13">
        <v>30</v>
      </c>
      <c r="N32" s="59">
        <f t="shared" si="1"/>
        <v>33</v>
      </c>
      <c r="O32" s="48"/>
    </row>
    <row r="33" spans="1:15" ht="15.2" customHeight="1" x14ac:dyDescent="0.25">
      <c r="A33" s="88"/>
      <c r="B33" s="12">
        <v>29</v>
      </c>
      <c r="C33" s="10" t="s">
        <v>26</v>
      </c>
      <c r="D33" s="9" t="s">
        <v>27</v>
      </c>
      <c r="E33" s="13" t="s">
        <v>106</v>
      </c>
      <c r="F33" s="13" t="s">
        <v>106</v>
      </c>
      <c r="G33" s="13" t="s">
        <v>106</v>
      </c>
      <c r="H33" s="13">
        <v>2</v>
      </c>
      <c r="I33" s="26">
        <f t="shared" si="0"/>
        <v>2</v>
      </c>
      <c r="J33" s="13" t="s">
        <v>106</v>
      </c>
      <c r="K33" s="13" t="s">
        <v>106</v>
      </c>
      <c r="L33" s="13" t="s">
        <v>106</v>
      </c>
      <c r="M33" s="13">
        <v>20</v>
      </c>
      <c r="N33" s="59">
        <f t="shared" si="1"/>
        <v>20</v>
      </c>
      <c r="O33" s="47"/>
    </row>
    <row r="34" spans="1:15" ht="15.2" customHeight="1" x14ac:dyDescent="0.25">
      <c r="A34" s="88"/>
      <c r="B34" s="12">
        <v>30</v>
      </c>
      <c r="C34" s="10" t="s">
        <v>28</v>
      </c>
      <c r="D34" s="9" t="s">
        <v>29</v>
      </c>
      <c r="E34" s="13">
        <v>2</v>
      </c>
      <c r="F34" s="13" t="s">
        <v>106</v>
      </c>
      <c r="G34" s="13" t="s">
        <v>106</v>
      </c>
      <c r="H34" s="13">
        <v>15</v>
      </c>
      <c r="I34" s="26">
        <f t="shared" si="0"/>
        <v>17</v>
      </c>
      <c r="J34" s="13" t="s">
        <v>106</v>
      </c>
      <c r="K34" s="13" t="s">
        <v>106</v>
      </c>
      <c r="L34" s="13" t="s">
        <v>106</v>
      </c>
      <c r="M34" s="13">
        <v>10</v>
      </c>
      <c r="N34" s="59">
        <f t="shared" si="1"/>
        <v>10</v>
      </c>
      <c r="O34" s="48"/>
    </row>
    <row r="35" spans="1:15" ht="15.2" customHeight="1" x14ac:dyDescent="0.25">
      <c r="A35" s="88"/>
      <c r="B35" s="12">
        <v>31</v>
      </c>
      <c r="C35" s="10" t="s">
        <v>30</v>
      </c>
      <c r="D35" s="9">
        <v>72422</v>
      </c>
      <c r="E35" s="13" t="s">
        <v>106</v>
      </c>
      <c r="F35" s="13" t="s">
        <v>106</v>
      </c>
      <c r="G35" s="13" t="s">
        <v>106</v>
      </c>
      <c r="H35" s="13" t="s">
        <v>106</v>
      </c>
      <c r="I35" s="26" t="str">
        <f t="shared" si="0"/>
        <v>-</v>
      </c>
      <c r="J35" s="13" t="s">
        <v>106</v>
      </c>
      <c r="K35" s="13" t="s">
        <v>106</v>
      </c>
      <c r="L35" s="13" t="s">
        <v>106</v>
      </c>
      <c r="M35" s="13">
        <v>7</v>
      </c>
      <c r="N35" s="59">
        <f t="shared" si="1"/>
        <v>7</v>
      </c>
      <c r="O35" s="48"/>
    </row>
    <row r="36" spans="1:15" ht="15.2" customHeight="1" x14ac:dyDescent="0.25">
      <c r="A36" s="88"/>
      <c r="B36" s="12">
        <v>32</v>
      </c>
      <c r="C36" s="10" t="s">
        <v>31</v>
      </c>
      <c r="D36" s="9">
        <v>72423</v>
      </c>
      <c r="E36" s="13" t="s">
        <v>106</v>
      </c>
      <c r="F36" s="13" t="s">
        <v>106</v>
      </c>
      <c r="G36" s="13" t="s">
        <v>106</v>
      </c>
      <c r="H36" s="13" t="s">
        <v>106</v>
      </c>
      <c r="I36" s="26" t="str">
        <f t="shared" si="0"/>
        <v>-</v>
      </c>
      <c r="J36" s="13" t="s">
        <v>106</v>
      </c>
      <c r="K36" s="13" t="s">
        <v>106</v>
      </c>
      <c r="L36" s="13">
        <v>5</v>
      </c>
      <c r="M36" s="13">
        <v>4</v>
      </c>
      <c r="N36" s="59">
        <f t="shared" si="1"/>
        <v>9</v>
      </c>
      <c r="O36" s="48"/>
    </row>
    <row r="37" spans="1:15" s="3" customFormat="1" ht="15.2" customHeight="1" x14ac:dyDescent="0.25">
      <c r="A37" s="88"/>
      <c r="B37" s="12">
        <v>33</v>
      </c>
      <c r="C37" s="10" t="s">
        <v>32</v>
      </c>
      <c r="D37" s="9">
        <v>72424</v>
      </c>
      <c r="E37" s="13">
        <v>3</v>
      </c>
      <c r="F37" s="13" t="s">
        <v>106</v>
      </c>
      <c r="G37" s="13" t="s">
        <v>106</v>
      </c>
      <c r="H37" s="13" t="s">
        <v>106</v>
      </c>
      <c r="I37" s="26">
        <f t="shared" si="0"/>
        <v>3</v>
      </c>
      <c r="J37" s="13" t="s">
        <v>106</v>
      </c>
      <c r="K37" s="13" t="s">
        <v>106</v>
      </c>
      <c r="L37" s="13" t="s">
        <v>106</v>
      </c>
      <c r="M37" s="13">
        <v>5</v>
      </c>
      <c r="N37" s="59">
        <f t="shared" si="1"/>
        <v>5</v>
      </c>
      <c r="O37" s="48"/>
    </row>
    <row r="38" spans="1:15" ht="15.2" customHeight="1" x14ac:dyDescent="0.25">
      <c r="A38" s="88"/>
      <c r="B38" s="12">
        <v>34</v>
      </c>
      <c r="C38" s="10" t="s">
        <v>33</v>
      </c>
      <c r="D38" s="9" t="s">
        <v>34</v>
      </c>
      <c r="E38" s="13" t="s">
        <v>106</v>
      </c>
      <c r="F38" s="13" t="s">
        <v>106</v>
      </c>
      <c r="G38" s="13" t="s">
        <v>106</v>
      </c>
      <c r="H38" s="13" t="s">
        <v>106</v>
      </c>
      <c r="I38" s="26" t="str">
        <f t="shared" si="0"/>
        <v>-</v>
      </c>
      <c r="J38" s="13" t="s">
        <v>106</v>
      </c>
      <c r="K38" s="13" t="s">
        <v>106</v>
      </c>
      <c r="L38" s="13" t="s">
        <v>106</v>
      </c>
      <c r="M38" s="13">
        <v>2</v>
      </c>
      <c r="N38" s="59">
        <f t="shared" si="1"/>
        <v>2</v>
      </c>
      <c r="O38" s="48"/>
    </row>
    <row r="39" spans="1:15" ht="15.2" customHeight="1" x14ac:dyDescent="0.25">
      <c r="A39" s="88"/>
      <c r="B39" s="12">
        <v>35</v>
      </c>
      <c r="C39" s="10" t="s">
        <v>87</v>
      </c>
      <c r="D39" s="9">
        <v>72432</v>
      </c>
      <c r="E39" s="13" t="s">
        <v>106</v>
      </c>
      <c r="F39" s="13" t="s">
        <v>106</v>
      </c>
      <c r="G39" s="13" t="s">
        <v>106</v>
      </c>
      <c r="H39" s="13" t="s">
        <v>106</v>
      </c>
      <c r="I39" s="26" t="str">
        <f t="shared" si="0"/>
        <v>-</v>
      </c>
      <c r="J39" s="13" t="s">
        <v>106</v>
      </c>
      <c r="K39" s="13" t="s">
        <v>106</v>
      </c>
      <c r="L39" s="13" t="s">
        <v>106</v>
      </c>
      <c r="M39" s="13" t="s">
        <v>106</v>
      </c>
      <c r="N39" s="59" t="str">
        <f t="shared" si="1"/>
        <v>-</v>
      </c>
      <c r="O39" s="48"/>
    </row>
    <row r="40" spans="1:15" ht="15.2" customHeight="1" x14ac:dyDescent="0.25">
      <c r="A40" s="88"/>
      <c r="B40" s="12">
        <v>36</v>
      </c>
      <c r="C40" s="10" t="s">
        <v>94</v>
      </c>
      <c r="D40" s="9">
        <v>48844</v>
      </c>
      <c r="E40" s="13">
        <v>5</v>
      </c>
      <c r="F40" s="13" t="s">
        <v>106</v>
      </c>
      <c r="G40" s="13" t="s">
        <v>106</v>
      </c>
      <c r="H40" s="13">
        <v>1</v>
      </c>
      <c r="I40" s="26">
        <f t="shared" si="0"/>
        <v>6</v>
      </c>
      <c r="J40" s="13">
        <v>0.2</v>
      </c>
      <c r="K40" s="13" t="s">
        <v>106</v>
      </c>
      <c r="L40" s="13" t="s">
        <v>106</v>
      </c>
      <c r="M40" s="13">
        <v>5.8</v>
      </c>
      <c r="N40" s="59">
        <f t="shared" si="1"/>
        <v>6</v>
      </c>
      <c r="O40" s="48"/>
    </row>
    <row r="41" spans="1:15" ht="15.2" customHeight="1" x14ac:dyDescent="0.25">
      <c r="A41" s="88"/>
      <c r="B41" s="12">
        <v>37</v>
      </c>
      <c r="C41" s="10" t="s">
        <v>35</v>
      </c>
      <c r="D41" s="9">
        <v>72425</v>
      </c>
      <c r="E41" s="13" t="s">
        <v>106</v>
      </c>
      <c r="F41" s="13" t="s">
        <v>106</v>
      </c>
      <c r="G41" s="13" t="s">
        <v>106</v>
      </c>
      <c r="H41" s="13" t="s">
        <v>106</v>
      </c>
      <c r="I41" s="26" t="str">
        <f t="shared" si="0"/>
        <v>-</v>
      </c>
      <c r="J41" s="13" t="s">
        <v>106</v>
      </c>
      <c r="K41" s="13" t="s">
        <v>106</v>
      </c>
      <c r="L41" s="13" t="s">
        <v>106</v>
      </c>
      <c r="M41" s="13">
        <v>3</v>
      </c>
      <c r="N41" s="59">
        <f t="shared" si="1"/>
        <v>3</v>
      </c>
      <c r="O41" s="48"/>
    </row>
    <row r="42" spans="1:15" ht="15.2" customHeight="1" x14ac:dyDescent="0.25">
      <c r="A42" s="88"/>
      <c r="B42" s="12">
        <v>38</v>
      </c>
      <c r="C42" s="10" t="s">
        <v>88</v>
      </c>
      <c r="D42" s="9">
        <v>72426</v>
      </c>
      <c r="E42" s="13" t="s">
        <v>106</v>
      </c>
      <c r="F42" s="13" t="s">
        <v>106</v>
      </c>
      <c r="G42" s="13" t="s">
        <v>106</v>
      </c>
      <c r="H42" s="13">
        <v>5</v>
      </c>
      <c r="I42" s="26">
        <f t="shared" si="0"/>
        <v>5</v>
      </c>
      <c r="J42" s="13" t="s">
        <v>106</v>
      </c>
      <c r="K42" s="13" t="s">
        <v>106</v>
      </c>
      <c r="L42" s="13" t="s">
        <v>106</v>
      </c>
      <c r="M42" s="13" t="s">
        <v>106</v>
      </c>
      <c r="N42" s="59" t="str">
        <f t="shared" si="1"/>
        <v>-</v>
      </c>
      <c r="O42" s="48"/>
    </row>
    <row r="43" spans="1:15" ht="15.2" customHeight="1" x14ac:dyDescent="0.25">
      <c r="A43" s="88"/>
      <c r="B43" s="12">
        <v>39</v>
      </c>
      <c r="C43" s="10" t="s">
        <v>95</v>
      </c>
      <c r="D43" s="9" t="s">
        <v>96</v>
      </c>
      <c r="E43" s="13" t="s">
        <v>106</v>
      </c>
      <c r="F43" s="13" t="s">
        <v>106</v>
      </c>
      <c r="G43" s="13" t="s">
        <v>106</v>
      </c>
      <c r="H43" s="13">
        <v>14</v>
      </c>
      <c r="I43" s="26">
        <f t="shared" si="0"/>
        <v>14</v>
      </c>
      <c r="J43" s="13" t="s">
        <v>106</v>
      </c>
      <c r="K43" s="13" t="s">
        <v>106</v>
      </c>
      <c r="L43" s="13" t="s">
        <v>106</v>
      </c>
      <c r="M43" s="13">
        <v>0.2</v>
      </c>
      <c r="N43" s="59">
        <f t="shared" si="1"/>
        <v>0.2</v>
      </c>
      <c r="O43" s="48"/>
    </row>
    <row r="44" spans="1:15" ht="15.2" customHeight="1" x14ac:dyDescent="0.25">
      <c r="A44" s="88"/>
      <c r="B44" s="12">
        <v>40</v>
      </c>
      <c r="C44" s="10" t="s">
        <v>36</v>
      </c>
      <c r="D44" s="9">
        <v>72427</v>
      </c>
      <c r="E44" s="13" t="s">
        <v>106</v>
      </c>
      <c r="F44" s="13" t="s">
        <v>106</v>
      </c>
      <c r="G44" s="13" t="s">
        <v>106</v>
      </c>
      <c r="H44" s="13" t="s">
        <v>106</v>
      </c>
      <c r="I44" s="26" t="str">
        <f t="shared" si="0"/>
        <v>-</v>
      </c>
      <c r="J44" s="13" t="s">
        <v>106</v>
      </c>
      <c r="K44" s="13" t="s">
        <v>106</v>
      </c>
      <c r="L44" s="13" t="s">
        <v>106</v>
      </c>
      <c r="M44" s="13" t="s">
        <v>106</v>
      </c>
      <c r="N44" s="59" t="str">
        <f t="shared" si="1"/>
        <v>-</v>
      </c>
      <c r="O44" s="48"/>
    </row>
    <row r="45" spans="1:15" ht="15.2" customHeight="1" x14ac:dyDescent="0.25">
      <c r="A45" s="88"/>
      <c r="B45" s="12">
        <v>41</v>
      </c>
      <c r="C45" s="10" t="s">
        <v>37</v>
      </c>
      <c r="D45" s="9">
        <v>72428</v>
      </c>
      <c r="E45" s="13" t="s">
        <v>106</v>
      </c>
      <c r="F45" s="13" t="s">
        <v>106</v>
      </c>
      <c r="G45" s="13" t="s">
        <v>106</v>
      </c>
      <c r="H45" s="13" t="s">
        <v>106</v>
      </c>
      <c r="I45" s="26" t="str">
        <f t="shared" si="0"/>
        <v>-</v>
      </c>
      <c r="J45" s="13" t="s">
        <v>106</v>
      </c>
      <c r="K45" s="13" t="s">
        <v>106</v>
      </c>
      <c r="L45" s="13" t="s">
        <v>106</v>
      </c>
      <c r="M45" s="13" t="s">
        <v>106</v>
      </c>
      <c r="N45" s="59" t="str">
        <f t="shared" si="1"/>
        <v>-</v>
      </c>
      <c r="O45" s="48"/>
    </row>
    <row r="46" spans="1:15" ht="15.2" customHeight="1" x14ac:dyDescent="0.25">
      <c r="A46" s="88"/>
      <c r="B46" s="12">
        <v>42</v>
      </c>
      <c r="C46" s="10" t="s">
        <v>89</v>
      </c>
      <c r="D46" s="9">
        <v>72429</v>
      </c>
      <c r="E46" s="13" t="s">
        <v>106</v>
      </c>
      <c r="F46" s="13" t="s">
        <v>106</v>
      </c>
      <c r="G46" s="13" t="s">
        <v>106</v>
      </c>
      <c r="H46" s="13" t="s">
        <v>106</v>
      </c>
      <c r="I46" s="26" t="str">
        <f t="shared" si="0"/>
        <v>-</v>
      </c>
      <c r="J46" s="13" t="s">
        <v>106</v>
      </c>
      <c r="K46" s="13" t="s">
        <v>106</v>
      </c>
      <c r="L46" s="13" t="s">
        <v>106</v>
      </c>
      <c r="M46" s="13" t="s">
        <v>106</v>
      </c>
      <c r="N46" s="59" t="str">
        <f t="shared" si="1"/>
        <v>-</v>
      </c>
      <c r="O46" s="48"/>
    </row>
    <row r="47" spans="1:15" ht="15.2" customHeight="1" x14ac:dyDescent="0.25">
      <c r="A47" s="88"/>
      <c r="B47" s="12">
        <v>43</v>
      </c>
      <c r="C47" s="10" t="s">
        <v>38</v>
      </c>
      <c r="D47" s="9">
        <v>48845</v>
      </c>
      <c r="E47" s="13" t="s">
        <v>106</v>
      </c>
      <c r="F47" s="13" t="s">
        <v>106</v>
      </c>
      <c r="G47" s="13" t="s">
        <v>106</v>
      </c>
      <c r="H47" s="13" t="s">
        <v>106</v>
      </c>
      <c r="I47" s="26" t="str">
        <f t="shared" si="0"/>
        <v>-</v>
      </c>
      <c r="J47" s="13" t="s">
        <v>106</v>
      </c>
      <c r="K47" s="13" t="s">
        <v>106</v>
      </c>
      <c r="L47" s="13" t="s">
        <v>106</v>
      </c>
      <c r="M47" s="13" t="s">
        <v>106</v>
      </c>
      <c r="N47" s="59" t="str">
        <f t="shared" si="1"/>
        <v>-</v>
      </c>
      <c r="O47" s="48"/>
    </row>
    <row r="48" spans="1:15" ht="15.2" customHeight="1" x14ac:dyDescent="0.25">
      <c r="A48" s="88"/>
      <c r="B48" s="12">
        <v>44</v>
      </c>
      <c r="C48" s="10" t="s">
        <v>90</v>
      </c>
      <c r="D48" s="9">
        <v>72436</v>
      </c>
      <c r="E48" s="13" t="s">
        <v>106</v>
      </c>
      <c r="F48" s="13" t="s">
        <v>106</v>
      </c>
      <c r="G48" s="13" t="s">
        <v>106</v>
      </c>
      <c r="H48" s="13" t="s">
        <v>106</v>
      </c>
      <c r="I48" s="26" t="str">
        <f t="shared" si="0"/>
        <v>-</v>
      </c>
      <c r="J48" s="13" t="s">
        <v>106</v>
      </c>
      <c r="K48" s="13" t="s">
        <v>106</v>
      </c>
      <c r="L48" s="13" t="s">
        <v>106</v>
      </c>
      <c r="M48" s="13" t="s">
        <v>106</v>
      </c>
      <c r="N48" s="59" t="str">
        <f t="shared" si="1"/>
        <v>-</v>
      </c>
      <c r="O48" s="48"/>
    </row>
    <row r="49" spans="1:15" ht="15.2" customHeight="1" thickBot="1" x14ac:dyDescent="0.3">
      <c r="A49" s="89"/>
      <c r="B49" s="29">
        <v>45</v>
      </c>
      <c r="C49" s="32" t="s">
        <v>39</v>
      </c>
      <c r="D49" s="33" t="s">
        <v>40</v>
      </c>
      <c r="E49" s="45" t="s">
        <v>106</v>
      </c>
      <c r="F49" s="45" t="s">
        <v>106</v>
      </c>
      <c r="G49" s="45" t="s">
        <v>106</v>
      </c>
      <c r="H49" s="45" t="s">
        <v>106</v>
      </c>
      <c r="I49" s="46" t="str">
        <f t="shared" si="0"/>
        <v>-</v>
      </c>
      <c r="J49" s="45">
        <v>1</v>
      </c>
      <c r="K49" s="45" t="s">
        <v>106</v>
      </c>
      <c r="L49" s="45">
        <v>1</v>
      </c>
      <c r="M49" s="45" t="s">
        <v>106</v>
      </c>
      <c r="N49" s="60">
        <f t="shared" si="1"/>
        <v>2</v>
      </c>
      <c r="O49" s="48"/>
    </row>
    <row r="50" spans="1:15" ht="15.2" customHeight="1" x14ac:dyDescent="0.25">
      <c r="A50" s="90" t="s">
        <v>62</v>
      </c>
      <c r="B50" s="18">
        <v>46</v>
      </c>
      <c r="C50" s="37" t="s">
        <v>41</v>
      </c>
      <c r="D50" s="38">
        <v>72441</v>
      </c>
      <c r="E50" s="20" t="s">
        <v>106</v>
      </c>
      <c r="F50" s="20" t="s">
        <v>106</v>
      </c>
      <c r="G50" s="20" t="s">
        <v>106</v>
      </c>
      <c r="H50" s="20" t="s">
        <v>106</v>
      </c>
      <c r="I50" s="27" t="str">
        <f t="shared" si="0"/>
        <v>-</v>
      </c>
      <c r="J50" s="20" t="s">
        <v>106</v>
      </c>
      <c r="K50" s="20" t="s">
        <v>106</v>
      </c>
      <c r="L50" s="20" t="s">
        <v>106</v>
      </c>
      <c r="M50" s="20" t="s">
        <v>106</v>
      </c>
      <c r="N50" s="58" t="str">
        <f t="shared" si="1"/>
        <v>-</v>
      </c>
      <c r="O50" s="48"/>
    </row>
    <row r="51" spans="1:15" ht="15.2" customHeight="1" x14ac:dyDescent="0.25">
      <c r="A51" s="91"/>
      <c r="B51" s="12">
        <v>47</v>
      </c>
      <c r="C51" s="10" t="s">
        <v>42</v>
      </c>
      <c r="D51" s="9" t="s">
        <v>43</v>
      </c>
      <c r="E51" s="13" t="s">
        <v>106</v>
      </c>
      <c r="F51" s="13" t="s">
        <v>106</v>
      </c>
      <c r="G51" s="13" t="s">
        <v>106</v>
      </c>
      <c r="H51" s="13" t="s">
        <v>106</v>
      </c>
      <c r="I51" s="26" t="str">
        <f t="shared" si="0"/>
        <v>-</v>
      </c>
      <c r="J51" s="13" t="s">
        <v>106</v>
      </c>
      <c r="K51" s="13" t="s">
        <v>106</v>
      </c>
      <c r="L51" s="13" t="s">
        <v>106</v>
      </c>
      <c r="M51" s="13" t="s">
        <v>106</v>
      </c>
      <c r="N51" s="59" t="str">
        <f t="shared" si="1"/>
        <v>-</v>
      </c>
      <c r="O51" s="48"/>
    </row>
    <row r="52" spans="1:15" ht="15.2" customHeight="1" x14ac:dyDescent="0.25">
      <c r="A52" s="91"/>
      <c r="B52" s="12">
        <v>48</v>
      </c>
      <c r="C52" s="10" t="s">
        <v>75</v>
      </c>
      <c r="D52" s="9">
        <v>72442</v>
      </c>
      <c r="E52" s="13" t="s">
        <v>106</v>
      </c>
      <c r="F52" s="13" t="s">
        <v>106</v>
      </c>
      <c r="G52" s="13" t="s">
        <v>106</v>
      </c>
      <c r="H52" s="13" t="s">
        <v>106</v>
      </c>
      <c r="I52" s="26" t="str">
        <f t="shared" si="0"/>
        <v>-</v>
      </c>
      <c r="J52" s="13" t="s">
        <v>106</v>
      </c>
      <c r="K52" s="13" t="s">
        <v>106</v>
      </c>
      <c r="L52" s="13" t="s">
        <v>106</v>
      </c>
      <c r="M52" s="13" t="s">
        <v>106</v>
      </c>
      <c r="N52" s="59" t="str">
        <f t="shared" si="1"/>
        <v>-</v>
      </c>
      <c r="O52" s="48"/>
    </row>
    <row r="53" spans="1:15" ht="15.2" customHeight="1" x14ac:dyDescent="0.25">
      <c r="A53" s="91"/>
      <c r="B53" s="12">
        <v>49</v>
      </c>
      <c r="C53" s="10" t="s">
        <v>44</v>
      </c>
      <c r="D53" s="9">
        <v>72443</v>
      </c>
      <c r="E53" s="13" t="s">
        <v>106</v>
      </c>
      <c r="F53" s="13" t="s">
        <v>106</v>
      </c>
      <c r="G53" s="13" t="s">
        <v>106</v>
      </c>
      <c r="H53" s="13" t="s">
        <v>106</v>
      </c>
      <c r="I53" s="26" t="str">
        <f t="shared" si="0"/>
        <v>-</v>
      </c>
      <c r="J53" s="13" t="s">
        <v>106</v>
      </c>
      <c r="K53" s="13" t="s">
        <v>106</v>
      </c>
      <c r="L53" s="13" t="s">
        <v>106</v>
      </c>
      <c r="M53" s="13" t="s">
        <v>106</v>
      </c>
      <c r="N53" s="59" t="str">
        <f t="shared" si="1"/>
        <v>-</v>
      </c>
      <c r="O53" s="48"/>
    </row>
    <row r="54" spans="1:15" ht="15.2" customHeight="1" x14ac:dyDescent="0.25">
      <c r="A54" s="91"/>
      <c r="B54" s="12">
        <v>50</v>
      </c>
      <c r="C54" s="10" t="s">
        <v>45</v>
      </c>
      <c r="D54" s="9" t="s">
        <v>46</v>
      </c>
      <c r="E54" s="13" t="s">
        <v>106</v>
      </c>
      <c r="F54" s="13" t="s">
        <v>106</v>
      </c>
      <c r="G54" s="13" t="s">
        <v>106</v>
      </c>
      <c r="H54" s="13" t="s">
        <v>106</v>
      </c>
      <c r="I54" s="26" t="str">
        <f t="shared" si="0"/>
        <v>-</v>
      </c>
      <c r="J54" s="13" t="s">
        <v>106</v>
      </c>
      <c r="K54" s="13" t="s">
        <v>106</v>
      </c>
      <c r="L54" s="13">
        <v>0.7</v>
      </c>
      <c r="M54" s="13" t="s">
        <v>106</v>
      </c>
      <c r="N54" s="59">
        <f t="shared" si="1"/>
        <v>0.7</v>
      </c>
      <c r="O54" s="48"/>
    </row>
    <row r="55" spans="1:15" ht="15.2" customHeight="1" x14ac:dyDescent="0.25">
      <c r="A55" s="91"/>
      <c r="B55" s="12">
        <v>51</v>
      </c>
      <c r="C55" s="10" t="s">
        <v>47</v>
      </c>
      <c r="D55" s="9">
        <v>72444</v>
      </c>
      <c r="E55" s="13" t="s">
        <v>106</v>
      </c>
      <c r="F55" s="13" t="s">
        <v>106</v>
      </c>
      <c r="G55" s="13" t="s">
        <v>106</v>
      </c>
      <c r="H55" s="13" t="s">
        <v>106</v>
      </c>
      <c r="I55" s="26" t="str">
        <f t="shared" si="0"/>
        <v>-</v>
      </c>
      <c r="J55" s="13" t="s">
        <v>106</v>
      </c>
      <c r="K55" s="13" t="s">
        <v>106</v>
      </c>
      <c r="L55" s="13" t="s">
        <v>106</v>
      </c>
      <c r="M55" s="13" t="s">
        <v>106</v>
      </c>
      <c r="N55" s="59" t="str">
        <f t="shared" si="1"/>
        <v>-</v>
      </c>
      <c r="O55" s="48"/>
    </row>
    <row r="56" spans="1:15" ht="15.2" customHeight="1" x14ac:dyDescent="0.25">
      <c r="A56" s="91"/>
      <c r="B56" s="12">
        <v>52</v>
      </c>
      <c r="C56" s="10" t="s">
        <v>48</v>
      </c>
      <c r="D56" s="9">
        <v>48846</v>
      </c>
      <c r="E56" s="13" t="s">
        <v>106</v>
      </c>
      <c r="F56" s="13" t="s">
        <v>106</v>
      </c>
      <c r="G56" s="13" t="s">
        <v>106</v>
      </c>
      <c r="H56" s="13" t="s">
        <v>106</v>
      </c>
      <c r="I56" s="26" t="str">
        <f t="shared" si="0"/>
        <v>-</v>
      </c>
      <c r="J56" s="13" t="s">
        <v>106</v>
      </c>
      <c r="K56" s="13" t="s">
        <v>106</v>
      </c>
      <c r="L56" s="13" t="s">
        <v>106</v>
      </c>
      <c r="M56" s="13" t="s">
        <v>106</v>
      </c>
      <c r="N56" s="59" t="str">
        <f t="shared" si="1"/>
        <v>-</v>
      </c>
      <c r="O56" s="48"/>
    </row>
    <row r="57" spans="1:15" ht="15.2" customHeight="1" x14ac:dyDescent="0.25">
      <c r="A57" s="91"/>
      <c r="B57" s="12">
        <v>53</v>
      </c>
      <c r="C57" s="10" t="s">
        <v>91</v>
      </c>
      <c r="D57" s="9">
        <v>72445</v>
      </c>
      <c r="E57" s="13" t="s">
        <v>106</v>
      </c>
      <c r="F57" s="13" t="s">
        <v>106</v>
      </c>
      <c r="G57" s="13" t="s">
        <v>106</v>
      </c>
      <c r="H57" s="13" t="s">
        <v>106</v>
      </c>
      <c r="I57" s="26" t="str">
        <f t="shared" si="0"/>
        <v>-</v>
      </c>
      <c r="J57" s="13" t="s">
        <v>106</v>
      </c>
      <c r="K57" s="13" t="s">
        <v>106</v>
      </c>
      <c r="L57" s="13" t="s">
        <v>106</v>
      </c>
      <c r="M57" s="13" t="s">
        <v>106</v>
      </c>
      <c r="N57" s="59" t="str">
        <f t="shared" si="1"/>
        <v>-</v>
      </c>
      <c r="O57" s="48"/>
    </row>
    <row r="58" spans="1:15" ht="15.2" customHeight="1" x14ac:dyDescent="0.25">
      <c r="A58" s="91"/>
      <c r="B58" s="12">
        <v>54</v>
      </c>
      <c r="C58" s="10" t="s">
        <v>92</v>
      </c>
      <c r="D58" s="9">
        <v>72446</v>
      </c>
      <c r="E58" s="13" t="s">
        <v>106</v>
      </c>
      <c r="F58" s="13" t="s">
        <v>106</v>
      </c>
      <c r="G58" s="13" t="s">
        <v>106</v>
      </c>
      <c r="H58" s="13" t="s">
        <v>106</v>
      </c>
      <c r="I58" s="26" t="str">
        <f t="shared" si="0"/>
        <v>-</v>
      </c>
      <c r="J58" s="13" t="s">
        <v>106</v>
      </c>
      <c r="K58" s="13" t="s">
        <v>106</v>
      </c>
      <c r="L58" s="13" t="s">
        <v>106</v>
      </c>
      <c r="M58" s="13" t="s">
        <v>106</v>
      </c>
      <c r="N58" s="59" t="str">
        <f t="shared" si="1"/>
        <v>-</v>
      </c>
      <c r="O58" s="48"/>
    </row>
    <row r="59" spans="1:15" ht="15.2" customHeight="1" x14ac:dyDescent="0.25">
      <c r="A59" s="91"/>
      <c r="B59" s="12">
        <v>55</v>
      </c>
      <c r="C59" s="10" t="s">
        <v>49</v>
      </c>
      <c r="D59" s="9" t="s">
        <v>50</v>
      </c>
      <c r="E59" s="13" t="s">
        <v>106</v>
      </c>
      <c r="F59" s="13" t="s">
        <v>106</v>
      </c>
      <c r="G59" s="13" t="s">
        <v>106</v>
      </c>
      <c r="H59" s="13" t="s">
        <v>106</v>
      </c>
      <c r="I59" s="26" t="str">
        <f t="shared" si="0"/>
        <v>-</v>
      </c>
      <c r="J59" s="13" t="s">
        <v>106</v>
      </c>
      <c r="K59" s="13" t="s">
        <v>106</v>
      </c>
      <c r="L59" s="13" t="s">
        <v>106</v>
      </c>
      <c r="M59" s="13" t="s">
        <v>106</v>
      </c>
      <c r="N59" s="59" t="str">
        <f t="shared" si="1"/>
        <v>-</v>
      </c>
      <c r="O59" s="48"/>
    </row>
    <row r="60" spans="1:15" ht="15.2" customHeight="1" thickBot="1" x14ac:dyDescent="0.3">
      <c r="A60" s="92"/>
      <c r="B60" s="29">
        <v>56</v>
      </c>
      <c r="C60" s="32" t="s">
        <v>67</v>
      </c>
      <c r="D60" s="33" t="s">
        <v>68</v>
      </c>
      <c r="E60" s="45" t="s">
        <v>106</v>
      </c>
      <c r="F60" s="45" t="s">
        <v>106</v>
      </c>
      <c r="G60" s="45" t="s">
        <v>106</v>
      </c>
      <c r="H60" s="45" t="s">
        <v>106</v>
      </c>
      <c r="I60" s="46" t="str">
        <f t="shared" si="0"/>
        <v>-</v>
      </c>
      <c r="J60" s="45" t="s">
        <v>106</v>
      </c>
      <c r="K60" s="45" t="s">
        <v>106</v>
      </c>
      <c r="L60" s="45" t="s">
        <v>106</v>
      </c>
      <c r="M60" s="45" t="s">
        <v>106</v>
      </c>
      <c r="N60" s="60" t="str">
        <f t="shared" si="1"/>
        <v>-</v>
      </c>
      <c r="O60" s="48"/>
    </row>
    <row r="61" spans="1:15" ht="15.2" customHeight="1" x14ac:dyDescent="0.25">
      <c r="A61" s="93" t="s">
        <v>70</v>
      </c>
      <c r="B61" s="18">
        <v>57</v>
      </c>
      <c r="C61" s="49" t="s">
        <v>55</v>
      </c>
      <c r="D61" s="50" t="s">
        <v>54</v>
      </c>
      <c r="E61" s="20" t="s">
        <v>106</v>
      </c>
      <c r="F61" s="20" t="s">
        <v>106</v>
      </c>
      <c r="G61" s="20" t="s">
        <v>106</v>
      </c>
      <c r="H61" s="20">
        <v>21</v>
      </c>
      <c r="I61" s="27">
        <f t="shared" si="0"/>
        <v>21</v>
      </c>
      <c r="J61" s="20" t="s">
        <v>106</v>
      </c>
      <c r="K61" s="20">
        <v>3</v>
      </c>
      <c r="L61" s="20" t="s">
        <v>106</v>
      </c>
      <c r="M61" s="20">
        <v>32</v>
      </c>
      <c r="N61" s="58">
        <f t="shared" si="1"/>
        <v>35</v>
      </c>
      <c r="O61" s="48"/>
    </row>
    <row r="62" spans="1:15" ht="15.2" customHeight="1" thickBot="1" x14ac:dyDescent="0.3">
      <c r="A62" s="94"/>
      <c r="B62" s="29">
        <v>58</v>
      </c>
      <c r="C62" s="51" t="s">
        <v>93</v>
      </c>
      <c r="D62" s="52" t="s">
        <v>65</v>
      </c>
      <c r="E62" s="53"/>
      <c r="F62" s="53"/>
      <c r="G62" s="53"/>
      <c r="H62" s="53"/>
      <c r="I62" s="46" t="str">
        <f>+IF(AND(OR(E62="-",E62=""),OR(F62="-",F62=""),OR(G62="-",G62=""),OR(H62="-",H62="")),"-",SUM(E62:H62))</f>
        <v>-</v>
      </c>
      <c r="J62" s="53"/>
      <c r="K62" s="53"/>
      <c r="L62" s="53"/>
      <c r="M62" s="53"/>
      <c r="N62" s="60" t="str">
        <f>+IF(AND(OR(J62="-",J62=""),OR(K62="-",K62=""),OR(L62="-",L62=""),OR(M62="-",M62="")),"-",SUM(J62:M62))</f>
        <v>-</v>
      </c>
      <c r="O62" s="48"/>
    </row>
  </sheetData>
  <mergeCells count="13">
    <mergeCell ref="A61:A62"/>
    <mergeCell ref="A5:A29"/>
    <mergeCell ref="C1:N1"/>
    <mergeCell ref="F2:J2"/>
    <mergeCell ref="B3:B4"/>
    <mergeCell ref="C3:C4"/>
    <mergeCell ref="D3:D4"/>
    <mergeCell ref="E3:H3"/>
    <mergeCell ref="I3:I4"/>
    <mergeCell ref="J3:M3"/>
    <mergeCell ref="N3:N4"/>
    <mergeCell ref="A50:A60"/>
    <mergeCell ref="A30:A49"/>
  </mergeCells>
  <phoneticPr fontId="17" type="noConversion"/>
  <pageMargins left="0.75" right="0.25" top="0.25" bottom="0.25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A5:XFD5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" customWidth="1"/>
    <col min="5" max="8" width="5.7109375" style="4" customWidth="1"/>
    <col min="9" max="9" width="5.7109375" style="7" customWidth="1"/>
    <col min="10" max="13" width="5.7109375" style="4" customWidth="1"/>
    <col min="14" max="14" width="5.5703125" style="3" customWidth="1"/>
    <col min="15" max="16384" width="9.140625" style="2"/>
  </cols>
  <sheetData>
    <row r="1" spans="1:15" ht="18" customHeight="1" x14ac:dyDescent="0.3">
      <c r="C1" s="95" t="s">
        <v>51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5" ht="16.5" customHeight="1" thickBot="1" x14ac:dyDescent="0.3">
      <c r="D2" s="2"/>
      <c r="E2" s="2"/>
      <c r="F2" s="96" t="s">
        <v>52</v>
      </c>
      <c r="G2" s="96"/>
      <c r="H2" s="96"/>
      <c r="I2" s="96"/>
      <c r="J2" s="96"/>
      <c r="K2" s="2"/>
      <c r="L2" s="2"/>
      <c r="M2" s="5" t="s">
        <v>53</v>
      </c>
      <c r="N2" s="8"/>
    </row>
    <row r="3" spans="1:15" s="6" customFormat="1" ht="17.25" customHeight="1" x14ac:dyDescent="0.25">
      <c r="A3" s="17" t="s">
        <v>57</v>
      </c>
      <c r="B3" s="97" t="s">
        <v>0</v>
      </c>
      <c r="C3" s="99" t="s">
        <v>1</v>
      </c>
      <c r="D3" s="121" t="s">
        <v>2</v>
      </c>
      <c r="E3" s="123" t="str">
        <f>"Ngày 25/"&amp;Tháng!$F$1</f>
        <v>Ngày 25/06</v>
      </c>
      <c r="F3" s="113"/>
      <c r="G3" s="113"/>
      <c r="H3" s="124"/>
      <c r="I3" s="125" t="s">
        <v>3</v>
      </c>
      <c r="J3" s="123" t="str">
        <f>"Ngày 26/"&amp;Tháng!$F$1</f>
        <v>Ngày 26/06</v>
      </c>
      <c r="K3" s="113"/>
      <c r="L3" s="113"/>
      <c r="M3" s="124"/>
      <c r="N3" s="127" t="s">
        <v>3</v>
      </c>
    </row>
    <row r="4" spans="1:15" s="6" customFormat="1" ht="17.25" customHeight="1" thickBot="1" x14ac:dyDescent="0.3">
      <c r="A4" s="42"/>
      <c r="B4" s="98"/>
      <c r="C4" s="100"/>
      <c r="D4" s="122"/>
      <c r="E4" s="43" t="s">
        <v>58</v>
      </c>
      <c r="F4" s="40" t="s">
        <v>59</v>
      </c>
      <c r="G4" s="41" t="s">
        <v>60</v>
      </c>
      <c r="H4" s="44" t="s">
        <v>61</v>
      </c>
      <c r="I4" s="126"/>
      <c r="J4" s="43" t="s">
        <v>58</v>
      </c>
      <c r="K4" s="41" t="s">
        <v>59</v>
      </c>
      <c r="L4" s="41" t="s">
        <v>60</v>
      </c>
      <c r="M4" s="44" t="s">
        <v>61</v>
      </c>
      <c r="N4" s="128"/>
    </row>
    <row r="5" spans="1:15" s="3" customFormat="1" ht="15.2" customHeight="1" x14ac:dyDescent="0.25">
      <c r="A5" s="105" t="s">
        <v>69</v>
      </c>
      <c r="B5" s="18">
        <v>1</v>
      </c>
      <c r="C5" s="19" t="s">
        <v>4</v>
      </c>
      <c r="D5" s="18">
        <v>73401</v>
      </c>
      <c r="E5" s="20">
        <v>4</v>
      </c>
      <c r="F5" s="20">
        <v>4</v>
      </c>
      <c r="G5" s="20" t="s">
        <v>106</v>
      </c>
      <c r="H5" s="20">
        <v>3</v>
      </c>
      <c r="I5" s="27">
        <f>+IF(AND(OR(E5="-",E5=""),OR(F5="-",F5=""),OR(G5="-",G5=""),OR(H5="-",H5="")),"-",SUM(E5:H5))</f>
        <v>11</v>
      </c>
      <c r="J5" s="20" t="s">
        <v>106</v>
      </c>
      <c r="K5" s="20" t="s">
        <v>106</v>
      </c>
      <c r="L5" s="20" t="s">
        <v>106</v>
      </c>
      <c r="M5" s="20" t="s">
        <v>106</v>
      </c>
      <c r="N5" s="58" t="str">
        <f>+IF(AND(OR(J5="-",J5=""),OR(K5="-",K5=""),OR(L5="-",L5=""),OR(M5="-",M5="")),"-",SUM(J5:M5))</f>
        <v>-</v>
      </c>
      <c r="O5" s="47"/>
    </row>
    <row r="6" spans="1:15" s="3" customFormat="1" ht="15.2" customHeight="1" x14ac:dyDescent="0.25">
      <c r="A6" s="106"/>
      <c r="B6" s="12">
        <v>2</v>
      </c>
      <c r="C6" s="22" t="s">
        <v>78</v>
      </c>
      <c r="D6" s="12">
        <v>73402</v>
      </c>
      <c r="E6" s="13">
        <v>2</v>
      </c>
      <c r="F6" s="13">
        <v>2</v>
      </c>
      <c r="G6" s="13" t="s">
        <v>106</v>
      </c>
      <c r="H6" s="13">
        <v>58</v>
      </c>
      <c r="I6" s="26">
        <f t="shared" ref="I6:I61" si="0">+IF(AND(OR(E6="-",E6=""),OR(F6="-",F6=""),OR(G6="-",G6=""),OR(H6="-",H6="")),"-",SUM(E6:H6))</f>
        <v>62</v>
      </c>
      <c r="J6" s="13">
        <v>2</v>
      </c>
      <c r="K6" s="13" t="s">
        <v>106</v>
      </c>
      <c r="L6" s="13" t="s">
        <v>106</v>
      </c>
      <c r="M6" s="13" t="s">
        <v>106</v>
      </c>
      <c r="N6" s="59">
        <f t="shared" ref="N6:N61" si="1">+IF(AND(OR(J6="-",J6=""),OR(K6="-",K6=""),OR(L6="-",L6=""),OR(M6="-",M6="")),"-",SUM(J6:M6))</f>
        <v>2</v>
      </c>
      <c r="O6" s="47"/>
    </row>
    <row r="7" spans="1:15" s="3" customFormat="1" ht="15.2" customHeight="1" x14ac:dyDescent="0.25">
      <c r="A7" s="106"/>
      <c r="B7" s="12">
        <v>3</v>
      </c>
      <c r="C7" s="10" t="s">
        <v>5</v>
      </c>
      <c r="D7" s="9">
        <v>48842</v>
      </c>
      <c r="E7" s="13">
        <v>1</v>
      </c>
      <c r="F7" s="13">
        <v>1</v>
      </c>
      <c r="G7" s="13">
        <v>1</v>
      </c>
      <c r="H7" s="13">
        <v>60</v>
      </c>
      <c r="I7" s="26">
        <f t="shared" si="0"/>
        <v>63</v>
      </c>
      <c r="J7" s="13">
        <v>2</v>
      </c>
      <c r="K7" s="13" t="s">
        <v>106</v>
      </c>
      <c r="L7" s="13" t="s">
        <v>106</v>
      </c>
      <c r="M7" s="13" t="s">
        <v>106</v>
      </c>
      <c r="N7" s="59">
        <f t="shared" si="1"/>
        <v>2</v>
      </c>
      <c r="O7" s="47"/>
    </row>
    <row r="8" spans="1:15" s="3" customFormat="1" ht="15.2" customHeight="1" x14ac:dyDescent="0.25">
      <c r="A8" s="106"/>
      <c r="B8" s="12">
        <v>4</v>
      </c>
      <c r="C8" s="10" t="s">
        <v>6</v>
      </c>
      <c r="D8" s="9">
        <v>73403</v>
      </c>
      <c r="E8" s="13">
        <v>5</v>
      </c>
      <c r="F8" s="13">
        <v>6</v>
      </c>
      <c r="G8" s="13">
        <v>13</v>
      </c>
      <c r="H8" s="13">
        <v>3</v>
      </c>
      <c r="I8" s="26">
        <f t="shared" si="0"/>
        <v>27</v>
      </c>
      <c r="J8" s="13">
        <v>1</v>
      </c>
      <c r="K8" s="13">
        <v>3</v>
      </c>
      <c r="L8" s="13">
        <v>16</v>
      </c>
      <c r="M8" s="13">
        <v>1</v>
      </c>
      <c r="N8" s="59">
        <f t="shared" si="1"/>
        <v>21</v>
      </c>
      <c r="O8" s="47"/>
    </row>
    <row r="9" spans="1:15" s="3" customFormat="1" ht="15.2" customHeight="1" x14ac:dyDescent="0.25">
      <c r="A9" s="106"/>
      <c r="B9" s="12">
        <v>5</v>
      </c>
      <c r="C9" s="10" t="s">
        <v>79</v>
      </c>
      <c r="D9" s="9">
        <v>73420</v>
      </c>
      <c r="E9" s="13">
        <v>6</v>
      </c>
      <c r="F9" s="13">
        <v>5</v>
      </c>
      <c r="G9" s="13">
        <v>14</v>
      </c>
      <c r="H9" s="13">
        <v>4</v>
      </c>
      <c r="I9" s="26">
        <f t="shared" si="0"/>
        <v>29</v>
      </c>
      <c r="J9" s="13" t="s">
        <v>106</v>
      </c>
      <c r="K9" s="13">
        <v>4</v>
      </c>
      <c r="L9" s="13">
        <v>10</v>
      </c>
      <c r="M9" s="13" t="s">
        <v>106</v>
      </c>
      <c r="N9" s="59">
        <f t="shared" si="1"/>
        <v>14</v>
      </c>
      <c r="O9" s="47"/>
    </row>
    <row r="10" spans="1:15" s="3" customFormat="1" ht="15.2" customHeight="1" x14ac:dyDescent="0.25">
      <c r="A10" s="106"/>
      <c r="B10" s="12">
        <v>6</v>
      </c>
      <c r="C10" s="10" t="s">
        <v>7</v>
      </c>
      <c r="D10" s="9">
        <v>73400</v>
      </c>
      <c r="E10" s="13">
        <v>4</v>
      </c>
      <c r="F10" s="13">
        <v>4</v>
      </c>
      <c r="G10" s="13">
        <v>11</v>
      </c>
      <c r="H10" s="13" t="s">
        <v>106</v>
      </c>
      <c r="I10" s="26">
        <f t="shared" si="0"/>
        <v>19</v>
      </c>
      <c r="J10" s="13">
        <v>6</v>
      </c>
      <c r="K10" s="13">
        <v>4</v>
      </c>
      <c r="L10" s="13">
        <v>4</v>
      </c>
      <c r="M10" s="13">
        <v>2</v>
      </c>
      <c r="N10" s="59">
        <f t="shared" si="1"/>
        <v>16</v>
      </c>
      <c r="O10" s="47"/>
    </row>
    <row r="11" spans="1:15" s="3" customFormat="1" ht="15.2" customHeight="1" x14ac:dyDescent="0.25">
      <c r="A11" s="106"/>
      <c r="B11" s="12">
        <v>7</v>
      </c>
      <c r="C11" s="10" t="s">
        <v>8</v>
      </c>
      <c r="D11" s="9">
        <v>73404</v>
      </c>
      <c r="E11" s="13">
        <v>6</v>
      </c>
      <c r="F11" s="13">
        <v>2</v>
      </c>
      <c r="G11" s="13">
        <v>12</v>
      </c>
      <c r="H11" s="13">
        <v>6</v>
      </c>
      <c r="I11" s="26">
        <f t="shared" si="0"/>
        <v>26</v>
      </c>
      <c r="J11" s="13">
        <v>5</v>
      </c>
      <c r="K11" s="13">
        <v>6</v>
      </c>
      <c r="L11" s="13">
        <v>4</v>
      </c>
      <c r="M11" s="13" t="s">
        <v>106</v>
      </c>
      <c r="N11" s="59">
        <f t="shared" si="1"/>
        <v>15</v>
      </c>
      <c r="O11" s="47"/>
    </row>
    <row r="12" spans="1:15" s="3" customFormat="1" ht="15.2" customHeight="1" x14ac:dyDescent="0.25">
      <c r="A12" s="106"/>
      <c r="B12" s="12">
        <v>8</v>
      </c>
      <c r="C12" s="10" t="s">
        <v>9</v>
      </c>
      <c r="D12" s="9" t="s">
        <v>10</v>
      </c>
      <c r="E12" s="13">
        <v>4</v>
      </c>
      <c r="F12" s="13">
        <v>3</v>
      </c>
      <c r="G12" s="13">
        <v>6</v>
      </c>
      <c r="H12" s="13">
        <v>5</v>
      </c>
      <c r="I12" s="26">
        <f t="shared" si="0"/>
        <v>18</v>
      </c>
      <c r="J12" s="13">
        <v>5</v>
      </c>
      <c r="K12" s="13">
        <v>6</v>
      </c>
      <c r="L12" s="13" t="s">
        <v>106</v>
      </c>
      <c r="M12" s="13">
        <v>1</v>
      </c>
      <c r="N12" s="59">
        <f t="shared" si="1"/>
        <v>12</v>
      </c>
      <c r="O12" s="47"/>
    </row>
    <row r="13" spans="1:15" s="3" customFormat="1" ht="15.2" customHeight="1" x14ac:dyDescent="0.25">
      <c r="A13" s="106"/>
      <c r="B13" s="12">
        <v>9</v>
      </c>
      <c r="C13" s="10" t="s">
        <v>11</v>
      </c>
      <c r="D13" s="9">
        <v>73405</v>
      </c>
      <c r="E13" s="13">
        <v>4</v>
      </c>
      <c r="F13" s="13">
        <v>1</v>
      </c>
      <c r="G13" s="13">
        <v>1</v>
      </c>
      <c r="H13" s="13">
        <v>5</v>
      </c>
      <c r="I13" s="26">
        <f t="shared" si="0"/>
        <v>11</v>
      </c>
      <c r="J13" s="13">
        <v>9</v>
      </c>
      <c r="K13" s="13">
        <v>11</v>
      </c>
      <c r="L13" s="13">
        <v>3</v>
      </c>
      <c r="M13" s="13" t="s">
        <v>106</v>
      </c>
      <c r="N13" s="59">
        <f t="shared" si="1"/>
        <v>23</v>
      </c>
      <c r="O13" s="47"/>
    </row>
    <row r="14" spans="1:15" s="3" customFormat="1" ht="15.2" customHeight="1" x14ac:dyDescent="0.25">
      <c r="A14" s="106"/>
      <c r="B14" s="12">
        <v>10</v>
      </c>
      <c r="C14" s="10" t="s">
        <v>80</v>
      </c>
      <c r="D14" s="9">
        <v>73406</v>
      </c>
      <c r="E14" s="13">
        <v>3</v>
      </c>
      <c r="F14" s="13">
        <v>4</v>
      </c>
      <c r="G14" s="13" t="s">
        <v>106</v>
      </c>
      <c r="H14" s="13">
        <v>16</v>
      </c>
      <c r="I14" s="26">
        <f t="shared" si="0"/>
        <v>23</v>
      </c>
      <c r="J14" s="13">
        <v>3</v>
      </c>
      <c r="K14" s="13" t="s">
        <v>106</v>
      </c>
      <c r="L14" s="13">
        <v>4</v>
      </c>
      <c r="M14" s="13">
        <v>19</v>
      </c>
      <c r="N14" s="59">
        <f t="shared" si="1"/>
        <v>26</v>
      </c>
      <c r="O14" s="48"/>
    </row>
    <row r="15" spans="1:15" s="3" customFormat="1" ht="15.2" customHeight="1" x14ac:dyDescent="0.25">
      <c r="A15" s="106"/>
      <c r="B15" s="12">
        <v>11</v>
      </c>
      <c r="C15" s="10" t="s">
        <v>12</v>
      </c>
      <c r="D15" s="9">
        <v>73408</v>
      </c>
      <c r="E15" s="13">
        <v>4</v>
      </c>
      <c r="F15" s="13">
        <v>1</v>
      </c>
      <c r="G15" s="13">
        <v>11</v>
      </c>
      <c r="H15" s="13">
        <v>4</v>
      </c>
      <c r="I15" s="26">
        <f t="shared" si="0"/>
        <v>20</v>
      </c>
      <c r="J15" s="13">
        <v>13</v>
      </c>
      <c r="K15" s="13">
        <v>3</v>
      </c>
      <c r="L15" s="13" t="s">
        <v>106</v>
      </c>
      <c r="M15" s="13" t="s">
        <v>106</v>
      </c>
      <c r="N15" s="59">
        <f t="shared" si="1"/>
        <v>16</v>
      </c>
      <c r="O15" s="47"/>
    </row>
    <row r="16" spans="1:15" ht="15.2" customHeight="1" x14ac:dyDescent="0.25">
      <c r="A16" s="106"/>
      <c r="B16" s="12">
        <v>12</v>
      </c>
      <c r="C16" s="10" t="s">
        <v>13</v>
      </c>
      <c r="D16" s="9">
        <v>73409</v>
      </c>
      <c r="E16" s="13">
        <v>4</v>
      </c>
      <c r="F16" s="13">
        <v>2</v>
      </c>
      <c r="G16" s="13">
        <v>10</v>
      </c>
      <c r="H16" s="13">
        <v>14</v>
      </c>
      <c r="I16" s="26">
        <f t="shared" si="0"/>
        <v>30</v>
      </c>
      <c r="J16" s="13">
        <v>7</v>
      </c>
      <c r="K16" s="13">
        <v>34</v>
      </c>
      <c r="L16" s="13" t="s">
        <v>106</v>
      </c>
      <c r="M16" s="13" t="s">
        <v>106</v>
      </c>
      <c r="N16" s="59">
        <f t="shared" si="1"/>
        <v>41</v>
      </c>
      <c r="O16" s="47"/>
    </row>
    <row r="17" spans="1:15" s="3" customFormat="1" ht="15.2" customHeight="1" x14ac:dyDescent="0.25">
      <c r="A17" s="106"/>
      <c r="B17" s="12">
        <v>13</v>
      </c>
      <c r="C17" s="10" t="s">
        <v>63</v>
      </c>
      <c r="D17" s="9" t="s">
        <v>64</v>
      </c>
      <c r="E17" s="13">
        <v>5</v>
      </c>
      <c r="F17" s="13">
        <v>1</v>
      </c>
      <c r="G17" s="13">
        <v>10</v>
      </c>
      <c r="H17" s="13">
        <v>16</v>
      </c>
      <c r="I17" s="26">
        <f t="shared" si="0"/>
        <v>32</v>
      </c>
      <c r="J17" s="13">
        <v>7</v>
      </c>
      <c r="K17" s="13">
        <v>40</v>
      </c>
      <c r="L17" s="13" t="s">
        <v>106</v>
      </c>
      <c r="M17" s="13" t="s">
        <v>106</v>
      </c>
      <c r="N17" s="59">
        <f t="shared" si="1"/>
        <v>47</v>
      </c>
      <c r="O17" s="48"/>
    </row>
    <row r="18" spans="1:15" s="3" customFormat="1" ht="15.2" customHeight="1" x14ac:dyDescent="0.25">
      <c r="A18" s="106"/>
      <c r="B18" s="12">
        <v>14</v>
      </c>
      <c r="C18" s="10" t="s">
        <v>14</v>
      </c>
      <c r="D18" s="9" t="s">
        <v>15</v>
      </c>
      <c r="E18" s="13">
        <v>3</v>
      </c>
      <c r="F18" s="13" t="s">
        <v>106</v>
      </c>
      <c r="G18" s="13" t="s">
        <v>106</v>
      </c>
      <c r="H18" s="13">
        <v>40</v>
      </c>
      <c r="I18" s="26">
        <f t="shared" si="0"/>
        <v>43</v>
      </c>
      <c r="J18" s="13">
        <v>7</v>
      </c>
      <c r="K18" s="13">
        <v>12</v>
      </c>
      <c r="L18" s="13" t="s">
        <v>106</v>
      </c>
      <c r="M18" s="13" t="s">
        <v>106</v>
      </c>
      <c r="N18" s="59">
        <f t="shared" si="1"/>
        <v>19</v>
      </c>
      <c r="O18" s="48"/>
    </row>
    <row r="19" spans="1:15" ht="15.2" customHeight="1" x14ac:dyDescent="0.25">
      <c r="A19" s="106"/>
      <c r="B19" s="12">
        <v>15</v>
      </c>
      <c r="C19" s="10" t="s">
        <v>16</v>
      </c>
      <c r="D19" s="9">
        <v>73410</v>
      </c>
      <c r="E19" s="13">
        <v>5</v>
      </c>
      <c r="F19" s="13">
        <v>1</v>
      </c>
      <c r="G19" s="13">
        <v>4</v>
      </c>
      <c r="H19" s="13">
        <v>10</v>
      </c>
      <c r="I19" s="26">
        <f t="shared" si="0"/>
        <v>20</v>
      </c>
      <c r="J19" s="13">
        <v>7</v>
      </c>
      <c r="K19" s="13">
        <v>19</v>
      </c>
      <c r="L19" s="13" t="s">
        <v>106</v>
      </c>
      <c r="M19" s="13" t="s">
        <v>106</v>
      </c>
      <c r="N19" s="59">
        <f t="shared" si="1"/>
        <v>26</v>
      </c>
      <c r="O19" s="47"/>
    </row>
    <row r="20" spans="1:15" ht="15.2" customHeight="1" x14ac:dyDescent="0.25">
      <c r="A20" s="106"/>
      <c r="B20" s="12">
        <v>16</v>
      </c>
      <c r="C20" s="10" t="s">
        <v>17</v>
      </c>
      <c r="D20" s="9">
        <v>48840</v>
      </c>
      <c r="E20" s="13">
        <v>2</v>
      </c>
      <c r="F20" s="13">
        <v>1</v>
      </c>
      <c r="G20" s="13" t="s">
        <v>106</v>
      </c>
      <c r="H20" s="13">
        <v>19</v>
      </c>
      <c r="I20" s="26">
        <f t="shared" si="0"/>
        <v>22</v>
      </c>
      <c r="J20" s="13">
        <v>8</v>
      </c>
      <c r="K20" s="13">
        <v>7</v>
      </c>
      <c r="L20" s="13">
        <v>2</v>
      </c>
      <c r="M20" s="13" t="s">
        <v>106</v>
      </c>
      <c r="N20" s="59">
        <f t="shared" si="1"/>
        <v>17</v>
      </c>
      <c r="O20" s="48"/>
    </row>
    <row r="21" spans="1:15" s="3" customFormat="1" ht="15.2" customHeight="1" x14ac:dyDescent="0.25">
      <c r="A21" s="106"/>
      <c r="B21" s="12">
        <v>17</v>
      </c>
      <c r="C21" s="10" t="s">
        <v>81</v>
      </c>
      <c r="D21" s="9">
        <v>73411</v>
      </c>
      <c r="E21" s="13" t="s">
        <v>106</v>
      </c>
      <c r="F21" s="13">
        <v>1</v>
      </c>
      <c r="G21" s="13" t="s">
        <v>106</v>
      </c>
      <c r="H21" s="13">
        <v>3</v>
      </c>
      <c r="I21" s="26">
        <f t="shared" si="0"/>
        <v>4</v>
      </c>
      <c r="J21" s="13">
        <v>2</v>
      </c>
      <c r="K21" s="13">
        <v>12</v>
      </c>
      <c r="L21" s="13">
        <v>10</v>
      </c>
      <c r="M21" s="13">
        <v>2</v>
      </c>
      <c r="N21" s="59">
        <f t="shared" si="1"/>
        <v>26</v>
      </c>
      <c r="O21" s="48"/>
    </row>
    <row r="22" spans="1:15" ht="15.2" customHeight="1" x14ac:dyDescent="0.25">
      <c r="A22" s="106"/>
      <c r="B22" s="12">
        <v>18</v>
      </c>
      <c r="C22" s="10" t="s">
        <v>82</v>
      </c>
      <c r="D22" s="9">
        <v>73412</v>
      </c>
      <c r="E22" s="13">
        <v>3</v>
      </c>
      <c r="F22" s="13">
        <v>1</v>
      </c>
      <c r="G22" s="13">
        <v>2</v>
      </c>
      <c r="H22" s="13">
        <v>2</v>
      </c>
      <c r="I22" s="26">
        <f t="shared" si="0"/>
        <v>8</v>
      </c>
      <c r="J22" s="13">
        <v>1</v>
      </c>
      <c r="K22" s="13">
        <v>13</v>
      </c>
      <c r="L22" s="13">
        <v>2</v>
      </c>
      <c r="M22" s="13">
        <v>1</v>
      </c>
      <c r="N22" s="59">
        <f t="shared" si="1"/>
        <v>17</v>
      </c>
      <c r="O22" s="47"/>
    </row>
    <row r="23" spans="1:15" ht="15.2" customHeight="1" x14ac:dyDescent="0.25">
      <c r="A23" s="106"/>
      <c r="B23" s="12">
        <v>19</v>
      </c>
      <c r="C23" s="10" t="s">
        <v>83</v>
      </c>
      <c r="D23" s="9">
        <v>73413</v>
      </c>
      <c r="E23" s="13">
        <v>2</v>
      </c>
      <c r="F23" s="13">
        <v>1</v>
      </c>
      <c r="G23" s="13">
        <v>1</v>
      </c>
      <c r="H23" s="13">
        <v>1</v>
      </c>
      <c r="I23" s="26">
        <f t="shared" si="0"/>
        <v>5</v>
      </c>
      <c r="J23" s="13">
        <v>3</v>
      </c>
      <c r="K23" s="13">
        <v>20</v>
      </c>
      <c r="L23" s="13">
        <v>1</v>
      </c>
      <c r="M23" s="13">
        <v>1</v>
      </c>
      <c r="N23" s="59">
        <f t="shared" si="1"/>
        <v>25</v>
      </c>
      <c r="O23" s="47"/>
    </row>
    <row r="24" spans="1:15" s="3" customFormat="1" ht="15.2" customHeight="1" x14ac:dyDescent="0.25">
      <c r="A24" s="106"/>
      <c r="B24" s="12">
        <v>20</v>
      </c>
      <c r="C24" s="10" t="s">
        <v>84</v>
      </c>
      <c r="D24" s="9">
        <v>73414</v>
      </c>
      <c r="E24" s="13" t="s">
        <v>106</v>
      </c>
      <c r="F24" s="13" t="s">
        <v>106</v>
      </c>
      <c r="G24" s="13" t="s">
        <v>106</v>
      </c>
      <c r="H24" s="13">
        <v>21</v>
      </c>
      <c r="I24" s="26">
        <f t="shared" si="0"/>
        <v>21</v>
      </c>
      <c r="J24" s="13">
        <v>6</v>
      </c>
      <c r="K24" s="13">
        <v>7</v>
      </c>
      <c r="L24" s="13" t="s">
        <v>106</v>
      </c>
      <c r="M24" s="13" t="s">
        <v>106</v>
      </c>
      <c r="N24" s="59">
        <f t="shared" si="1"/>
        <v>13</v>
      </c>
      <c r="O24" s="48"/>
    </row>
    <row r="25" spans="1:15" s="3" customFormat="1" ht="15.2" customHeight="1" x14ac:dyDescent="0.25">
      <c r="A25" s="106"/>
      <c r="B25" s="12">
        <v>21</v>
      </c>
      <c r="C25" s="39" t="s">
        <v>97</v>
      </c>
      <c r="D25" s="9">
        <v>73416</v>
      </c>
      <c r="E25" s="13">
        <v>5</v>
      </c>
      <c r="F25" s="13">
        <v>6</v>
      </c>
      <c r="G25" s="13">
        <v>20</v>
      </c>
      <c r="H25" s="13">
        <v>8</v>
      </c>
      <c r="I25" s="26">
        <f t="shared" si="0"/>
        <v>39</v>
      </c>
      <c r="J25" s="13">
        <v>10</v>
      </c>
      <c r="K25" s="13">
        <v>5</v>
      </c>
      <c r="L25" s="13" t="s">
        <v>106</v>
      </c>
      <c r="M25" s="13" t="s">
        <v>106</v>
      </c>
      <c r="N25" s="59">
        <f t="shared" si="1"/>
        <v>15</v>
      </c>
      <c r="O25" s="48"/>
    </row>
    <row r="26" spans="1:15" s="3" customFormat="1" ht="15.2" customHeight="1" x14ac:dyDescent="0.25">
      <c r="A26" s="106"/>
      <c r="B26" s="12">
        <v>22</v>
      </c>
      <c r="C26" s="10" t="s">
        <v>85</v>
      </c>
      <c r="D26" s="9">
        <v>73417</v>
      </c>
      <c r="E26" s="13">
        <v>1</v>
      </c>
      <c r="F26" s="13" t="s">
        <v>106</v>
      </c>
      <c r="G26" s="13" t="s">
        <v>106</v>
      </c>
      <c r="H26" s="13">
        <v>4</v>
      </c>
      <c r="I26" s="26">
        <f t="shared" si="0"/>
        <v>5</v>
      </c>
      <c r="J26" s="13">
        <v>9</v>
      </c>
      <c r="K26" s="13">
        <v>6</v>
      </c>
      <c r="L26" s="13">
        <v>13</v>
      </c>
      <c r="M26" s="13">
        <v>1</v>
      </c>
      <c r="N26" s="59">
        <f t="shared" si="1"/>
        <v>29</v>
      </c>
      <c r="O26" s="48"/>
    </row>
    <row r="27" spans="1:15" ht="15.2" customHeight="1" x14ac:dyDescent="0.25">
      <c r="A27" s="106"/>
      <c r="B27" s="12">
        <v>23</v>
      </c>
      <c r="C27" s="10" t="s">
        <v>18</v>
      </c>
      <c r="D27" s="9" t="s">
        <v>19</v>
      </c>
      <c r="E27" s="13">
        <v>0.5</v>
      </c>
      <c r="F27" s="13">
        <v>0.5</v>
      </c>
      <c r="G27" s="13" t="s">
        <v>106</v>
      </c>
      <c r="H27" s="13">
        <v>5</v>
      </c>
      <c r="I27" s="26">
        <f t="shared" si="0"/>
        <v>6</v>
      </c>
      <c r="J27" s="13">
        <v>4</v>
      </c>
      <c r="K27" s="13">
        <v>36</v>
      </c>
      <c r="L27" s="13">
        <v>17</v>
      </c>
      <c r="M27" s="13">
        <v>3</v>
      </c>
      <c r="N27" s="59">
        <f t="shared" si="1"/>
        <v>60</v>
      </c>
      <c r="O27" s="47"/>
    </row>
    <row r="28" spans="1:15" ht="15.2" customHeight="1" x14ac:dyDescent="0.25">
      <c r="A28" s="106"/>
      <c r="B28" s="12">
        <v>24</v>
      </c>
      <c r="C28" s="10" t="s">
        <v>20</v>
      </c>
      <c r="D28" s="9" t="s">
        <v>21</v>
      </c>
      <c r="E28" s="13" t="s">
        <v>106</v>
      </c>
      <c r="F28" s="13">
        <v>0.6</v>
      </c>
      <c r="G28" s="13" t="s">
        <v>106</v>
      </c>
      <c r="H28" s="13">
        <v>19.399999999999999</v>
      </c>
      <c r="I28" s="26">
        <f t="shared" si="0"/>
        <v>20</v>
      </c>
      <c r="J28" s="13">
        <v>6</v>
      </c>
      <c r="K28" s="13">
        <v>8</v>
      </c>
      <c r="L28" s="13">
        <v>11</v>
      </c>
      <c r="M28" s="13">
        <v>2</v>
      </c>
      <c r="N28" s="59">
        <f t="shared" si="1"/>
        <v>27</v>
      </c>
      <c r="O28" s="48"/>
    </row>
    <row r="29" spans="1:15" ht="15.2" customHeight="1" thickBot="1" x14ac:dyDescent="0.3">
      <c r="A29" s="107"/>
      <c r="B29" s="29">
        <v>25</v>
      </c>
      <c r="C29" s="32" t="s">
        <v>99</v>
      </c>
      <c r="D29" s="33" t="s">
        <v>98</v>
      </c>
      <c r="E29" s="45">
        <v>1</v>
      </c>
      <c r="F29" s="45">
        <v>1</v>
      </c>
      <c r="G29" s="45">
        <v>1</v>
      </c>
      <c r="H29" s="45" t="s">
        <v>106</v>
      </c>
      <c r="I29" s="46">
        <f t="shared" si="0"/>
        <v>3</v>
      </c>
      <c r="J29" s="45">
        <v>3</v>
      </c>
      <c r="K29" s="45">
        <v>19</v>
      </c>
      <c r="L29" s="45">
        <v>3</v>
      </c>
      <c r="M29" s="45">
        <v>1</v>
      </c>
      <c r="N29" s="60">
        <f t="shared" si="1"/>
        <v>26</v>
      </c>
      <c r="O29" s="48"/>
    </row>
    <row r="30" spans="1:15" ht="15.2" customHeight="1" x14ac:dyDescent="0.25">
      <c r="A30" s="87" t="s">
        <v>56</v>
      </c>
      <c r="B30" s="18">
        <v>26</v>
      </c>
      <c r="C30" s="37" t="s">
        <v>22</v>
      </c>
      <c r="D30" s="38" t="s">
        <v>23</v>
      </c>
      <c r="E30" s="20" t="s">
        <v>106</v>
      </c>
      <c r="F30" s="20" t="s">
        <v>106</v>
      </c>
      <c r="G30" s="20" t="s">
        <v>106</v>
      </c>
      <c r="H30" s="20">
        <v>7</v>
      </c>
      <c r="I30" s="27">
        <f t="shared" si="0"/>
        <v>7</v>
      </c>
      <c r="J30" s="20">
        <v>14</v>
      </c>
      <c r="K30" s="20">
        <v>2</v>
      </c>
      <c r="L30" s="20">
        <v>2</v>
      </c>
      <c r="M30" s="20" t="s">
        <v>106</v>
      </c>
      <c r="N30" s="58">
        <f t="shared" si="1"/>
        <v>18</v>
      </c>
      <c r="O30" s="48"/>
    </row>
    <row r="31" spans="1:15" s="3" customFormat="1" ht="15.2" customHeight="1" x14ac:dyDescent="0.25">
      <c r="A31" s="88"/>
      <c r="B31" s="12">
        <v>27</v>
      </c>
      <c r="C31" s="10" t="s">
        <v>24</v>
      </c>
      <c r="D31" s="9" t="s">
        <v>25</v>
      </c>
      <c r="E31" s="13">
        <v>1</v>
      </c>
      <c r="F31" s="13">
        <v>1</v>
      </c>
      <c r="G31" s="13" t="s">
        <v>106</v>
      </c>
      <c r="H31" s="13">
        <v>26</v>
      </c>
      <c r="I31" s="26">
        <f t="shared" si="0"/>
        <v>28</v>
      </c>
      <c r="J31" s="13">
        <v>2</v>
      </c>
      <c r="K31" s="13" t="s">
        <v>106</v>
      </c>
      <c r="L31" s="13" t="s">
        <v>106</v>
      </c>
      <c r="M31" s="13">
        <v>3</v>
      </c>
      <c r="N31" s="59">
        <f t="shared" si="1"/>
        <v>5</v>
      </c>
      <c r="O31" s="48"/>
    </row>
    <row r="32" spans="1:15" ht="15.2" customHeight="1" x14ac:dyDescent="0.25">
      <c r="A32" s="88"/>
      <c r="B32" s="12">
        <v>28</v>
      </c>
      <c r="C32" s="10" t="s">
        <v>86</v>
      </c>
      <c r="D32" s="9">
        <v>72421</v>
      </c>
      <c r="E32" s="13">
        <v>1</v>
      </c>
      <c r="F32" s="13">
        <v>3</v>
      </c>
      <c r="G32" s="13" t="s">
        <v>106</v>
      </c>
      <c r="H32" s="13">
        <v>35</v>
      </c>
      <c r="I32" s="26">
        <f t="shared" si="0"/>
        <v>39</v>
      </c>
      <c r="J32" s="13">
        <v>3</v>
      </c>
      <c r="K32" s="13" t="s">
        <v>106</v>
      </c>
      <c r="L32" s="13" t="s">
        <v>106</v>
      </c>
      <c r="M32" s="13" t="s">
        <v>106</v>
      </c>
      <c r="N32" s="59">
        <f t="shared" si="1"/>
        <v>3</v>
      </c>
      <c r="O32" s="48"/>
    </row>
    <row r="33" spans="1:15" ht="15.2" customHeight="1" x14ac:dyDescent="0.25">
      <c r="A33" s="88"/>
      <c r="B33" s="12">
        <v>29</v>
      </c>
      <c r="C33" s="10" t="s">
        <v>26</v>
      </c>
      <c r="D33" s="9" t="s">
        <v>27</v>
      </c>
      <c r="E33" s="13">
        <v>1</v>
      </c>
      <c r="F33" s="13">
        <v>1</v>
      </c>
      <c r="G33" s="13" t="s">
        <v>106</v>
      </c>
      <c r="H33" s="13">
        <v>31</v>
      </c>
      <c r="I33" s="26">
        <f t="shared" si="0"/>
        <v>33</v>
      </c>
      <c r="J33" s="13">
        <v>10</v>
      </c>
      <c r="K33" s="13" t="s">
        <v>106</v>
      </c>
      <c r="L33" s="13" t="s">
        <v>106</v>
      </c>
      <c r="M33" s="13" t="s">
        <v>106</v>
      </c>
      <c r="N33" s="59">
        <f t="shared" si="1"/>
        <v>10</v>
      </c>
      <c r="O33" s="47"/>
    </row>
    <row r="34" spans="1:15" ht="15.2" customHeight="1" x14ac:dyDescent="0.25">
      <c r="A34" s="88"/>
      <c r="B34" s="12">
        <v>30</v>
      </c>
      <c r="C34" s="10" t="s">
        <v>28</v>
      </c>
      <c r="D34" s="9" t="s">
        <v>29</v>
      </c>
      <c r="E34" s="13">
        <v>1</v>
      </c>
      <c r="F34" s="13">
        <v>1</v>
      </c>
      <c r="G34" s="13">
        <v>9</v>
      </c>
      <c r="H34" s="13">
        <v>23</v>
      </c>
      <c r="I34" s="26">
        <f t="shared" si="0"/>
        <v>34</v>
      </c>
      <c r="J34" s="13">
        <v>12</v>
      </c>
      <c r="K34" s="13">
        <v>2</v>
      </c>
      <c r="L34" s="13" t="s">
        <v>106</v>
      </c>
      <c r="M34" s="13">
        <v>1</v>
      </c>
      <c r="N34" s="59">
        <f t="shared" si="1"/>
        <v>15</v>
      </c>
      <c r="O34" s="48"/>
    </row>
    <row r="35" spans="1:15" ht="15.2" customHeight="1" x14ac:dyDescent="0.25">
      <c r="A35" s="88"/>
      <c r="B35" s="12">
        <v>31</v>
      </c>
      <c r="C35" s="10" t="s">
        <v>30</v>
      </c>
      <c r="D35" s="9">
        <v>72422</v>
      </c>
      <c r="E35" s="13">
        <v>1</v>
      </c>
      <c r="F35" s="13" t="s">
        <v>106</v>
      </c>
      <c r="G35" s="13" t="s">
        <v>106</v>
      </c>
      <c r="H35" s="13">
        <v>7</v>
      </c>
      <c r="I35" s="26">
        <f t="shared" si="0"/>
        <v>8</v>
      </c>
      <c r="J35" s="13">
        <v>12</v>
      </c>
      <c r="K35" s="13" t="s">
        <v>106</v>
      </c>
      <c r="L35" s="13" t="s">
        <v>106</v>
      </c>
      <c r="M35" s="13" t="s">
        <v>106</v>
      </c>
      <c r="N35" s="59">
        <f t="shared" si="1"/>
        <v>12</v>
      </c>
      <c r="O35" s="48"/>
    </row>
    <row r="36" spans="1:15" ht="15.2" customHeight="1" x14ac:dyDescent="0.25">
      <c r="A36" s="88"/>
      <c r="B36" s="12">
        <v>32</v>
      </c>
      <c r="C36" s="10" t="s">
        <v>31</v>
      </c>
      <c r="D36" s="9">
        <v>72423</v>
      </c>
      <c r="E36" s="13" t="s">
        <v>106</v>
      </c>
      <c r="F36" s="13">
        <v>4</v>
      </c>
      <c r="G36" s="13">
        <v>1</v>
      </c>
      <c r="H36" s="13">
        <v>23</v>
      </c>
      <c r="I36" s="26">
        <f t="shared" si="0"/>
        <v>28</v>
      </c>
      <c r="J36" s="13">
        <v>1</v>
      </c>
      <c r="K36" s="13" t="s">
        <v>106</v>
      </c>
      <c r="L36" s="13" t="s">
        <v>106</v>
      </c>
      <c r="M36" s="13" t="s">
        <v>106</v>
      </c>
      <c r="N36" s="59">
        <f t="shared" si="1"/>
        <v>1</v>
      </c>
      <c r="O36" s="48"/>
    </row>
    <row r="37" spans="1:15" s="3" customFormat="1" ht="15.2" customHeight="1" x14ac:dyDescent="0.25">
      <c r="A37" s="88"/>
      <c r="B37" s="12">
        <v>33</v>
      </c>
      <c r="C37" s="10" t="s">
        <v>32</v>
      </c>
      <c r="D37" s="9">
        <v>72424</v>
      </c>
      <c r="E37" s="13" t="s">
        <v>106</v>
      </c>
      <c r="F37" s="13">
        <v>2</v>
      </c>
      <c r="G37" s="13" t="s">
        <v>106</v>
      </c>
      <c r="H37" s="13">
        <v>41</v>
      </c>
      <c r="I37" s="26">
        <f t="shared" si="0"/>
        <v>43</v>
      </c>
      <c r="J37" s="13">
        <v>2</v>
      </c>
      <c r="K37" s="13" t="s">
        <v>106</v>
      </c>
      <c r="L37" s="13" t="s">
        <v>106</v>
      </c>
      <c r="M37" s="13" t="s">
        <v>106</v>
      </c>
      <c r="N37" s="59">
        <f t="shared" si="1"/>
        <v>2</v>
      </c>
      <c r="O37" s="48"/>
    </row>
    <row r="38" spans="1:15" ht="15.2" customHeight="1" x14ac:dyDescent="0.25">
      <c r="A38" s="88"/>
      <c r="B38" s="12">
        <v>34</v>
      </c>
      <c r="C38" s="10" t="s">
        <v>33</v>
      </c>
      <c r="D38" s="9" t="s">
        <v>34</v>
      </c>
      <c r="E38" s="13">
        <v>1</v>
      </c>
      <c r="F38" s="13" t="s">
        <v>106</v>
      </c>
      <c r="G38" s="13">
        <v>1</v>
      </c>
      <c r="H38" s="13">
        <v>22</v>
      </c>
      <c r="I38" s="26">
        <f t="shared" si="0"/>
        <v>24</v>
      </c>
      <c r="J38" s="13" t="s">
        <v>106</v>
      </c>
      <c r="K38" s="13">
        <v>0.3</v>
      </c>
      <c r="L38" s="13">
        <v>1.7</v>
      </c>
      <c r="M38" s="13" t="s">
        <v>106</v>
      </c>
      <c r="N38" s="59">
        <f t="shared" si="1"/>
        <v>2</v>
      </c>
      <c r="O38" s="48"/>
    </row>
    <row r="39" spans="1:15" ht="15.2" customHeight="1" x14ac:dyDescent="0.25">
      <c r="A39" s="88"/>
      <c r="B39" s="12">
        <v>35</v>
      </c>
      <c r="C39" s="10" t="s">
        <v>87</v>
      </c>
      <c r="D39" s="9">
        <v>72432</v>
      </c>
      <c r="E39" s="13" t="s">
        <v>106</v>
      </c>
      <c r="F39" s="13" t="s">
        <v>106</v>
      </c>
      <c r="G39" s="13" t="s">
        <v>106</v>
      </c>
      <c r="H39" s="13">
        <v>20</v>
      </c>
      <c r="I39" s="26">
        <f t="shared" si="0"/>
        <v>20</v>
      </c>
      <c r="J39" s="13" t="s">
        <v>106</v>
      </c>
      <c r="K39" s="13" t="s">
        <v>106</v>
      </c>
      <c r="L39" s="13">
        <v>1</v>
      </c>
      <c r="M39" s="13" t="s">
        <v>106</v>
      </c>
      <c r="N39" s="59">
        <f t="shared" si="1"/>
        <v>1</v>
      </c>
      <c r="O39" s="48"/>
    </row>
    <row r="40" spans="1:15" ht="15.2" customHeight="1" x14ac:dyDescent="0.25">
      <c r="A40" s="88"/>
      <c r="B40" s="12">
        <v>36</v>
      </c>
      <c r="C40" s="10" t="s">
        <v>94</v>
      </c>
      <c r="D40" s="9">
        <v>48844</v>
      </c>
      <c r="E40" s="13">
        <v>0.4</v>
      </c>
      <c r="F40" s="13">
        <v>1.6</v>
      </c>
      <c r="G40" s="13" t="s">
        <v>106</v>
      </c>
      <c r="H40" s="13">
        <v>48</v>
      </c>
      <c r="I40" s="26">
        <f t="shared" si="0"/>
        <v>50</v>
      </c>
      <c r="J40" s="13">
        <v>2</v>
      </c>
      <c r="K40" s="13" t="s">
        <v>106</v>
      </c>
      <c r="L40" s="13" t="s">
        <v>106</v>
      </c>
      <c r="M40" s="13" t="s">
        <v>106</v>
      </c>
      <c r="N40" s="59">
        <f t="shared" si="1"/>
        <v>2</v>
      </c>
      <c r="O40" s="48"/>
    </row>
    <row r="41" spans="1:15" ht="15.2" customHeight="1" x14ac:dyDescent="0.25">
      <c r="A41" s="88"/>
      <c r="B41" s="12">
        <v>37</v>
      </c>
      <c r="C41" s="10" t="s">
        <v>35</v>
      </c>
      <c r="D41" s="9">
        <v>72425</v>
      </c>
      <c r="E41" s="13" t="s">
        <v>106</v>
      </c>
      <c r="F41" s="13" t="s">
        <v>106</v>
      </c>
      <c r="G41" s="13" t="s">
        <v>106</v>
      </c>
      <c r="H41" s="13">
        <v>3</v>
      </c>
      <c r="I41" s="26">
        <f t="shared" si="0"/>
        <v>3</v>
      </c>
      <c r="J41" s="13" t="s">
        <v>106</v>
      </c>
      <c r="K41" s="13" t="s">
        <v>106</v>
      </c>
      <c r="L41" s="13">
        <v>6</v>
      </c>
      <c r="M41" s="13" t="s">
        <v>106</v>
      </c>
      <c r="N41" s="59">
        <f t="shared" si="1"/>
        <v>6</v>
      </c>
      <c r="O41" s="48"/>
    </row>
    <row r="42" spans="1:15" ht="15.2" customHeight="1" x14ac:dyDescent="0.25">
      <c r="A42" s="88"/>
      <c r="B42" s="12">
        <v>38</v>
      </c>
      <c r="C42" s="10" t="s">
        <v>88</v>
      </c>
      <c r="D42" s="9">
        <v>72426</v>
      </c>
      <c r="E42" s="13" t="s">
        <v>106</v>
      </c>
      <c r="F42" s="13" t="s">
        <v>106</v>
      </c>
      <c r="G42" s="13" t="s">
        <v>106</v>
      </c>
      <c r="H42" s="13" t="s">
        <v>106</v>
      </c>
      <c r="I42" s="26" t="str">
        <f t="shared" si="0"/>
        <v>-</v>
      </c>
      <c r="J42" s="13">
        <v>2</v>
      </c>
      <c r="K42" s="13" t="s">
        <v>106</v>
      </c>
      <c r="L42" s="13" t="s">
        <v>106</v>
      </c>
      <c r="M42" s="13" t="s">
        <v>106</v>
      </c>
      <c r="N42" s="59">
        <f t="shared" si="1"/>
        <v>2</v>
      </c>
      <c r="O42" s="48"/>
    </row>
    <row r="43" spans="1:15" ht="15.2" customHeight="1" x14ac:dyDescent="0.25">
      <c r="A43" s="88"/>
      <c r="B43" s="12">
        <v>39</v>
      </c>
      <c r="C43" s="10" t="s">
        <v>95</v>
      </c>
      <c r="D43" s="9" t="s">
        <v>96</v>
      </c>
      <c r="E43" s="13" t="s">
        <v>106</v>
      </c>
      <c r="F43" s="13" t="s">
        <v>106</v>
      </c>
      <c r="G43" s="13" t="s">
        <v>106</v>
      </c>
      <c r="H43" s="13">
        <v>21</v>
      </c>
      <c r="I43" s="26">
        <f t="shared" si="0"/>
        <v>21</v>
      </c>
      <c r="J43" s="13">
        <v>0.6</v>
      </c>
      <c r="K43" s="13">
        <v>0.20000000000000007</v>
      </c>
      <c r="L43" s="13">
        <v>0.19999999999999996</v>
      </c>
      <c r="M43" s="13" t="s">
        <v>106</v>
      </c>
      <c r="N43" s="59">
        <f t="shared" si="1"/>
        <v>1</v>
      </c>
      <c r="O43" s="48"/>
    </row>
    <row r="44" spans="1:15" ht="15.2" customHeight="1" x14ac:dyDescent="0.25">
      <c r="A44" s="88"/>
      <c r="B44" s="12">
        <v>40</v>
      </c>
      <c r="C44" s="10" t="s">
        <v>36</v>
      </c>
      <c r="D44" s="9">
        <v>72427</v>
      </c>
      <c r="E44" s="13" t="s">
        <v>106</v>
      </c>
      <c r="F44" s="13" t="s">
        <v>106</v>
      </c>
      <c r="G44" s="13" t="s">
        <v>106</v>
      </c>
      <c r="H44" s="13">
        <v>34</v>
      </c>
      <c r="I44" s="26">
        <f t="shared" si="0"/>
        <v>34</v>
      </c>
      <c r="J44" s="13" t="s">
        <v>106</v>
      </c>
      <c r="K44" s="13" t="s">
        <v>106</v>
      </c>
      <c r="L44" s="13">
        <v>3</v>
      </c>
      <c r="M44" s="13" t="s">
        <v>106</v>
      </c>
      <c r="N44" s="59">
        <f t="shared" si="1"/>
        <v>3</v>
      </c>
      <c r="O44" s="48"/>
    </row>
    <row r="45" spans="1:15" ht="15.2" customHeight="1" x14ac:dyDescent="0.25">
      <c r="A45" s="88"/>
      <c r="B45" s="12">
        <v>41</v>
      </c>
      <c r="C45" s="10" t="s">
        <v>37</v>
      </c>
      <c r="D45" s="9">
        <v>72428</v>
      </c>
      <c r="E45" s="13" t="s">
        <v>106</v>
      </c>
      <c r="F45" s="13" t="s">
        <v>106</v>
      </c>
      <c r="G45" s="13" t="s">
        <v>106</v>
      </c>
      <c r="H45" s="13">
        <v>28</v>
      </c>
      <c r="I45" s="26">
        <f t="shared" si="0"/>
        <v>28</v>
      </c>
      <c r="J45" s="13">
        <v>10</v>
      </c>
      <c r="K45" s="13" t="s">
        <v>106</v>
      </c>
      <c r="L45" s="13">
        <v>6</v>
      </c>
      <c r="M45" s="13" t="s">
        <v>106</v>
      </c>
      <c r="N45" s="59">
        <f t="shared" si="1"/>
        <v>16</v>
      </c>
      <c r="O45" s="48"/>
    </row>
    <row r="46" spans="1:15" ht="15.2" customHeight="1" x14ac:dyDescent="0.25">
      <c r="A46" s="88"/>
      <c r="B46" s="12">
        <v>42</v>
      </c>
      <c r="C46" s="10" t="s">
        <v>89</v>
      </c>
      <c r="D46" s="9">
        <v>72429</v>
      </c>
      <c r="E46" s="13" t="s">
        <v>106</v>
      </c>
      <c r="F46" s="13" t="s">
        <v>106</v>
      </c>
      <c r="G46" s="13" t="s">
        <v>106</v>
      </c>
      <c r="H46" s="13">
        <v>8</v>
      </c>
      <c r="I46" s="26">
        <f t="shared" si="0"/>
        <v>8</v>
      </c>
      <c r="J46" s="13">
        <v>4</v>
      </c>
      <c r="K46" s="13" t="s">
        <v>106</v>
      </c>
      <c r="L46" s="13">
        <v>2</v>
      </c>
      <c r="M46" s="13" t="s">
        <v>106</v>
      </c>
      <c r="N46" s="59">
        <f t="shared" si="1"/>
        <v>6</v>
      </c>
      <c r="O46" s="48"/>
    </row>
    <row r="47" spans="1:15" ht="15.2" customHeight="1" x14ac:dyDescent="0.25">
      <c r="A47" s="88"/>
      <c r="B47" s="12">
        <v>43</v>
      </c>
      <c r="C47" s="10" t="s">
        <v>38</v>
      </c>
      <c r="D47" s="9">
        <v>48845</v>
      </c>
      <c r="E47" s="13" t="s">
        <v>106</v>
      </c>
      <c r="F47" s="13" t="s">
        <v>106</v>
      </c>
      <c r="G47" s="13" t="s">
        <v>106</v>
      </c>
      <c r="H47" s="13">
        <v>5</v>
      </c>
      <c r="I47" s="26">
        <f t="shared" si="0"/>
        <v>5</v>
      </c>
      <c r="J47" s="13">
        <v>30</v>
      </c>
      <c r="K47" s="13">
        <v>1</v>
      </c>
      <c r="L47" s="13" t="s">
        <v>106</v>
      </c>
      <c r="M47" s="13" t="s">
        <v>106</v>
      </c>
      <c r="N47" s="59">
        <f t="shared" si="1"/>
        <v>31</v>
      </c>
      <c r="O47" s="48"/>
    </row>
    <row r="48" spans="1:15" ht="15.2" customHeight="1" x14ac:dyDescent="0.25">
      <c r="A48" s="88"/>
      <c r="B48" s="12">
        <v>44</v>
      </c>
      <c r="C48" s="10" t="s">
        <v>90</v>
      </c>
      <c r="D48" s="9">
        <v>72436</v>
      </c>
      <c r="E48" s="13" t="s">
        <v>106</v>
      </c>
      <c r="F48" s="13" t="s">
        <v>106</v>
      </c>
      <c r="G48" s="13" t="s">
        <v>106</v>
      </c>
      <c r="H48" s="13" t="s">
        <v>106</v>
      </c>
      <c r="I48" s="26" t="str">
        <f t="shared" si="0"/>
        <v>-</v>
      </c>
      <c r="J48" s="13">
        <v>73</v>
      </c>
      <c r="K48" s="13">
        <v>1</v>
      </c>
      <c r="L48" s="13" t="s">
        <v>106</v>
      </c>
      <c r="M48" s="13" t="s">
        <v>106</v>
      </c>
      <c r="N48" s="59">
        <f t="shared" si="1"/>
        <v>74</v>
      </c>
      <c r="O48" s="48"/>
    </row>
    <row r="49" spans="1:15" ht="15.2" customHeight="1" thickBot="1" x14ac:dyDescent="0.3">
      <c r="A49" s="89"/>
      <c r="B49" s="29">
        <v>45</v>
      </c>
      <c r="C49" s="32" t="s">
        <v>39</v>
      </c>
      <c r="D49" s="33" t="s">
        <v>40</v>
      </c>
      <c r="E49" s="45" t="s">
        <v>106</v>
      </c>
      <c r="F49" s="45" t="s">
        <v>106</v>
      </c>
      <c r="G49" s="45" t="s">
        <v>106</v>
      </c>
      <c r="H49" s="45" t="s">
        <v>106</v>
      </c>
      <c r="I49" s="46" t="str">
        <f t="shared" si="0"/>
        <v>-</v>
      </c>
      <c r="J49" s="45">
        <v>125</v>
      </c>
      <c r="K49" s="45">
        <v>6</v>
      </c>
      <c r="L49" s="45">
        <v>1</v>
      </c>
      <c r="M49" s="45" t="s">
        <v>106</v>
      </c>
      <c r="N49" s="60">
        <f t="shared" si="1"/>
        <v>132</v>
      </c>
      <c r="O49" s="48"/>
    </row>
    <row r="50" spans="1:15" ht="15.2" customHeight="1" x14ac:dyDescent="0.25">
      <c r="A50" s="90" t="s">
        <v>62</v>
      </c>
      <c r="B50" s="18">
        <v>46</v>
      </c>
      <c r="C50" s="37" t="s">
        <v>41</v>
      </c>
      <c r="D50" s="38">
        <v>72441</v>
      </c>
      <c r="E50" s="20" t="s">
        <v>106</v>
      </c>
      <c r="F50" s="20" t="s">
        <v>106</v>
      </c>
      <c r="G50" s="20" t="s">
        <v>106</v>
      </c>
      <c r="H50" s="20">
        <v>2</v>
      </c>
      <c r="I50" s="27">
        <f t="shared" si="0"/>
        <v>2</v>
      </c>
      <c r="J50" s="20" t="s">
        <v>106</v>
      </c>
      <c r="K50" s="20" t="s">
        <v>106</v>
      </c>
      <c r="L50" s="20" t="s">
        <v>106</v>
      </c>
      <c r="M50" s="20" t="s">
        <v>106</v>
      </c>
      <c r="N50" s="58" t="str">
        <f t="shared" si="1"/>
        <v>-</v>
      </c>
      <c r="O50" s="48"/>
    </row>
    <row r="51" spans="1:15" ht="15.2" customHeight="1" x14ac:dyDescent="0.25">
      <c r="A51" s="91"/>
      <c r="B51" s="12">
        <v>47</v>
      </c>
      <c r="C51" s="10" t="s">
        <v>42</v>
      </c>
      <c r="D51" s="9" t="s">
        <v>43</v>
      </c>
      <c r="E51" s="13" t="s">
        <v>106</v>
      </c>
      <c r="F51" s="13" t="s">
        <v>106</v>
      </c>
      <c r="G51" s="13" t="s">
        <v>106</v>
      </c>
      <c r="H51" s="13">
        <v>1</v>
      </c>
      <c r="I51" s="26">
        <f t="shared" si="0"/>
        <v>1</v>
      </c>
      <c r="J51" s="13">
        <v>0.1</v>
      </c>
      <c r="K51" s="13" t="s">
        <v>106</v>
      </c>
      <c r="L51" s="13">
        <v>0.19999999999999998</v>
      </c>
      <c r="M51" s="13" t="s">
        <v>106</v>
      </c>
      <c r="N51" s="59">
        <f t="shared" si="1"/>
        <v>0.3</v>
      </c>
      <c r="O51" s="48"/>
    </row>
    <row r="52" spans="1:15" ht="15.2" customHeight="1" x14ac:dyDescent="0.25">
      <c r="A52" s="91"/>
      <c r="B52" s="12">
        <v>48</v>
      </c>
      <c r="C52" s="10" t="s">
        <v>75</v>
      </c>
      <c r="D52" s="9">
        <v>72442</v>
      </c>
      <c r="E52" s="13" t="s">
        <v>106</v>
      </c>
      <c r="F52" s="13" t="s">
        <v>106</v>
      </c>
      <c r="G52" s="13" t="s">
        <v>106</v>
      </c>
      <c r="H52" s="13" t="s">
        <v>106</v>
      </c>
      <c r="I52" s="26" t="str">
        <f t="shared" si="0"/>
        <v>-</v>
      </c>
      <c r="J52" s="13" t="s">
        <v>106</v>
      </c>
      <c r="K52" s="13" t="s">
        <v>106</v>
      </c>
      <c r="L52" s="13">
        <v>6</v>
      </c>
      <c r="M52" s="13" t="s">
        <v>106</v>
      </c>
      <c r="N52" s="59">
        <f t="shared" si="1"/>
        <v>6</v>
      </c>
      <c r="O52" s="48"/>
    </row>
    <row r="53" spans="1:15" ht="15.2" customHeight="1" x14ac:dyDescent="0.25">
      <c r="A53" s="91"/>
      <c r="B53" s="12">
        <v>49</v>
      </c>
      <c r="C53" s="10" t="s">
        <v>44</v>
      </c>
      <c r="D53" s="9">
        <v>72443</v>
      </c>
      <c r="E53" s="13" t="s">
        <v>106</v>
      </c>
      <c r="F53" s="13" t="s">
        <v>106</v>
      </c>
      <c r="G53" s="13" t="s">
        <v>106</v>
      </c>
      <c r="H53" s="13" t="s">
        <v>106</v>
      </c>
      <c r="I53" s="26" t="str">
        <f t="shared" si="0"/>
        <v>-</v>
      </c>
      <c r="J53" s="13" t="s">
        <v>106</v>
      </c>
      <c r="K53" s="13" t="s">
        <v>106</v>
      </c>
      <c r="L53" s="13">
        <v>3</v>
      </c>
      <c r="M53" s="13" t="s">
        <v>106</v>
      </c>
      <c r="N53" s="59">
        <f t="shared" si="1"/>
        <v>3</v>
      </c>
      <c r="O53" s="48"/>
    </row>
    <row r="54" spans="1:15" ht="15.2" customHeight="1" x14ac:dyDescent="0.25">
      <c r="A54" s="91"/>
      <c r="B54" s="12">
        <v>50</v>
      </c>
      <c r="C54" s="10" t="s">
        <v>45</v>
      </c>
      <c r="D54" s="9" t="s">
        <v>46</v>
      </c>
      <c r="E54" s="13" t="s">
        <v>106</v>
      </c>
      <c r="F54" s="13" t="s">
        <v>106</v>
      </c>
      <c r="G54" s="13" t="s">
        <v>106</v>
      </c>
      <c r="H54" s="13" t="s">
        <v>106</v>
      </c>
      <c r="I54" s="26" t="str">
        <f t="shared" si="0"/>
        <v>-</v>
      </c>
      <c r="J54" s="13" t="s">
        <v>106</v>
      </c>
      <c r="K54" s="13" t="s">
        <v>106</v>
      </c>
      <c r="L54" s="13">
        <v>9</v>
      </c>
      <c r="M54" s="13" t="s">
        <v>106</v>
      </c>
      <c r="N54" s="59">
        <f t="shared" si="1"/>
        <v>9</v>
      </c>
      <c r="O54" s="48"/>
    </row>
    <row r="55" spans="1:15" ht="15.2" customHeight="1" x14ac:dyDescent="0.25">
      <c r="A55" s="91"/>
      <c r="B55" s="12">
        <v>51</v>
      </c>
      <c r="C55" s="10" t="s">
        <v>47</v>
      </c>
      <c r="D55" s="9">
        <v>72444</v>
      </c>
      <c r="E55" s="13" t="s">
        <v>106</v>
      </c>
      <c r="F55" s="13" t="s">
        <v>106</v>
      </c>
      <c r="G55" s="13" t="s">
        <v>106</v>
      </c>
      <c r="H55" s="13">
        <v>33</v>
      </c>
      <c r="I55" s="26">
        <f t="shared" si="0"/>
        <v>33</v>
      </c>
      <c r="J55" s="13" t="s">
        <v>106</v>
      </c>
      <c r="K55" s="13" t="s">
        <v>106</v>
      </c>
      <c r="L55" s="13">
        <v>5</v>
      </c>
      <c r="M55" s="13" t="s">
        <v>106</v>
      </c>
      <c r="N55" s="59">
        <f t="shared" si="1"/>
        <v>5</v>
      </c>
      <c r="O55" s="48"/>
    </row>
    <row r="56" spans="1:15" ht="15.2" customHeight="1" x14ac:dyDescent="0.25">
      <c r="A56" s="91"/>
      <c r="B56" s="12">
        <v>52</v>
      </c>
      <c r="C56" s="10" t="s">
        <v>48</v>
      </c>
      <c r="D56" s="9">
        <v>48846</v>
      </c>
      <c r="E56" s="13" t="s">
        <v>106</v>
      </c>
      <c r="F56" s="13" t="s">
        <v>106</v>
      </c>
      <c r="G56" s="13" t="s">
        <v>106</v>
      </c>
      <c r="H56" s="13">
        <v>0.1</v>
      </c>
      <c r="I56" s="26">
        <f t="shared" si="0"/>
        <v>0.1</v>
      </c>
      <c r="J56" s="13" t="s">
        <v>106</v>
      </c>
      <c r="K56" s="13" t="s">
        <v>106</v>
      </c>
      <c r="L56" s="13" t="s">
        <v>106</v>
      </c>
      <c r="M56" s="13" t="s">
        <v>106</v>
      </c>
      <c r="N56" s="59" t="str">
        <f t="shared" si="1"/>
        <v>-</v>
      </c>
      <c r="O56" s="48"/>
    </row>
    <row r="57" spans="1:15" ht="15.2" customHeight="1" x14ac:dyDescent="0.25">
      <c r="A57" s="91"/>
      <c r="B57" s="12">
        <v>53</v>
      </c>
      <c r="C57" s="10" t="s">
        <v>91</v>
      </c>
      <c r="D57" s="9">
        <v>72445</v>
      </c>
      <c r="E57" s="13" t="s">
        <v>106</v>
      </c>
      <c r="F57" s="13" t="s">
        <v>106</v>
      </c>
      <c r="G57" s="13" t="s">
        <v>106</v>
      </c>
      <c r="H57" s="13" t="s">
        <v>106</v>
      </c>
      <c r="I57" s="26" t="str">
        <f t="shared" si="0"/>
        <v>-</v>
      </c>
      <c r="J57" s="13" t="s">
        <v>106</v>
      </c>
      <c r="K57" s="13" t="s">
        <v>106</v>
      </c>
      <c r="L57" s="13" t="s">
        <v>106</v>
      </c>
      <c r="M57" s="13" t="s">
        <v>106</v>
      </c>
      <c r="N57" s="59" t="str">
        <f t="shared" si="1"/>
        <v>-</v>
      </c>
      <c r="O57" s="48"/>
    </row>
    <row r="58" spans="1:15" ht="15.2" customHeight="1" x14ac:dyDescent="0.25">
      <c r="A58" s="91"/>
      <c r="B58" s="12">
        <v>54</v>
      </c>
      <c r="C58" s="10" t="s">
        <v>92</v>
      </c>
      <c r="D58" s="9">
        <v>72446</v>
      </c>
      <c r="E58" s="13" t="s">
        <v>106</v>
      </c>
      <c r="F58" s="13" t="s">
        <v>106</v>
      </c>
      <c r="G58" s="13" t="s">
        <v>106</v>
      </c>
      <c r="H58" s="13" t="s">
        <v>106</v>
      </c>
      <c r="I58" s="26" t="str">
        <f t="shared" si="0"/>
        <v>-</v>
      </c>
      <c r="J58" s="13" t="s">
        <v>106</v>
      </c>
      <c r="K58" s="13" t="s">
        <v>106</v>
      </c>
      <c r="L58" s="13" t="s">
        <v>106</v>
      </c>
      <c r="M58" s="13" t="s">
        <v>106</v>
      </c>
      <c r="N58" s="59" t="str">
        <f t="shared" si="1"/>
        <v>-</v>
      </c>
      <c r="O58" s="48"/>
    </row>
    <row r="59" spans="1:15" ht="15.2" customHeight="1" x14ac:dyDescent="0.25">
      <c r="A59" s="91"/>
      <c r="B59" s="12">
        <v>55</v>
      </c>
      <c r="C59" s="10" t="s">
        <v>49</v>
      </c>
      <c r="D59" s="9" t="s">
        <v>50</v>
      </c>
      <c r="E59" s="13" t="s">
        <v>106</v>
      </c>
      <c r="F59" s="13" t="s">
        <v>106</v>
      </c>
      <c r="G59" s="13" t="s">
        <v>106</v>
      </c>
      <c r="H59" s="13" t="s">
        <v>106</v>
      </c>
      <c r="I59" s="26" t="str">
        <f t="shared" si="0"/>
        <v>-</v>
      </c>
      <c r="J59" s="13" t="s">
        <v>106</v>
      </c>
      <c r="K59" s="13" t="s">
        <v>106</v>
      </c>
      <c r="L59" s="13" t="s">
        <v>106</v>
      </c>
      <c r="M59" s="13" t="s">
        <v>106</v>
      </c>
      <c r="N59" s="59" t="str">
        <f t="shared" si="1"/>
        <v>-</v>
      </c>
      <c r="O59" s="48"/>
    </row>
    <row r="60" spans="1:15" ht="15.2" customHeight="1" thickBot="1" x14ac:dyDescent="0.3">
      <c r="A60" s="92"/>
      <c r="B60" s="29">
        <v>56</v>
      </c>
      <c r="C60" s="32" t="s">
        <v>67</v>
      </c>
      <c r="D60" s="33" t="s">
        <v>68</v>
      </c>
      <c r="E60" s="45" t="s">
        <v>106</v>
      </c>
      <c r="F60" s="45" t="s">
        <v>106</v>
      </c>
      <c r="G60" s="45" t="s">
        <v>106</v>
      </c>
      <c r="H60" s="45" t="s">
        <v>106</v>
      </c>
      <c r="I60" s="46" t="str">
        <f t="shared" si="0"/>
        <v>-</v>
      </c>
      <c r="J60" s="45">
        <v>0.1</v>
      </c>
      <c r="K60" s="45" t="s">
        <v>106</v>
      </c>
      <c r="L60" s="45" t="s">
        <v>106</v>
      </c>
      <c r="M60" s="45" t="s">
        <v>106</v>
      </c>
      <c r="N60" s="60">
        <f t="shared" si="1"/>
        <v>0.1</v>
      </c>
      <c r="O60" s="48"/>
    </row>
    <row r="61" spans="1:15" ht="15.2" customHeight="1" x14ac:dyDescent="0.25">
      <c r="A61" s="93" t="s">
        <v>70</v>
      </c>
      <c r="B61" s="18">
        <v>57</v>
      </c>
      <c r="C61" s="49" t="s">
        <v>55</v>
      </c>
      <c r="D61" s="50" t="s">
        <v>54</v>
      </c>
      <c r="E61" s="20" t="s">
        <v>106</v>
      </c>
      <c r="F61" s="20">
        <v>1</v>
      </c>
      <c r="G61" s="20" t="s">
        <v>106</v>
      </c>
      <c r="H61" s="20">
        <v>3</v>
      </c>
      <c r="I61" s="27">
        <f t="shared" si="0"/>
        <v>4</v>
      </c>
      <c r="J61" s="20" t="s">
        <v>106</v>
      </c>
      <c r="K61" s="20" t="s">
        <v>106</v>
      </c>
      <c r="L61" s="20" t="s">
        <v>106</v>
      </c>
      <c r="M61" s="20" t="s">
        <v>106</v>
      </c>
      <c r="N61" s="58" t="str">
        <f t="shared" si="1"/>
        <v>-</v>
      </c>
      <c r="O61" s="48"/>
    </row>
    <row r="62" spans="1:15" ht="15.2" customHeight="1" thickBot="1" x14ac:dyDescent="0.3">
      <c r="A62" s="94"/>
      <c r="B62" s="29">
        <v>58</v>
      </c>
      <c r="C62" s="51" t="s">
        <v>93</v>
      </c>
      <c r="D62" s="52" t="s">
        <v>65</v>
      </c>
      <c r="E62" s="53"/>
      <c r="F62" s="53"/>
      <c r="G62" s="53"/>
      <c r="H62" s="53"/>
      <c r="I62" s="46" t="str">
        <f>+IF(AND(OR(E62="-",E62=""),OR(F62="-",F62=""),OR(G62="-",G62=""),OR(H62="-",H62="")),"-",SUM(E62:H62))</f>
        <v>-</v>
      </c>
      <c r="J62" s="53"/>
      <c r="K62" s="53"/>
      <c r="L62" s="53"/>
      <c r="M62" s="53"/>
      <c r="N62" s="60" t="str">
        <f>+IF(AND(OR(J62="-",J62=""),OR(K62="-",K62=""),OR(L62="-",L62=""),OR(M62="-",M62="")),"-",SUM(J62:M62))</f>
        <v>-</v>
      </c>
      <c r="O62" s="48"/>
    </row>
  </sheetData>
  <mergeCells count="13">
    <mergeCell ref="A61:A62"/>
    <mergeCell ref="A5:A29"/>
    <mergeCell ref="C1:N1"/>
    <mergeCell ref="F2:J2"/>
    <mergeCell ref="B3:B4"/>
    <mergeCell ref="C3:C4"/>
    <mergeCell ref="D3:D4"/>
    <mergeCell ref="E3:H3"/>
    <mergeCell ref="I3:I4"/>
    <mergeCell ref="J3:M3"/>
    <mergeCell ref="N3:N4"/>
    <mergeCell ref="A50:A60"/>
    <mergeCell ref="A30:A49"/>
  </mergeCells>
  <phoneticPr fontId="17" type="noConversion"/>
  <pageMargins left="0.75" right="0" top="0.25" bottom="0.25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A5:XFD5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" customWidth="1"/>
    <col min="5" max="8" width="5.7109375" style="4" customWidth="1"/>
    <col min="9" max="9" width="5.7109375" style="7" customWidth="1"/>
    <col min="10" max="13" width="5.7109375" style="4" customWidth="1"/>
    <col min="14" max="14" width="5.5703125" style="3" customWidth="1"/>
    <col min="15" max="16384" width="9.140625" style="2"/>
  </cols>
  <sheetData>
    <row r="1" spans="1:15" ht="18" customHeight="1" x14ac:dyDescent="0.3">
      <c r="C1" s="95" t="s">
        <v>51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5" ht="16.5" customHeight="1" thickBot="1" x14ac:dyDescent="0.3">
      <c r="D2" s="2"/>
      <c r="E2" s="2"/>
      <c r="F2" s="96" t="s">
        <v>52</v>
      </c>
      <c r="G2" s="96"/>
      <c r="H2" s="96"/>
      <c r="I2" s="96"/>
      <c r="J2" s="96"/>
      <c r="K2" s="2"/>
      <c r="L2" s="2"/>
      <c r="M2" s="5" t="s">
        <v>53</v>
      </c>
      <c r="N2" s="8"/>
    </row>
    <row r="3" spans="1:15" s="6" customFormat="1" ht="15" customHeight="1" x14ac:dyDescent="0.25">
      <c r="A3" s="17" t="s">
        <v>57</v>
      </c>
      <c r="B3" s="97" t="s">
        <v>0</v>
      </c>
      <c r="C3" s="99" t="s">
        <v>1</v>
      </c>
      <c r="D3" s="121" t="s">
        <v>2</v>
      </c>
      <c r="E3" s="123" t="str">
        <f>"Ngày 27/"&amp;Tháng!$F$1</f>
        <v>Ngày 27/06</v>
      </c>
      <c r="F3" s="113"/>
      <c r="G3" s="113"/>
      <c r="H3" s="124"/>
      <c r="I3" s="125" t="s">
        <v>3</v>
      </c>
      <c r="J3" s="123" t="str">
        <f>"Ngày 28/"&amp;Tháng!$F$1</f>
        <v>Ngày 28/06</v>
      </c>
      <c r="K3" s="113"/>
      <c r="L3" s="113"/>
      <c r="M3" s="124"/>
      <c r="N3" s="127" t="s">
        <v>3</v>
      </c>
    </row>
    <row r="4" spans="1:15" s="6" customFormat="1" ht="15" customHeight="1" thickBot="1" x14ac:dyDescent="0.3">
      <c r="A4" s="42"/>
      <c r="B4" s="98"/>
      <c r="C4" s="100"/>
      <c r="D4" s="122"/>
      <c r="E4" s="43" t="s">
        <v>58</v>
      </c>
      <c r="F4" s="40" t="s">
        <v>59</v>
      </c>
      <c r="G4" s="41" t="s">
        <v>60</v>
      </c>
      <c r="H4" s="44" t="s">
        <v>61</v>
      </c>
      <c r="I4" s="126"/>
      <c r="J4" s="43" t="s">
        <v>58</v>
      </c>
      <c r="K4" s="41" t="s">
        <v>59</v>
      </c>
      <c r="L4" s="41" t="s">
        <v>60</v>
      </c>
      <c r="M4" s="44" t="s">
        <v>61</v>
      </c>
      <c r="N4" s="128"/>
    </row>
    <row r="5" spans="1:15" s="3" customFormat="1" ht="15.2" customHeight="1" x14ac:dyDescent="0.25">
      <c r="A5" s="105" t="s">
        <v>69</v>
      </c>
      <c r="B5" s="18">
        <v>1</v>
      </c>
      <c r="C5" s="19" t="s">
        <v>4</v>
      </c>
      <c r="D5" s="18">
        <v>73401</v>
      </c>
      <c r="E5" s="20">
        <v>3</v>
      </c>
      <c r="F5" s="20">
        <v>1</v>
      </c>
      <c r="G5" s="20">
        <v>1</v>
      </c>
      <c r="H5" s="20" t="s">
        <v>106</v>
      </c>
      <c r="I5" s="27">
        <f>+IF(AND(OR(E5="-",E5=""),OR(F5="-",F5=""),OR(G5="-",G5=""),OR(H5="-",H5="")),"-",SUM(E5:H5))</f>
        <v>5</v>
      </c>
      <c r="J5" s="20">
        <v>1</v>
      </c>
      <c r="K5" s="20" t="s">
        <v>106</v>
      </c>
      <c r="L5" s="20" t="s">
        <v>106</v>
      </c>
      <c r="M5" s="20" t="s">
        <v>106</v>
      </c>
      <c r="N5" s="58">
        <f>+IF(AND(OR(J5="-",J5=""),OR(K5="-",K5=""),OR(L5="-",L5=""),OR(M5="-",M5="")),"-",SUM(J5:M5))</f>
        <v>1</v>
      </c>
      <c r="O5" s="47"/>
    </row>
    <row r="6" spans="1:15" s="3" customFormat="1" ht="15.2" customHeight="1" x14ac:dyDescent="0.25">
      <c r="A6" s="106"/>
      <c r="B6" s="12">
        <v>2</v>
      </c>
      <c r="C6" s="22" t="s">
        <v>78</v>
      </c>
      <c r="D6" s="12">
        <v>73402</v>
      </c>
      <c r="E6" s="13">
        <v>4</v>
      </c>
      <c r="F6" s="13" t="s">
        <v>106</v>
      </c>
      <c r="G6" s="13" t="s">
        <v>106</v>
      </c>
      <c r="H6" s="13" t="s">
        <v>106</v>
      </c>
      <c r="I6" s="26">
        <f t="shared" ref="I6:I61" si="0">+IF(AND(OR(E6="-",E6=""),OR(F6="-",F6=""),OR(G6="-",G6=""),OR(H6="-",H6="")),"-",SUM(E6:H6))</f>
        <v>4</v>
      </c>
      <c r="J6" s="13">
        <v>1</v>
      </c>
      <c r="K6" s="13" t="s">
        <v>106</v>
      </c>
      <c r="L6" s="13" t="s">
        <v>106</v>
      </c>
      <c r="M6" s="13" t="s">
        <v>106</v>
      </c>
      <c r="N6" s="59">
        <f t="shared" ref="N6:N61" si="1">+IF(AND(OR(J6="-",J6=""),OR(K6="-",K6=""),OR(L6="-",L6=""),OR(M6="-",M6="")),"-",SUM(J6:M6))</f>
        <v>1</v>
      </c>
      <c r="O6" s="47"/>
    </row>
    <row r="7" spans="1:15" s="3" customFormat="1" ht="15.2" customHeight="1" x14ac:dyDescent="0.25">
      <c r="A7" s="106"/>
      <c r="B7" s="12">
        <v>3</v>
      </c>
      <c r="C7" s="10" t="s">
        <v>5</v>
      </c>
      <c r="D7" s="9">
        <v>48842</v>
      </c>
      <c r="E7" s="13">
        <v>5</v>
      </c>
      <c r="F7" s="13" t="s">
        <v>106</v>
      </c>
      <c r="G7" s="13" t="s">
        <v>106</v>
      </c>
      <c r="H7" s="13" t="s">
        <v>106</v>
      </c>
      <c r="I7" s="26">
        <f t="shared" si="0"/>
        <v>5</v>
      </c>
      <c r="J7" s="13">
        <v>0.5</v>
      </c>
      <c r="K7" s="13" t="s">
        <v>106</v>
      </c>
      <c r="L7" s="13" t="s">
        <v>106</v>
      </c>
      <c r="M7" s="13" t="s">
        <v>106</v>
      </c>
      <c r="N7" s="59">
        <f t="shared" si="1"/>
        <v>0.5</v>
      </c>
      <c r="O7" s="47"/>
    </row>
    <row r="8" spans="1:15" s="3" customFormat="1" ht="15.2" customHeight="1" x14ac:dyDescent="0.25">
      <c r="A8" s="106"/>
      <c r="B8" s="12">
        <v>4</v>
      </c>
      <c r="C8" s="10" t="s">
        <v>6</v>
      </c>
      <c r="D8" s="9">
        <v>73403</v>
      </c>
      <c r="E8" s="13" t="s">
        <v>106</v>
      </c>
      <c r="F8" s="13" t="s">
        <v>106</v>
      </c>
      <c r="G8" s="13">
        <v>1</v>
      </c>
      <c r="H8" s="13" t="s">
        <v>106</v>
      </c>
      <c r="I8" s="26">
        <f t="shared" si="0"/>
        <v>1</v>
      </c>
      <c r="J8" s="13">
        <v>4</v>
      </c>
      <c r="K8" s="13">
        <v>2</v>
      </c>
      <c r="L8" s="13" t="s">
        <v>106</v>
      </c>
      <c r="M8" s="13" t="s">
        <v>106</v>
      </c>
      <c r="N8" s="59">
        <f t="shared" si="1"/>
        <v>6</v>
      </c>
      <c r="O8" s="47"/>
    </row>
    <row r="9" spans="1:15" s="3" customFormat="1" ht="15.2" customHeight="1" x14ac:dyDescent="0.25">
      <c r="A9" s="106"/>
      <c r="B9" s="12">
        <v>5</v>
      </c>
      <c r="C9" s="10" t="s">
        <v>79</v>
      </c>
      <c r="D9" s="9">
        <v>73420</v>
      </c>
      <c r="E9" s="13" t="s">
        <v>106</v>
      </c>
      <c r="F9" s="13" t="s">
        <v>106</v>
      </c>
      <c r="G9" s="13" t="s">
        <v>106</v>
      </c>
      <c r="H9" s="13" t="s">
        <v>106</v>
      </c>
      <c r="I9" s="26" t="str">
        <f t="shared" si="0"/>
        <v>-</v>
      </c>
      <c r="J9" s="13">
        <v>16</v>
      </c>
      <c r="K9" s="13" t="s">
        <v>106</v>
      </c>
      <c r="L9" s="13" t="s">
        <v>106</v>
      </c>
      <c r="M9" s="13" t="s">
        <v>106</v>
      </c>
      <c r="N9" s="59">
        <f t="shared" si="1"/>
        <v>16</v>
      </c>
      <c r="O9" s="47"/>
    </row>
    <row r="10" spans="1:15" s="3" customFormat="1" ht="15.2" customHeight="1" x14ac:dyDescent="0.25">
      <c r="A10" s="106"/>
      <c r="B10" s="12">
        <v>6</v>
      </c>
      <c r="C10" s="10" t="s">
        <v>7</v>
      </c>
      <c r="D10" s="9">
        <v>73400</v>
      </c>
      <c r="E10" s="13" t="s">
        <v>106</v>
      </c>
      <c r="F10" s="13" t="s">
        <v>106</v>
      </c>
      <c r="G10" s="13" t="s">
        <v>106</v>
      </c>
      <c r="H10" s="13" t="s">
        <v>106</v>
      </c>
      <c r="I10" s="26" t="str">
        <f t="shared" si="0"/>
        <v>-</v>
      </c>
      <c r="J10" s="13">
        <v>19</v>
      </c>
      <c r="K10" s="13" t="s">
        <v>106</v>
      </c>
      <c r="L10" s="13" t="s">
        <v>106</v>
      </c>
      <c r="M10" s="13" t="s">
        <v>106</v>
      </c>
      <c r="N10" s="59">
        <f t="shared" si="1"/>
        <v>19</v>
      </c>
      <c r="O10" s="47"/>
    </row>
    <row r="11" spans="1:15" s="3" customFormat="1" ht="15.2" customHeight="1" x14ac:dyDescent="0.25">
      <c r="A11" s="106"/>
      <c r="B11" s="12">
        <v>7</v>
      </c>
      <c r="C11" s="10" t="s">
        <v>8</v>
      </c>
      <c r="D11" s="9">
        <v>73404</v>
      </c>
      <c r="E11" s="13" t="s">
        <v>106</v>
      </c>
      <c r="F11" s="13" t="s">
        <v>106</v>
      </c>
      <c r="G11" s="13" t="s">
        <v>106</v>
      </c>
      <c r="H11" s="13" t="s">
        <v>106</v>
      </c>
      <c r="I11" s="26" t="str">
        <f t="shared" si="0"/>
        <v>-</v>
      </c>
      <c r="J11" s="13">
        <v>18</v>
      </c>
      <c r="K11" s="13">
        <v>1</v>
      </c>
      <c r="L11" s="13" t="s">
        <v>106</v>
      </c>
      <c r="M11" s="13" t="s">
        <v>106</v>
      </c>
      <c r="N11" s="59">
        <f t="shared" si="1"/>
        <v>19</v>
      </c>
      <c r="O11" s="47"/>
    </row>
    <row r="12" spans="1:15" s="3" customFormat="1" ht="15.2" customHeight="1" x14ac:dyDescent="0.25">
      <c r="A12" s="106"/>
      <c r="B12" s="12">
        <v>8</v>
      </c>
      <c r="C12" s="10" t="s">
        <v>9</v>
      </c>
      <c r="D12" s="9" t="s">
        <v>10</v>
      </c>
      <c r="E12" s="13" t="s">
        <v>106</v>
      </c>
      <c r="F12" s="13" t="s">
        <v>106</v>
      </c>
      <c r="G12" s="13" t="s">
        <v>106</v>
      </c>
      <c r="H12" s="13" t="s">
        <v>106</v>
      </c>
      <c r="I12" s="26" t="str">
        <f t="shared" si="0"/>
        <v>-</v>
      </c>
      <c r="J12" s="13">
        <v>62</v>
      </c>
      <c r="K12" s="13" t="s">
        <v>106</v>
      </c>
      <c r="L12" s="13" t="s">
        <v>106</v>
      </c>
      <c r="M12" s="13" t="s">
        <v>106</v>
      </c>
      <c r="N12" s="59">
        <f t="shared" si="1"/>
        <v>62</v>
      </c>
      <c r="O12" s="47"/>
    </row>
    <row r="13" spans="1:15" s="3" customFormat="1" ht="15.2" customHeight="1" x14ac:dyDescent="0.25">
      <c r="A13" s="106"/>
      <c r="B13" s="12">
        <v>9</v>
      </c>
      <c r="C13" s="10" t="s">
        <v>11</v>
      </c>
      <c r="D13" s="9">
        <v>73405</v>
      </c>
      <c r="E13" s="13" t="s">
        <v>106</v>
      </c>
      <c r="F13" s="13" t="s">
        <v>106</v>
      </c>
      <c r="G13" s="13" t="s">
        <v>106</v>
      </c>
      <c r="H13" s="13" t="s">
        <v>106</v>
      </c>
      <c r="I13" s="26" t="str">
        <f t="shared" si="0"/>
        <v>-</v>
      </c>
      <c r="J13" s="13">
        <v>8</v>
      </c>
      <c r="K13" s="13" t="s">
        <v>106</v>
      </c>
      <c r="L13" s="13" t="s">
        <v>106</v>
      </c>
      <c r="M13" s="13" t="s">
        <v>106</v>
      </c>
      <c r="N13" s="59">
        <f t="shared" si="1"/>
        <v>8</v>
      </c>
      <c r="O13" s="47"/>
    </row>
    <row r="14" spans="1:15" s="3" customFormat="1" ht="15.2" customHeight="1" x14ac:dyDescent="0.25">
      <c r="A14" s="106"/>
      <c r="B14" s="12">
        <v>10</v>
      </c>
      <c r="C14" s="10" t="s">
        <v>80</v>
      </c>
      <c r="D14" s="9">
        <v>73406</v>
      </c>
      <c r="E14" s="13" t="s">
        <v>106</v>
      </c>
      <c r="F14" s="13" t="s">
        <v>106</v>
      </c>
      <c r="G14" s="13">
        <v>1</v>
      </c>
      <c r="H14" s="13" t="s">
        <v>106</v>
      </c>
      <c r="I14" s="26">
        <f t="shared" si="0"/>
        <v>1</v>
      </c>
      <c r="J14" s="13">
        <v>19</v>
      </c>
      <c r="K14" s="13">
        <v>1</v>
      </c>
      <c r="L14" s="13" t="s">
        <v>106</v>
      </c>
      <c r="M14" s="13" t="s">
        <v>106</v>
      </c>
      <c r="N14" s="59">
        <f t="shared" si="1"/>
        <v>20</v>
      </c>
      <c r="O14" s="48"/>
    </row>
    <row r="15" spans="1:15" s="3" customFormat="1" ht="15.2" customHeight="1" x14ac:dyDescent="0.25">
      <c r="A15" s="106"/>
      <c r="B15" s="12">
        <v>11</v>
      </c>
      <c r="C15" s="10" t="s">
        <v>12</v>
      </c>
      <c r="D15" s="9">
        <v>73408</v>
      </c>
      <c r="E15" s="13" t="s">
        <v>106</v>
      </c>
      <c r="F15" s="13" t="s">
        <v>106</v>
      </c>
      <c r="G15" s="13" t="s">
        <v>106</v>
      </c>
      <c r="H15" s="13">
        <v>7</v>
      </c>
      <c r="I15" s="26">
        <f t="shared" si="0"/>
        <v>7</v>
      </c>
      <c r="J15" s="13">
        <v>11</v>
      </c>
      <c r="K15" s="13" t="s">
        <v>106</v>
      </c>
      <c r="L15" s="13" t="s">
        <v>106</v>
      </c>
      <c r="M15" s="13" t="s">
        <v>106</v>
      </c>
      <c r="N15" s="59">
        <f t="shared" si="1"/>
        <v>11</v>
      </c>
      <c r="O15" s="47"/>
    </row>
    <row r="16" spans="1:15" ht="15.2" customHeight="1" x14ac:dyDescent="0.25">
      <c r="A16" s="106"/>
      <c r="B16" s="12">
        <v>12</v>
      </c>
      <c r="C16" s="10" t="s">
        <v>13</v>
      </c>
      <c r="D16" s="9">
        <v>73409</v>
      </c>
      <c r="E16" s="13" t="s">
        <v>106</v>
      </c>
      <c r="F16" s="13" t="s">
        <v>106</v>
      </c>
      <c r="G16" s="13">
        <v>3</v>
      </c>
      <c r="H16" s="13">
        <v>23</v>
      </c>
      <c r="I16" s="26">
        <f t="shared" si="0"/>
        <v>26</v>
      </c>
      <c r="J16" s="13">
        <v>12</v>
      </c>
      <c r="K16" s="13" t="s">
        <v>106</v>
      </c>
      <c r="L16" s="13" t="s">
        <v>106</v>
      </c>
      <c r="M16" s="13" t="s">
        <v>106</v>
      </c>
      <c r="N16" s="59">
        <f t="shared" si="1"/>
        <v>12</v>
      </c>
      <c r="O16" s="47"/>
    </row>
    <row r="17" spans="1:15" s="3" customFormat="1" ht="15.2" customHeight="1" x14ac:dyDescent="0.25">
      <c r="A17" s="106"/>
      <c r="B17" s="12">
        <v>13</v>
      </c>
      <c r="C17" s="10" t="s">
        <v>63</v>
      </c>
      <c r="D17" s="9" t="s">
        <v>64</v>
      </c>
      <c r="E17" s="13" t="s">
        <v>106</v>
      </c>
      <c r="F17" s="13" t="s">
        <v>106</v>
      </c>
      <c r="G17" s="13">
        <v>4</v>
      </c>
      <c r="H17" s="13">
        <v>14</v>
      </c>
      <c r="I17" s="26">
        <f t="shared" si="0"/>
        <v>18</v>
      </c>
      <c r="J17" s="13">
        <v>15</v>
      </c>
      <c r="K17" s="13" t="s">
        <v>106</v>
      </c>
      <c r="L17" s="13" t="s">
        <v>106</v>
      </c>
      <c r="M17" s="13" t="s">
        <v>106</v>
      </c>
      <c r="N17" s="59">
        <f t="shared" si="1"/>
        <v>15</v>
      </c>
      <c r="O17" s="48"/>
    </row>
    <row r="18" spans="1:15" s="3" customFormat="1" ht="15.2" customHeight="1" x14ac:dyDescent="0.25">
      <c r="A18" s="106"/>
      <c r="B18" s="12">
        <v>14</v>
      </c>
      <c r="C18" s="10" t="s">
        <v>14</v>
      </c>
      <c r="D18" s="9" t="s">
        <v>15</v>
      </c>
      <c r="E18" s="13" t="s">
        <v>106</v>
      </c>
      <c r="F18" s="13" t="s">
        <v>106</v>
      </c>
      <c r="G18" s="13" t="s">
        <v>106</v>
      </c>
      <c r="H18" s="13" t="s">
        <v>106</v>
      </c>
      <c r="I18" s="26" t="str">
        <f t="shared" si="0"/>
        <v>-</v>
      </c>
      <c r="J18" s="13">
        <v>13</v>
      </c>
      <c r="K18" s="13" t="s">
        <v>106</v>
      </c>
      <c r="L18" s="13" t="s">
        <v>106</v>
      </c>
      <c r="M18" s="13" t="s">
        <v>106</v>
      </c>
      <c r="N18" s="59">
        <f t="shared" si="1"/>
        <v>13</v>
      </c>
      <c r="O18" s="48"/>
    </row>
    <row r="19" spans="1:15" ht="15.2" customHeight="1" x14ac:dyDescent="0.25">
      <c r="A19" s="106"/>
      <c r="B19" s="12">
        <v>15</v>
      </c>
      <c r="C19" s="10" t="s">
        <v>16</v>
      </c>
      <c r="D19" s="9">
        <v>73410</v>
      </c>
      <c r="E19" s="13" t="s">
        <v>106</v>
      </c>
      <c r="F19" s="13" t="s">
        <v>106</v>
      </c>
      <c r="G19" s="13" t="s">
        <v>106</v>
      </c>
      <c r="H19" s="13" t="s">
        <v>106</v>
      </c>
      <c r="I19" s="26" t="str">
        <f t="shared" si="0"/>
        <v>-</v>
      </c>
      <c r="J19" s="13">
        <v>19</v>
      </c>
      <c r="K19" s="13" t="s">
        <v>106</v>
      </c>
      <c r="L19" s="13" t="s">
        <v>106</v>
      </c>
      <c r="M19" s="13" t="s">
        <v>106</v>
      </c>
      <c r="N19" s="59">
        <f t="shared" si="1"/>
        <v>19</v>
      </c>
      <c r="O19" s="47"/>
    </row>
    <row r="20" spans="1:15" ht="15.2" customHeight="1" x14ac:dyDescent="0.25">
      <c r="A20" s="106"/>
      <c r="B20" s="12">
        <v>16</v>
      </c>
      <c r="C20" s="10" t="s">
        <v>17</v>
      </c>
      <c r="D20" s="9">
        <v>48840</v>
      </c>
      <c r="E20" s="13" t="s">
        <v>106</v>
      </c>
      <c r="F20" s="13" t="s">
        <v>106</v>
      </c>
      <c r="G20" s="13" t="s">
        <v>106</v>
      </c>
      <c r="H20" s="13" t="s">
        <v>106</v>
      </c>
      <c r="I20" s="26" t="str">
        <f t="shared" si="0"/>
        <v>-</v>
      </c>
      <c r="J20" s="13">
        <v>3</v>
      </c>
      <c r="K20" s="13" t="s">
        <v>106</v>
      </c>
      <c r="L20" s="13" t="s">
        <v>106</v>
      </c>
      <c r="M20" s="13" t="s">
        <v>106</v>
      </c>
      <c r="N20" s="59">
        <f t="shared" si="1"/>
        <v>3</v>
      </c>
      <c r="O20" s="48"/>
    </row>
    <row r="21" spans="1:15" s="3" customFormat="1" ht="15.2" customHeight="1" x14ac:dyDescent="0.25">
      <c r="A21" s="106"/>
      <c r="B21" s="12">
        <v>17</v>
      </c>
      <c r="C21" s="10" t="s">
        <v>81</v>
      </c>
      <c r="D21" s="9">
        <v>73411</v>
      </c>
      <c r="E21" s="13" t="s">
        <v>106</v>
      </c>
      <c r="F21" s="13" t="s">
        <v>106</v>
      </c>
      <c r="G21" s="13">
        <v>17</v>
      </c>
      <c r="H21" s="13" t="s">
        <v>106</v>
      </c>
      <c r="I21" s="26">
        <f t="shared" si="0"/>
        <v>17</v>
      </c>
      <c r="J21" s="13" t="s">
        <v>106</v>
      </c>
      <c r="K21" s="13" t="s">
        <v>106</v>
      </c>
      <c r="L21" s="13" t="s">
        <v>106</v>
      </c>
      <c r="M21" s="13" t="s">
        <v>106</v>
      </c>
      <c r="N21" s="59" t="str">
        <f t="shared" si="1"/>
        <v>-</v>
      </c>
      <c r="O21" s="48"/>
    </row>
    <row r="22" spans="1:15" ht="15.2" customHeight="1" x14ac:dyDescent="0.25">
      <c r="A22" s="106"/>
      <c r="B22" s="12">
        <v>18</v>
      </c>
      <c r="C22" s="10" t="s">
        <v>82</v>
      </c>
      <c r="D22" s="9">
        <v>73412</v>
      </c>
      <c r="E22" s="13" t="s">
        <v>106</v>
      </c>
      <c r="F22" s="13" t="s">
        <v>106</v>
      </c>
      <c r="G22" s="13">
        <v>7</v>
      </c>
      <c r="H22" s="13" t="s">
        <v>106</v>
      </c>
      <c r="I22" s="26">
        <f t="shared" si="0"/>
        <v>7</v>
      </c>
      <c r="J22" s="13">
        <v>4</v>
      </c>
      <c r="K22" s="13">
        <v>1</v>
      </c>
      <c r="L22" s="13" t="s">
        <v>106</v>
      </c>
      <c r="M22" s="13" t="s">
        <v>106</v>
      </c>
      <c r="N22" s="59">
        <f t="shared" si="1"/>
        <v>5</v>
      </c>
      <c r="O22" s="47"/>
    </row>
    <row r="23" spans="1:15" ht="15.2" customHeight="1" x14ac:dyDescent="0.25">
      <c r="A23" s="106"/>
      <c r="B23" s="12">
        <v>19</v>
      </c>
      <c r="C23" s="10" t="s">
        <v>83</v>
      </c>
      <c r="D23" s="9">
        <v>73413</v>
      </c>
      <c r="E23" s="13" t="s">
        <v>106</v>
      </c>
      <c r="F23" s="13" t="s">
        <v>106</v>
      </c>
      <c r="G23" s="13">
        <v>16</v>
      </c>
      <c r="H23" s="13" t="s">
        <v>106</v>
      </c>
      <c r="I23" s="26">
        <f t="shared" si="0"/>
        <v>16</v>
      </c>
      <c r="J23" s="13">
        <v>19</v>
      </c>
      <c r="K23" s="13">
        <v>3</v>
      </c>
      <c r="L23" s="13" t="s">
        <v>106</v>
      </c>
      <c r="M23" s="13" t="s">
        <v>106</v>
      </c>
      <c r="N23" s="59">
        <f t="shared" si="1"/>
        <v>22</v>
      </c>
      <c r="O23" s="47"/>
    </row>
    <row r="24" spans="1:15" s="3" customFormat="1" ht="15.2" customHeight="1" x14ac:dyDescent="0.25">
      <c r="A24" s="106"/>
      <c r="B24" s="12">
        <v>20</v>
      </c>
      <c r="C24" s="10" t="s">
        <v>84</v>
      </c>
      <c r="D24" s="9">
        <v>73414</v>
      </c>
      <c r="E24" s="13" t="s">
        <v>106</v>
      </c>
      <c r="F24" s="13" t="s">
        <v>106</v>
      </c>
      <c r="G24" s="13">
        <v>6</v>
      </c>
      <c r="H24" s="13" t="s">
        <v>106</v>
      </c>
      <c r="I24" s="26">
        <f t="shared" si="0"/>
        <v>6</v>
      </c>
      <c r="J24" s="13">
        <v>1</v>
      </c>
      <c r="K24" s="13">
        <v>3</v>
      </c>
      <c r="L24" s="13" t="s">
        <v>106</v>
      </c>
      <c r="M24" s="13" t="s">
        <v>106</v>
      </c>
      <c r="N24" s="59">
        <f t="shared" si="1"/>
        <v>4</v>
      </c>
      <c r="O24" s="48"/>
    </row>
    <row r="25" spans="1:15" s="3" customFormat="1" ht="15.2" customHeight="1" x14ac:dyDescent="0.25">
      <c r="A25" s="106"/>
      <c r="B25" s="12">
        <v>21</v>
      </c>
      <c r="C25" s="39" t="s">
        <v>97</v>
      </c>
      <c r="D25" s="9">
        <v>73416</v>
      </c>
      <c r="E25" s="13" t="s">
        <v>106</v>
      </c>
      <c r="F25" s="13" t="s">
        <v>106</v>
      </c>
      <c r="G25" s="13" t="s">
        <v>106</v>
      </c>
      <c r="H25" s="13">
        <v>9</v>
      </c>
      <c r="I25" s="26">
        <f t="shared" si="0"/>
        <v>9</v>
      </c>
      <c r="J25" s="13">
        <v>9</v>
      </c>
      <c r="K25" s="13">
        <v>3</v>
      </c>
      <c r="L25" s="13" t="s">
        <v>106</v>
      </c>
      <c r="M25" s="13" t="s">
        <v>106</v>
      </c>
      <c r="N25" s="59">
        <f t="shared" si="1"/>
        <v>12</v>
      </c>
      <c r="O25" s="48"/>
    </row>
    <row r="26" spans="1:15" s="3" customFormat="1" ht="15.2" customHeight="1" x14ac:dyDescent="0.25">
      <c r="A26" s="106"/>
      <c r="B26" s="12">
        <v>22</v>
      </c>
      <c r="C26" s="10" t="s">
        <v>85</v>
      </c>
      <c r="D26" s="9">
        <v>73417</v>
      </c>
      <c r="E26" s="13" t="s">
        <v>106</v>
      </c>
      <c r="F26" s="13" t="s">
        <v>106</v>
      </c>
      <c r="G26" s="13">
        <v>1</v>
      </c>
      <c r="H26" s="13" t="s">
        <v>106</v>
      </c>
      <c r="I26" s="26">
        <f t="shared" si="0"/>
        <v>1</v>
      </c>
      <c r="J26" s="13">
        <v>11</v>
      </c>
      <c r="K26" s="13">
        <v>41</v>
      </c>
      <c r="L26" s="13" t="s">
        <v>106</v>
      </c>
      <c r="M26" s="13" t="s">
        <v>106</v>
      </c>
      <c r="N26" s="59">
        <f t="shared" si="1"/>
        <v>52</v>
      </c>
      <c r="O26" s="48"/>
    </row>
    <row r="27" spans="1:15" ht="15.2" customHeight="1" x14ac:dyDescent="0.25">
      <c r="A27" s="106"/>
      <c r="B27" s="12">
        <v>23</v>
      </c>
      <c r="C27" s="10" t="s">
        <v>18</v>
      </c>
      <c r="D27" s="9" t="s">
        <v>19</v>
      </c>
      <c r="E27" s="13" t="s">
        <v>106</v>
      </c>
      <c r="F27" s="13" t="s">
        <v>106</v>
      </c>
      <c r="G27" s="13">
        <v>0.1</v>
      </c>
      <c r="H27" s="13" t="s">
        <v>106</v>
      </c>
      <c r="I27" s="26">
        <f t="shared" si="0"/>
        <v>0.1</v>
      </c>
      <c r="J27" s="13" t="s">
        <v>106</v>
      </c>
      <c r="K27" s="13" t="s">
        <v>106</v>
      </c>
      <c r="L27" s="13" t="s">
        <v>106</v>
      </c>
      <c r="M27" s="13" t="s">
        <v>106</v>
      </c>
      <c r="N27" s="59" t="str">
        <f t="shared" si="1"/>
        <v>-</v>
      </c>
      <c r="O27" s="47"/>
    </row>
    <row r="28" spans="1:15" ht="15.2" customHeight="1" x14ac:dyDescent="0.25">
      <c r="A28" s="106"/>
      <c r="B28" s="12">
        <v>24</v>
      </c>
      <c r="C28" s="10" t="s">
        <v>20</v>
      </c>
      <c r="D28" s="9" t="s">
        <v>21</v>
      </c>
      <c r="E28" s="13" t="s">
        <v>106</v>
      </c>
      <c r="F28" s="13" t="s">
        <v>106</v>
      </c>
      <c r="G28" s="13" t="s">
        <v>106</v>
      </c>
      <c r="H28" s="13" t="s">
        <v>106</v>
      </c>
      <c r="I28" s="26" t="str">
        <f t="shared" si="0"/>
        <v>-</v>
      </c>
      <c r="J28" s="13">
        <v>1</v>
      </c>
      <c r="K28" s="13">
        <v>95</v>
      </c>
      <c r="L28" s="13">
        <v>5</v>
      </c>
      <c r="M28" s="13" t="s">
        <v>106</v>
      </c>
      <c r="N28" s="59">
        <f t="shared" si="1"/>
        <v>101</v>
      </c>
      <c r="O28" s="48"/>
    </row>
    <row r="29" spans="1:15" ht="15.2" customHeight="1" thickBot="1" x14ac:dyDescent="0.3">
      <c r="A29" s="107"/>
      <c r="B29" s="29">
        <v>25</v>
      </c>
      <c r="C29" s="32" t="s">
        <v>99</v>
      </c>
      <c r="D29" s="33" t="s">
        <v>98</v>
      </c>
      <c r="E29" s="45" t="s">
        <v>106</v>
      </c>
      <c r="F29" s="45" t="s">
        <v>106</v>
      </c>
      <c r="G29" s="45" t="s">
        <v>106</v>
      </c>
      <c r="H29" s="45" t="s">
        <v>106</v>
      </c>
      <c r="I29" s="46" t="str">
        <f t="shared" si="0"/>
        <v>-</v>
      </c>
      <c r="J29" s="45">
        <v>0.2</v>
      </c>
      <c r="K29" s="45">
        <v>2.8</v>
      </c>
      <c r="L29" s="45" t="s">
        <v>106</v>
      </c>
      <c r="M29" s="45" t="s">
        <v>106</v>
      </c>
      <c r="N29" s="60">
        <f t="shared" si="1"/>
        <v>3</v>
      </c>
      <c r="O29" s="48"/>
    </row>
    <row r="30" spans="1:15" ht="15.2" customHeight="1" x14ac:dyDescent="0.25">
      <c r="A30" s="87" t="s">
        <v>56</v>
      </c>
      <c r="B30" s="18">
        <v>26</v>
      </c>
      <c r="C30" s="37" t="s">
        <v>22</v>
      </c>
      <c r="D30" s="38" t="s">
        <v>23</v>
      </c>
      <c r="E30" s="20">
        <v>8</v>
      </c>
      <c r="F30" s="20" t="s">
        <v>106</v>
      </c>
      <c r="G30" s="20" t="s">
        <v>106</v>
      </c>
      <c r="H30" s="20">
        <v>8</v>
      </c>
      <c r="I30" s="27">
        <f t="shared" si="0"/>
        <v>16</v>
      </c>
      <c r="J30" s="20" t="s">
        <v>106</v>
      </c>
      <c r="K30" s="20" t="s">
        <v>106</v>
      </c>
      <c r="L30" s="20" t="s">
        <v>106</v>
      </c>
      <c r="M30" s="20" t="s">
        <v>106</v>
      </c>
      <c r="N30" s="58" t="str">
        <f t="shared" si="1"/>
        <v>-</v>
      </c>
      <c r="O30" s="48"/>
    </row>
    <row r="31" spans="1:15" s="3" customFormat="1" ht="15.2" customHeight="1" x14ac:dyDescent="0.25">
      <c r="A31" s="88"/>
      <c r="B31" s="12">
        <v>27</v>
      </c>
      <c r="C31" s="10" t="s">
        <v>24</v>
      </c>
      <c r="D31" s="9" t="s">
        <v>25</v>
      </c>
      <c r="E31" s="13" t="s">
        <v>106</v>
      </c>
      <c r="F31" s="13" t="s">
        <v>106</v>
      </c>
      <c r="G31" s="13">
        <v>0.1</v>
      </c>
      <c r="H31" s="13">
        <v>6.9</v>
      </c>
      <c r="I31" s="26">
        <f t="shared" si="0"/>
        <v>7</v>
      </c>
      <c r="J31" s="13">
        <v>1</v>
      </c>
      <c r="K31" s="13" t="s">
        <v>106</v>
      </c>
      <c r="L31" s="13" t="s">
        <v>106</v>
      </c>
      <c r="M31" s="13" t="s">
        <v>106</v>
      </c>
      <c r="N31" s="59">
        <f t="shared" si="1"/>
        <v>1</v>
      </c>
      <c r="O31" s="48"/>
    </row>
    <row r="32" spans="1:15" ht="15.2" customHeight="1" x14ac:dyDescent="0.25">
      <c r="A32" s="88"/>
      <c r="B32" s="12">
        <v>28</v>
      </c>
      <c r="C32" s="10" t="s">
        <v>86</v>
      </c>
      <c r="D32" s="9">
        <v>72421</v>
      </c>
      <c r="E32" s="13" t="s">
        <v>106</v>
      </c>
      <c r="F32" s="13" t="s">
        <v>106</v>
      </c>
      <c r="G32" s="13">
        <v>2</v>
      </c>
      <c r="H32" s="13" t="s">
        <v>106</v>
      </c>
      <c r="I32" s="26">
        <f t="shared" si="0"/>
        <v>2</v>
      </c>
      <c r="J32" s="13">
        <v>1</v>
      </c>
      <c r="K32" s="13" t="s">
        <v>106</v>
      </c>
      <c r="L32" s="13" t="s">
        <v>106</v>
      </c>
      <c r="M32" s="13" t="s">
        <v>106</v>
      </c>
      <c r="N32" s="59">
        <f t="shared" si="1"/>
        <v>1</v>
      </c>
      <c r="O32" s="48"/>
    </row>
    <row r="33" spans="1:15" ht="15.2" customHeight="1" x14ac:dyDescent="0.25">
      <c r="A33" s="88"/>
      <c r="B33" s="12">
        <v>29</v>
      </c>
      <c r="C33" s="10" t="s">
        <v>26</v>
      </c>
      <c r="D33" s="9" t="s">
        <v>27</v>
      </c>
      <c r="E33" s="13">
        <v>0.1</v>
      </c>
      <c r="F33" s="13" t="s">
        <v>106</v>
      </c>
      <c r="G33" s="13" t="s">
        <v>106</v>
      </c>
      <c r="H33" s="13">
        <v>17.899999999999999</v>
      </c>
      <c r="I33" s="26">
        <f t="shared" si="0"/>
        <v>18</v>
      </c>
      <c r="J33" s="13">
        <v>0.3</v>
      </c>
      <c r="K33" s="13" t="s">
        <v>106</v>
      </c>
      <c r="L33" s="13" t="s">
        <v>106</v>
      </c>
      <c r="M33" s="13" t="s">
        <v>106</v>
      </c>
      <c r="N33" s="59">
        <f t="shared" si="1"/>
        <v>0.3</v>
      </c>
      <c r="O33" s="47"/>
    </row>
    <row r="34" spans="1:15" ht="15.2" customHeight="1" x14ac:dyDescent="0.25">
      <c r="A34" s="88"/>
      <c r="B34" s="12">
        <v>30</v>
      </c>
      <c r="C34" s="10" t="s">
        <v>28</v>
      </c>
      <c r="D34" s="9" t="s">
        <v>29</v>
      </c>
      <c r="E34" s="13" t="s">
        <v>106</v>
      </c>
      <c r="F34" s="13" t="s">
        <v>106</v>
      </c>
      <c r="G34" s="13" t="s">
        <v>106</v>
      </c>
      <c r="H34" s="13" t="s">
        <v>106</v>
      </c>
      <c r="I34" s="26" t="str">
        <f t="shared" si="0"/>
        <v>-</v>
      </c>
      <c r="J34" s="13" t="s">
        <v>106</v>
      </c>
      <c r="K34" s="13" t="s">
        <v>106</v>
      </c>
      <c r="L34" s="13" t="s">
        <v>106</v>
      </c>
      <c r="M34" s="13" t="s">
        <v>106</v>
      </c>
      <c r="N34" s="59" t="str">
        <f t="shared" si="1"/>
        <v>-</v>
      </c>
      <c r="O34" s="48"/>
    </row>
    <row r="35" spans="1:15" ht="15.2" customHeight="1" x14ac:dyDescent="0.25">
      <c r="A35" s="88"/>
      <c r="B35" s="12">
        <v>31</v>
      </c>
      <c r="C35" s="10" t="s">
        <v>30</v>
      </c>
      <c r="D35" s="9">
        <v>72422</v>
      </c>
      <c r="E35" s="13" t="s">
        <v>106</v>
      </c>
      <c r="F35" s="13" t="s">
        <v>106</v>
      </c>
      <c r="G35" s="13" t="s">
        <v>106</v>
      </c>
      <c r="H35" s="13" t="s">
        <v>106</v>
      </c>
      <c r="I35" s="26" t="str">
        <f t="shared" si="0"/>
        <v>-</v>
      </c>
      <c r="J35" s="13" t="s">
        <v>106</v>
      </c>
      <c r="K35" s="13" t="s">
        <v>106</v>
      </c>
      <c r="L35" s="13" t="s">
        <v>106</v>
      </c>
      <c r="M35" s="13" t="s">
        <v>106</v>
      </c>
      <c r="N35" s="59" t="str">
        <f t="shared" si="1"/>
        <v>-</v>
      </c>
      <c r="O35" s="48"/>
    </row>
    <row r="36" spans="1:15" ht="15.2" customHeight="1" x14ac:dyDescent="0.25">
      <c r="A36" s="88"/>
      <c r="B36" s="12">
        <v>32</v>
      </c>
      <c r="C36" s="10" t="s">
        <v>31</v>
      </c>
      <c r="D36" s="9">
        <v>72423</v>
      </c>
      <c r="E36" s="13">
        <v>2</v>
      </c>
      <c r="F36" s="13">
        <v>4</v>
      </c>
      <c r="G36" s="13">
        <v>1</v>
      </c>
      <c r="H36" s="13">
        <v>2</v>
      </c>
      <c r="I36" s="26">
        <f t="shared" si="0"/>
        <v>9</v>
      </c>
      <c r="J36" s="13" t="s">
        <v>106</v>
      </c>
      <c r="K36" s="13" t="s">
        <v>106</v>
      </c>
      <c r="L36" s="13" t="s">
        <v>106</v>
      </c>
      <c r="M36" s="13" t="s">
        <v>106</v>
      </c>
      <c r="N36" s="59" t="str">
        <f t="shared" si="1"/>
        <v>-</v>
      </c>
      <c r="O36" s="48"/>
    </row>
    <row r="37" spans="1:15" s="3" customFormat="1" ht="15.2" customHeight="1" x14ac:dyDescent="0.25">
      <c r="A37" s="88"/>
      <c r="B37" s="12">
        <v>33</v>
      </c>
      <c r="C37" s="10" t="s">
        <v>32</v>
      </c>
      <c r="D37" s="9">
        <v>72424</v>
      </c>
      <c r="E37" s="13" t="s">
        <v>106</v>
      </c>
      <c r="F37" s="13" t="s">
        <v>106</v>
      </c>
      <c r="G37" s="13">
        <v>1</v>
      </c>
      <c r="H37" s="13" t="s">
        <v>106</v>
      </c>
      <c r="I37" s="26">
        <f t="shared" si="0"/>
        <v>1</v>
      </c>
      <c r="J37" s="13" t="s">
        <v>106</v>
      </c>
      <c r="K37" s="13" t="s">
        <v>106</v>
      </c>
      <c r="L37" s="13" t="s">
        <v>106</v>
      </c>
      <c r="M37" s="13" t="s">
        <v>106</v>
      </c>
      <c r="N37" s="59" t="str">
        <f t="shared" si="1"/>
        <v>-</v>
      </c>
      <c r="O37" s="48"/>
    </row>
    <row r="38" spans="1:15" ht="15.2" customHeight="1" x14ac:dyDescent="0.25">
      <c r="A38" s="88"/>
      <c r="B38" s="12">
        <v>34</v>
      </c>
      <c r="C38" s="10" t="s">
        <v>33</v>
      </c>
      <c r="D38" s="9" t="s">
        <v>34</v>
      </c>
      <c r="E38" s="13" t="s">
        <v>106</v>
      </c>
      <c r="F38" s="13" t="s">
        <v>106</v>
      </c>
      <c r="G38" s="13">
        <v>12</v>
      </c>
      <c r="H38" s="13">
        <v>3</v>
      </c>
      <c r="I38" s="26">
        <f t="shared" si="0"/>
        <v>15</v>
      </c>
      <c r="J38" s="13">
        <v>26</v>
      </c>
      <c r="K38" s="13" t="s">
        <v>106</v>
      </c>
      <c r="L38" s="13" t="s">
        <v>106</v>
      </c>
      <c r="M38" s="13" t="s">
        <v>106</v>
      </c>
      <c r="N38" s="59">
        <f t="shared" si="1"/>
        <v>26</v>
      </c>
      <c r="O38" s="48"/>
    </row>
    <row r="39" spans="1:15" ht="15.2" customHeight="1" x14ac:dyDescent="0.25">
      <c r="A39" s="88"/>
      <c r="B39" s="12">
        <v>35</v>
      </c>
      <c r="C39" s="10" t="s">
        <v>87</v>
      </c>
      <c r="D39" s="9">
        <v>72432</v>
      </c>
      <c r="E39" s="13" t="s">
        <v>106</v>
      </c>
      <c r="F39" s="13" t="s">
        <v>106</v>
      </c>
      <c r="G39" s="13">
        <v>26</v>
      </c>
      <c r="H39" s="13" t="s">
        <v>106</v>
      </c>
      <c r="I39" s="26">
        <f t="shared" si="0"/>
        <v>26</v>
      </c>
      <c r="J39" s="13">
        <v>3</v>
      </c>
      <c r="K39" s="13" t="s">
        <v>106</v>
      </c>
      <c r="L39" s="13" t="s">
        <v>106</v>
      </c>
      <c r="M39" s="13" t="s">
        <v>106</v>
      </c>
      <c r="N39" s="59">
        <f t="shared" si="1"/>
        <v>3</v>
      </c>
      <c r="O39" s="48"/>
    </row>
    <row r="40" spans="1:15" ht="15.2" customHeight="1" x14ac:dyDescent="0.25">
      <c r="A40" s="88"/>
      <c r="B40" s="12">
        <v>36</v>
      </c>
      <c r="C40" s="10" t="s">
        <v>94</v>
      </c>
      <c r="D40" s="9">
        <v>48844</v>
      </c>
      <c r="E40" s="13" t="s">
        <v>106</v>
      </c>
      <c r="F40" s="13" t="s">
        <v>106</v>
      </c>
      <c r="G40" s="13">
        <v>1</v>
      </c>
      <c r="H40" s="13" t="s">
        <v>106</v>
      </c>
      <c r="I40" s="26">
        <f t="shared" si="0"/>
        <v>1</v>
      </c>
      <c r="J40" s="13" t="s">
        <v>106</v>
      </c>
      <c r="K40" s="13" t="s">
        <v>106</v>
      </c>
      <c r="L40" s="13" t="s">
        <v>106</v>
      </c>
      <c r="M40" s="13" t="s">
        <v>106</v>
      </c>
      <c r="N40" s="59" t="str">
        <f t="shared" si="1"/>
        <v>-</v>
      </c>
      <c r="O40" s="48"/>
    </row>
    <row r="41" spans="1:15" ht="15.2" customHeight="1" x14ac:dyDescent="0.25">
      <c r="A41" s="88"/>
      <c r="B41" s="12">
        <v>37</v>
      </c>
      <c r="C41" s="10" t="s">
        <v>35</v>
      </c>
      <c r="D41" s="9">
        <v>72425</v>
      </c>
      <c r="E41" s="13" t="s">
        <v>106</v>
      </c>
      <c r="F41" s="13" t="s">
        <v>106</v>
      </c>
      <c r="G41" s="13" t="s">
        <v>106</v>
      </c>
      <c r="H41" s="13">
        <v>24</v>
      </c>
      <c r="I41" s="26">
        <f t="shared" si="0"/>
        <v>24</v>
      </c>
      <c r="J41" s="13" t="s">
        <v>106</v>
      </c>
      <c r="K41" s="13" t="s">
        <v>106</v>
      </c>
      <c r="L41" s="13" t="s">
        <v>106</v>
      </c>
      <c r="M41" s="13" t="s">
        <v>106</v>
      </c>
      <c r="N41" s="59" t="str">
        <f t="shared" si="1"/>
        <v>-</v>
      </c>
      <c r="O41" s="48"/>
    </row>
    <row r="42" spans="1:15" ht="15.2" customHeight="1" x14ac:dyDescent="0.25">
      <c r="A42" s="88"/>
      <c r="B42" s="12">
        <v>38</v>
      </c>
      <c r="C42" s="10" t="s">
        <v>88</v>
      </c>
      <c r="D42" s="9">
        <v>72426</v>
      </c>
      <c r="E42" s="13" t="s">
        <v>106</v>
      </c>
      <c r="F42" s="13" t="s">
        <v>106</v>
      </c>
      <c r="G42" s="13" t="s">
        <v>106</v>
      </c>
      <c r="H42" s="13" t="s">
        <v>106</v>
      </c>
      <c r="I42" s="26" t="str">
        <f t="shared" si="0"/>
        <v>-</v>
      </c>
      <c r="J42" s="13" t="s">
        <v>106</v>
      </c>
      <c r="K42" s="13" t="s">
        <v>106</v>
      </c>
      <c r="L42" s="13" t="s">
        <v>106</v>
      </c>
      <c r="M42" s="13" t="s">
        <v>106</v>
      </c>
      <c r="N42" s="59" t="str">
        <f t="shared" si="1"/>
        <v>-</v>
      </c>
      <c r="O42" s="48"/>
    </row>
    <row r="43" spans="1:15" ht="15.2" customHeight="1" x14ac:dyDescent="0.25">
      <c r="A43" s="88"/>
      <c r="B43" s="12">
        <v>39</v>
      </c>
      <c r="C43" s="10" t="s">
        <v>95</v>
      </c>
      <c r="D43" s="9" t="s">
        <v>96</v>
      </c>
      <c r="E43" s="13" t="s">
        <v>106</v>
      </c>
      <c r="F43" s="13" t="s">
        <v>106</v>
      </c>
      <c r="G43" s="13" t="s">
        <v>106</v>
      </c>
      <c r="H43" s="13" t="s">
        <v>106</v>
      </c>
      <c r="I43" s="26" t="str">
        <f t="shared" si="0"/>
        <v>-</v>
      </c>
      <c r="J43" s="13" t="s">
        <v>106</v>
      </c>
      <c r="K43" s="13" t="s">
        <v>106</v>
      </c>
      <c r="L43" s="13" t="s">
        <v>106</v>
      </c>
      <c r="M43" s="13">
        <v>0.1</v>
      </c>
      <c r="N43" s="59">
        <f t="shared" si="1"/>
        <v>0.1</v>
      </c>
      <c r="O43" s="48"/>
    </row>
    <row r="44" spans="1:15" ht="15.2" customHeight="1" x14ac:dyDescent="0.25">
      <c r="A44" s="88"/>
      <c r="B44" s="12">
        <v>40</v>
      </c>
      <c r="C44" s="10" t="s">
        <v>36</v>
      </c>
      <c r="D44" s="9">
        <v>72427</v>
      </c>
      <c r="E44" s="13" t="s">
        <v>106</v>
      </c>
      <c r="F44" s="13" t="s">
        <v>106</v>
      </c>
      <c r="G44" s="13" t="s">
        <v>106</v>
      </c>
      <c r="H44" s="13" t="s">
        <v>106</v>
      </c>
      <c r="I44" s="26" t="str">
        <f t="shared" si="0"/>
        <v>-</v>
      </c>
      <c r="J44" s="13" t="s">
        <v>106</v>
      </c>
      <c r="K44" s="13" t="s">
        <v>106</v>
      </c>
      <c r="L44" s="13" t="s">
        <v>106</v>
      </c>
      <c r="M44" s="13">
        <v>35</v>
      </c>
      <c r="N44" s="59">
        <f t="shared" si="1"/>
        <v>35</v>
      </c>
      <c r="O44" s="48"/>
    </row>
    <row r="45" spans="1:15" ht="15.2" customHeight="1" x14ac:dyDescent="0.25">
      <c r="A45" s="88"/>
      <c r="B45" s="12">
        <v>41</v>
      </c>
      <c r="C45" s="10" t="s">
        <v>37</v>
      </c>
      <c r="D45" s="9">
        <v>72428</v>
      </c>
      <c r="E45" s="13" t="s">
        <v>106</v>
      </c>
      <c r="F45" s="13" t="s">
        <v>106</v>
      </c>
      <c r="G45" s="13" t="s">
        <v>106</v>
      </c>
      <c r="H45" s="13">
        <v>3</v>
      </c>
      <c r="I45" s="26">
        <f t="shared" si="0"/>
        <v>3</v>
      </c>
      <c r="J45" s="13" t="s">
        <v>106</v>
      </c>
      <c r="K45" s="13" t="s">
        <v>106</v>
      </c>
      <c r="L45" s="13" t="s">
        <v>106</v>
      </c>
      <c r="M45" s="13">
        <v>16</v>
      </c>
      <c r="N45" s="59">
        <f t="shared" si="1"/>
        <v>16</v>
      </c>
      <c r="O45" s="48"/>
    </row>
    <row r="46" spans="1:15" ht="15.2" customHeight="1" x14ac:dyDescent="0.25">
      <c r="A46" s="88"/>
      <c r="B46" s="12">
        <v>42</v>
      </c>
      <c r="C46" s="10" t="s">
        <v>89</v>
      </c>
      <c r="D46" s="9">
        <v>72429</v>
      </c>
      <c r="E46" s="13" t="s">
        <v>106</v>
      </c>
      <c r="F46" s="13" t="s">
        <v>106</v>
      </c>
      <c r="G46" s="13" t="s">
        <v>106</v>
      </c>
      <c r="H46" s="13" t="s">
        <v>106</v>
      </c>
      <c r="I46" s="26" t="str">
        <f t="shared" si="0"/>
        <v>-</v>
      </c>
      <c r="J46" s="13" t="s">
        <v>106</v>
      </c>
      <c r="K46" s="13" t="s">
        <v>106</v>
      </c>
      <c r="L46" s="13" t="s">
        <v>106</v>
      </c>
      <c r="M46" s="13" t="s">
        <v>106</v>
      </c>
      <c r="N46" s="59" t="str">
        <f t="shared" si="1"/>
        <v>-</v>
      </c>
      <c r="O46" s="48"/>
    </row>
    <row r="47" spans="1:15" ht="15.2" customHeight="1" x14ac:dyDescent="0.25">
      <c r="A47" s="88"/>
      <c r="B47" s="12">
        <v>43</v>
      </c>
      <c r="C47" s="10" t="s">
        <v>38</v>
      </c>
      <c r="D47" s="9">
        <v>48845</v>
      </c>
      <c r="E47" s="13" t="s">
        <v>106</v>
      </c>
      <c r="F47" s="13" t="s">
        <v>106</v>
      </c>
      <c r="G47" s="13" t="s">
        <v>106</v>
      </c>
      <c r="H47" s="13" t="s">
        <v>106</v>
      </c>
      <c r="I47" s="26" t="str">
        <f t="shared" si="0"/>
        <v>-</v>
      </c>
      <c r="J47" s="13" t="s">
        <v>106</v>
      </c>
      <c r="K47" s="13" t="s">
        <v>106</v>
      </c>
      <c r="L47" s="13" t="s">
        <v>106</v>
      </c>
      <c r="M47" s="13">
        <v>5</v>
      </c>
      <c r="N47" s="59">
        <f t="shared" si="1"/>
        <v>5</v>
      </c>
      <c r="O47" s="48"/>
    </row>
    <row r="48" spans="1:15" ht="15.2" customHeight="1" x14ac:dyDescent="0.25">
      <c r="A48" s="88"/>
      <c r="B48" s="12">
        <v>44</v>
      </c>
      <c r="C48" s="10" t="s">
        <v>90</v>
      </c>
      <c r="D48" s="9">
        <v>72436</v>
      </c>
      <c r="E48" s="13" t="s">
        <v>106</v>
      </c>
      <c r="F48" s="13" t="s">
        <v>106</v>
      </c>
      <c r="G48" s="13" t="s">
        <v>106</v>
      </c>
      <c r="H48" s="13" t="s">
        <v>106</v>
      </c>
      <c r="I48" s="26" t="str">
        <f t="shared" si="0"/>
        <v>-</v>
      </c>
      <c r="J48" s="13" t="s">
        <v>106</v>
      </c>
      <c r="K48" s="13" t="s">
        <v>106</v>
      </c>
      <c r="L48" s="13" t="s">
        <v>106</v>
      </c>
      <c r="M48" s="13" t="s">
        <v>106</v>
      </c>
      <c r="N48" s="59" t="str">
        <f t="shared" si="1"/>
        <v>-</v>
      </c>
      <c r="O48" s="48"/>
    </row>
    <row r="49" spans="1:15" ht="15.2" customHeight="1" thickBot="1" x14ac:dyDescent="0.3">
      <c r="A49" s="89"/>
      <c r="B49" s="29">
        <v>45</v>
      </c>
      <c r="C49" s="32" t="s">
        <v>39</v>
      </c>
      <c r="D49" s="33" t="s">
        <v>40</v>
      </c>
      <c r="E49" s="45" t="s">
        <v>106</v>
      </c>
      <c r="F49" s="45" t="s">
        <v>106</v>
      </c>
      <c r="G49" s="45" t="s">
        <v>106</v>
      </c>
      <c r="H49" s="45" t="s">
        <v>106</v>
      </c>
      <c r="I49" s="46" t="str">
        <f t="shared" si="0"/>
        <v>-</v>
      </c>
      <c r="J49" s="45" t="s">
        <v>106</v>
      </c>
      <c r="K49" s="45" t="s">
        <v>106</v>
      </c>
      <c r="L49" s="45" t="s">
        <v>106</v>
      </c>
      <c r="M49" s="45" t="s">
        <v>106</v>
      </c>
      <c r="N49" s="60" t="str">
        <f t="shared" si="1"/>
        <v>-</v>
      </c>
      <c r="O49" s="48"/>
    </row>
    <row r="50" spans="1:15" ht="15.2" customHeight="1" x14ac:dyDescent="0.25">
      <c r="A50" s="90" t="s">
        <v>62</v>
      </c>
      <c r="B50" s="18">
        <v>46</v>
      </c>
      <c r="C50" s="37" t="s">
        <v>41</v>
      </c>
      <c r="D50" s="38">
        <v>72441</v>
      </c>
      <c r="E50" s="20" t="s">
        <v>106</v>
      </c>
      <c r="F50" s="20" t="s">
        <v>106</v>
      </c>
      <c r="G50" s="20" t="s">
        <v>106</v>
      </c>
      <c r="H50" s="20" t="s">
        <v>106</v>
      </c>
      <c r="I50" s="27" t="str">
        <f t="shared" si="0"/>
        <v>-</v>
      </c>
      <c r="J50" s="20" t="s">
        <v>106</v>
      </c>
      <c r="K50" s="20" t="s">
        <v>106</v>
      </c>
      <c r="L50" s="20" t="s">
        <v>106</v>
      </c>
      <c r="M50" s="20">
        <v>26</v>
      </c>
      <c r="N50" s="58">
        <f t="shared" si="1"/>
        <v>26</v>
      </c>
      <c r="O50" s="48"/>
    </row>
    <row r="51" spans="1:15" ht="15.2" customHeight="1" x14ac:dyDescent="0.25">
      <c r="A51" s="91"/>
      <c r="B51" s="12">
        <v>47</v>
      </c>
      <c r="C51" s="10" t="s">
        <v>42</v>
      </c>
      <c r="D51" s="9" t="s">
        <v>43</v>
      </c>
      <c r="E51" s="13" t="s">
        <v>106</v>
      </c>
      <c r="F51" s="13" t="s">
        <v>106</v>
      </c>
      <c r="G51" s="13" t="s">
        <v>106</v>
      </c>
      <c r="H51" s="13">
        <v>0.6</v>
      </c>
      <c r="I51" s="26">
        <f t="shared" si="0"/>
        <v>0.6</v>
      </c>
      <c r="J51" s="13" t="s">
        <v>106</v>
      </c>
      <c r="K51" s="13" t="s">
        <v>106</v>
      </c>
      <c r="L51" s="13">
        <v>0.1</v>
      </c>
      <c r="M51" s="13">
        <v>6.9</v>
      </c>
      <c r="N51" s="59">
        <f t="shared" si="1"/>
        <v>7</v>
      </c>
      <c r="O51" s="48"/>
    </row>
    <row r="52" spans="1:15" ht="15.2" customHeight="1" x14ac:dyDescent="0.25">
      <c r="A52" s="91"/>
      <c r="B52" s="12">
        <v>48</v>
      </c>
      <c r="C52" s="10" t="s">
        <v>75</v>
      </c>
      <c r="D52" s="9">
        <v>72442</v>
      </c>
      <c r="E52" s="13" t="s">
        <v>106</v>
      </c>
      <c r="F52" s="13" t="s">
        <v>106</v>
      </c>
      <c r="G52" s="13" t="s">
        <v>106</v>
      </c>
      <c r="H52" s="13">
        <v>22</v>
      </c>
      <c r="I52" s="26">
        <f t="shared" si="0"/>
        <v>22</v>
      </c>
      <c r="J52" s="13" t="s">
        <v>106</v>
      </c>
      <c r="K52" s="13" t="s">
        <v>106</v>
      </c>
      <c r="L52" s="13" t="s">
        <v>106</v>
      </c>
      <c r="M52" s="13">
        <v>1</v>
      </c>
      <c r="N52" s="59">
        <f t="shared" si="1"/>
        <v>1</v>
      </c>
      <c r="O52" s="48"/>
    </row>
    <row r="53" spans="1:15" ht="15.2" customHeight="1" x14ac:dyDescent="0.25">
      <c r="A53" s="91"/>
      <c r="B53" s="12">
        <v>49</v>
      </c>
      <c r="C53" s="10" t="s">
        <v>44</v>
      </c>
      <c r="D53" s="9">
        <v>72443</v>
      </c>
      <c r="E53" s="13" t="s">
        <v>106</v>
      </c>
      <c r="F53" s="13" t="s">
        <v>106</v>
      </c>
      <c r="G53" s="13" t="s">
        <v>106</v>
      </c>
      <c r="H53" s="13" t="s">
        <v>106</v>
      </c>
      <c r="I53" s="26" t="str">
        <f t="shared" si="0"/>
        <v>-</v>
      </c>
      <c r="J53" s="13" t="s">
        <v>106</v>
      </c>
      <c r="K53" s="13" t="s">
        <v>106</v>
      </c>
      <c r="L53" s="13" t="s">
        <v>106</v>
      </c>
      <c r="M53" s="13" t="s">
        <v>106</v>
      </c>
      <c r="N53" s="59" t="str">
        <f t="shared" si="1"/>
        <v>-</v>
      </c>
      <c r="O53" s="48"/>
    </row>
    <row r="54" spans="1:15" ht="15.2" customHeight="1" x14ac:dyDescent="0.25">
      <c r="A54" s="91"/>
      <c r="B54" s="12">
        <v>50</v>
      </c>
      <c r="C54" s="10" t="s">
        <v>45</v>
      </c>
      <c r="D54" s="9" t="s">
        <v>46</v>
      </c>
      <c r="E54" s="13" t="s">
        <v>106</v>
      </c>
      <c r="F54" s="13" t="s">
        <v>106</v>
      </c>
      <c r="G54" s="13" t="s">
        <v>106</v>
      </c>
      <c r="H54" s="13" t="s">
        <v>106</v>
      </c>
      <c r="I54" s="26" t="str">
        <f t="shared" si="0"/>
        <v>-</v>
      </c>
      <c r="J54" s="13" t="s">
        <v>106</v>
      </c>
      <c r="K54" s="13" t="s">
        <v>106</v>
      </c>
      <c r="L54" s="13" t="s">
        <v>106</v>
      </c>
      <c r="M54" s="13" t="s">
        <v>106</v>
      </c>
      <c r="N54" s="59" t="str">
        <f t="shared" si="1"/>
        <v>-</v>
      </c>
      <c r="O54" s="48"/>
    </row>
    <row r="55" spans="1:15" ht="15.2" customHeight="1" x14ac:dyDescent="0.25">
      <c r="A55" s="91"/>
      <c r="B55" s="12">
        <v>51</v>
      </c>
      <c r="C55" s="10" t="s">
        <v>47</v>
      </c>
      <c r="D55" s="9">
        <v>72444</v>
      </c>
      <c r="E55" s="13" t="s">
        <v>106</v>
      </c>
      <c r="F55" s="13" t="s">
        <v>106</v>
      </c>
      <c r="G55" s="13" t="s">
        <v>106</v>
      </c>
      <c r="H55" s="13" t="s">
        <v>106</v>
      </c>
      <c r="I55" s="26" t="str">
        <f t="shared" si="0"/>
        <v>-</v>
      </c>
      <c r="J55" s="13" t="s">
        <v>106</v>
      </c>
      <c r="K55" s="13" t="s">
        <v>106</v>
      </c>
      <c r="L55" s="13" t="s">
        <v>106</v>
      </c>
      <c r="M55" s="13">
        <v>8</v>
      </c>
      <c r="N55" s="59">
        <f t="shared" si="1"/>
        <v>8</v>
      </c>
      <c r="O55" s="48"/>
    </row>
    <row r="56" spans="1:15" ht="15.2" customHeight="1" x14ac:dyDescent="0.25">
      <c r="A56" s="91"/>
      <c r="B56" s="12">
        <v>52</v>
      </c>
      <c r="C56" s="10" t="s">
        <v>48</v>
      </c>
      <c r="D56" s="9">
        <v>48846</v>
      </c>
      <c r="E56" s="13" t="s">
        <v>106</v>
      </c>
      <c r="F56" s="13" t="s">
        <v>106</v>
      </c>
      <c r="G56" s="13" t="s">
        <v>106</v>
      </c>
      <c r="H56" s="13">
        <v>15</v>
      </c>
      <c r="I56" s="26">
        <f t="shared" si="0"/>
        <v>15</v>
      </c>
      <c r="J56" s="13" t="s">
        <v>106</v>
      </c>
      <c r="K56" s="13" t="s">
        <v>106</v>
      </c>
      <c r="L56" s="13" t="s">
        <v>106</v>
      </c>
      <c r="M56" s="13">
        <v>18</v>
      </c>
      <c r="N56" s="59">
        <f t="shared" si="1"/>
        <v>18</v>
      </c>
      <c r="O56" s="48"/>
    </row>
    <row r="57" spans="1:15" ht="15.2" customHeight="1" x14ac:dyDescent="0.25">
      <c r="A57" s="91"/>
      <c r="B57" s="12">
        <v>53</v>
      </c>
      <c r="C57" s="10" t="s">
        <v>91</v>
      </c>
      <c r="D57" s="9">
        <v>72445</v>
      </c>
      <c r="E57" s="13" t="s">
        <v>106</v>
      </c>
      <c r="F57" s="13" t="s">
        <v>106</v>
      </c>
      <c r="G57" s="13" t="s">
        <v>106</v>
      </c>
      <c r="H57" s="13">
        <v>5</v>
      </c>
      <c r="I57" s="26">
        <f t="shared" si="0"/>
        <v>5</v>
      </c>
      <c r="J57" s="13" t="s">
        <v>106</v>
      </c>
      <c r="K57" s="13" t="s">
        <v>106</v>
      </c>
      <c r="L57" s="13" t="s">
        <v>106</v>
      </c>
      <c r="M57" s="13">
        <v>1</v>
      </c>
      <c r="N57" s="59">
        <f t="shared" si="1"/>
        <v>1</v>
      </c>
      <c r="O57" s="48"/>
    </row>
    <row r="58" spans="1:15" ht="15.2" customHeight="1" x14ac:dyDescent="0.25">
      <c r="A58" s="91"/>
      <c r="B58" s="12">
        <v>54</v>
      </c>
      <c r="C58" s="10" t="s">
        <v>92</v>
      </c>
      <c r="D58" s="9">
        <v>72446</v>
      </c>
      <c r="E58" s="13" t="s">
        <v>106</v>
      </c>
      <c r="F58" s="13" t="s">
        <v>106</v>
      </c>
      <c r="G58" s="13" t="s">
        <v>106</v>
      </c>
      <c r="H58" s="13" t="s">
        <v>106</v>
      </c>
      <c r="I58" s="26" t="str">
        <f t="shared" si="0"/>
        <v>-</v>
      </c>
      <c r="J58" s="13" t="s">
        <v>106</v>
      </c>
      <c r="K58" s="13" t="s">
        <v>106</v>
      </c>
      <c r="L58" s="13" t="s">
        <v>106</v>
      </c>
      <c r="M58" s="13" t="s">
        <v>106</v>
      </c>
      <c r="N58" s="59" t="str">
        <f t="shared" si="1"/>
        <v>-</v>
      </c>
      <c r="O58" s="48"/>
    </row>
    <row r="59" spans="1:15" ht="15.2" customHeight="1" x14ac:dyDescent="0.25">
      <c r="A59" s="91"/>
      <c r="B59" s="12">
        <v>55</v>
      </c>
      <c r="C59" s="10" t="s">
        <v>49</v>
      </c>
      <c r="D59" s="9" t="s">
        <v>50</v>
      </c>
      <c r="E59" s="13" t="s">
        <v>106</v>
      </c>
      <c r="F59" s="13" t="s">
        <v>106</v>
      </c>
      <c r="G59" s="13" t="s">
        <v>106</v>
      </c>
      <c r="H59" s="13" t="s">
        <v>106</v>
      </c>
      <c r="I59" s="26" t="str">
        <f t="shared" si="0"/>
        <v>-</v>
      </c>
      <c r="J59" s="13" t="s">
        <v>106</v>
      </c>
      <c r="K59" s="13" t="s">
        <v>106</v>
      </c>
      <c r="L59" s="13">
        <v>12</v>
      </c>
      <c r="M59" s="13">
        <v>1</v>
      </c>
      <c r="N59" s="59">
        <f t="shared" si="1"/>
        <v>13</v>
      </c>
      <c r="O59" s="48"/>
    </row>
    <row r="60" spans="1:15" ht="15.2" customHeight="1" thickBot="1" x14ac:dyDescent="0.3">
      <c r="A60" s="92"/>
      <c r="B60" s="29">
        <v>56</v>
      </c>
      <c r="C60" s="32" t="s">
        <v>67</v>
      </c>
      <c r="D60" s="33" t="s">
        <v>68</v>
      </c>
      <c r="E60" s="45" t="s">
        <v>106</v>
      </c>
      <c r="F60" s="45" t="s">
        <v>106</v>
      </c>
      <c r="G60" s="45" t="s">
        <v>106</v>
      </c>
      <c r="H60" s="45" t="s">
        <v>106</v>
      </c>
      <c r="I60" s="46" t="str">
        <f t="shared" si="0"/>
        <v>-</v>
      </c>
      <c r="J60" s="45" t="s">
        <v>106</v>
      </c>
      <c r="K60" s="45" t="s">
        <v>106</v>
      </c>
      <c r="L60" s="45" t="s">
        <v>106</v>
      </c>
      <c r="M60" s="45">
        <v>3</v>
      </c>
      <c r="N60" s="60">
        <f t="shared" si="1"/>
        <v>3</v>
      </c>
      <c r="O60" s="48"/>
    </row>
    <row r="61" spans="1:15" ht="15.2" customHeight="1" x14ac:dyDescent="0.25">
      <c r="A61" s="93" t="s">
        <v>70</v>
      </c>
      <c r="B61" s="18">
        <v>57</v>
      </c>
      <c r="C61" s="49" t="s">
        <v>55</v>
      </c>
      <c r="D61" s="50" t="s">
        <v>54</v>
      </c>
      <c r="E61" s="20" t="s">
        <v>106</v>
      </c>
      <c r="F61" s="20">
        <v>27</v>
      </c>
      <c r="G61" s="20" t="s">
        <v>106</v>
      </c>
      <c r="H61" s="20" t="s">
        <v>106</v>
      </c>
      <c r="I61" s="27">
        <f t="shared" si="0"/>
        <v>27</v>
      </c>
      <c r="J61" s="20" t="s">
        <v>106</v>
      </c>
      <c r="K61" s="20" t="s">
        <v>106</v>
      </c>
      <c r="L61" s="20" t="s">
        <v>106</v>
      </c>
      <c r="M61" s="20" t="s">
        <v>106</v>
      </c>
      <c r="N61" s="58" t="str">
        <f t="shared" si="1"/>
        <v>-</v>
      </c>
      <c r="O61" s="48"/>
    </row>
    <row r="62" spans="1:15" ht="15.2" customHeight="1" thickBot="1" x14ac:dyDescent="0.3">
      <c r="A62" s="94"/>
      <c r="B62" s="29">
        <v>58</v>
      </c>
      <c r="C62" s="51" t="s">
        <v>93</v>
      </c>
      <c r="D62" s="52" t="s">
        <v>65</v>
      </c>
      <c r="E62" s="53"/>
      <c r="F62" s="53"/>
      <c r="G62" s="53"/>
      <c r="H62" s="53"/>
      <c r="I62" s="46" t="str">
        <f>+IF(AND(OR(E62="-",E62=""),OR(F62="-",F62=""),OR(G62="-",G62=""),OR(H62="-",H62="")),"-",SUM(E62:H62))</f>
        <v>-</v>
      </c>
      <c r="J62" s="53"/>
      <c r="K62" s="53"/>
      <c r="L62" s="53"/>
      <c r="M62" s="53"/>
      <c r="N62" s="60" t="str">
        <f>+IF(AND(OR(J62="-",J62=""),OR(K62="-",K62=""),OR(L62="-",L62=""),OR(M62="-",M62="")),"-",SUM(J62:M62))</f>
        <v>-</v>
      </c>
      <c r="O62" s="48"/>
    </row>
  </sheetData>
  <mergeCells count="13">
    <mergeCell ref="A61:A62"/>
    <mergeCell ref="A5:A29"/>
    <mergeCell ref="C1:N1"/>
    <mergeCell ref="F2:J2"/>
    <mergeCell ref="B3:B4"/>
    <mergeCell ref="C3:C4"/>
    <mergeCell ref="D3:D4"/>
    <mergeCell ref="E3:H3"/>
    <mergeCell ref="I3:I4"/>
    <mergeCell ref="J3:M3"/>
    <mergeCell ref="N3:N4"/>
    <mergeCell ref="A50:A60"/>
    <mergeCell ref="A30:A49"/>
  </mergeCells>
  <phoneticPr fontId="17" type="noConversion"/>
  <pageMargins left="0.75" right="0.25" top="0.25" bottom="0.25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Normal="100" workbookViewId="0">
      <selection activeCell="B5" sqref="A5:XFD5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" customWidth="1"/>
    <col min="5" max="8" width="5.7109375" style="4" customWidth="1"/>
    <col min="9" max="9" width="5.7109375" style="7" customWidth="1"/>
    <col min="10" max="13" width="5.7109375" style="4" customWidth="1"/>
    <col min="14" max="14" width="5.5703125" style="3" customWidth="1"/>
    <col min="15" max="16384" width="9.140625" style="2"/>
  </cols>
  <sheetData>
    <row r="1" spans="1:15" ht="18" customHeight="1" x14ac:dyDescent="0.3">
      <c r="C1" s="95" t="s">
        <v>51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5" ht="16.5" customHeight="1" thickBot="1" x14ac:dyDescent="0.3">
      <c r="D2" s="2"/>
      <c r="E2" s="2"/>
      <c r="F2" s="96" t="s">
        <v>52</v>
      </c>
      <c r="G2" s="96"/>
      <c r="H2" s="96"/>
      <c r="I2" s="96"/>
      <c r="J2" s="96"/>
      <c r="K2" s="2"/>
      <c r="L2" s="2"/>
      <c r="M2" s="5" t="s">
        <v>53</v>
      </c>
      <c r="N2" s="8"/>
    </row>
    <row r="3" spans="1:15" s="6" customFormat="1" ht="14.25" customHeight="1" x14ac:dyDescent="0.25">
      <c r="A3" s="17" t="s">
        <v>57</v>
      </c>
      <c r="B3" s="97" t="s">
        <v>0</v>
      </c>
      <c r="C3" s="99" t="s">
        <v>1</v>
      </c>
      <c r="D3" s="121" t="s">
        <v>2</v>
      </c>
      <c r="E3" s="123" t="str">
        <f>"Ngày 29/"&amp;Tháng!$F$1</f>
        <v>Ngày 29/06</v>
      </c>
      <c r="F3" s="113"/>
      <c r="G3" s="113"/>
      <c r="H3" s="124"/>
      <c r="I3" s="125" t="s">
        <v>3</v>
      </c>
      <c r="J3" s="123" t="str">
        <f>"Ngày 30/"&amp;Tháng!$F$1</f>
        <v>Ngày 30/06</v>
      </c>
      <c r="K3" s="113"/>
      <c r="L3" s="113"/>
      <c r="M3" s="124"/>
      <c r="N3" s="127" t="s">
        <v>3</v>
      </c>
    </row>
    <row r="4" spans="1:15" s="6" customFormat="1" ht="14.25" customHeight="1" thickBot="1" x14ac:dyDescent="0.3">
      <c r="A4" s="42"/>
      <c r="B4" s="98"/>
      <c r="C4" s="100"/>
      <c r="D4" s="122"/>
      <c r="E4" s="43" t="s">
        <v>58</v>
      </c>
      <c r="F4" s="40" t="s">
        <v>59</v>
      </c>
      <c r="G4" s="41" t="s">
        <v>60</v>
      </c>
      <c r="H4" s="44" t="s">
        <v>61</v>
      </c>
      <c r="I4" s="126"/>
      <c r="J4" s="43" t="s">
        <v>58</v>
      </c>
      <c r="K4" s="41" t="s">
        <v>59</v>
      </c>
      <c r="L4" s="41" t="s">
        <v>60</v>
      </c>
      <c r="M4" s="44" t="s">
        <v>61</v>
      </c>
      <c r="N4" s="128"/>
    </row>
    <row r="5" spans="1:15" s="3" customFormat="1" ht="15.2" customHeight="1" x14ac:dyDescent="0.25">
      <c r="A5" s="105" t="s">
        <v>69</v>
      </c>
      <c r="B5" s="18">
        <v>1</v>
      </c>
      <c r="C5" s="19" t="s">
        <v>4</v>
      </c>
      <c r="D5" s="18">
        <v>73401</v>
      </c>
      <c r="E5" s="20" t="s">
        <v>106</v>
      </c>
      <c r="F5" s="20" t="s">
        <v>106</v>
      </c>
      <c r="G5" s="20" t="s">
        <v>106</v>
      </c>
      <c r="H5" s="20" t="s">
        <v>106</v>
      </c>
      <c r="I5" s="27" t="str">
        <f>+IF(AND(OR(E5="-",E5=""),OR(F5="-",F5=""),OR(G5="-",G5=""),OR(H5="-",H5="")),"-",SUM(E5:H5))</f>
        <v>-</v>
      </c>
      <c r="J5" s="20" t="s">
        <v>106</v>
      </c>
      <c r="K5" s="20" t="s">
        <v>106</v>
      </c>
      <c r="L5" s="20" t="s">
        <v>106</v>
      </c>
      <c r="M5" s="20" t="s">
        <v>106</v>
      </c>
      <c r="N5" s="58" t="str">
        <f>+IF(AND(OR(J5="-",J5=""),OR(K5="-",K5=""),OR(L5="-",L5=""),OR(M5="-",M5="")),"-",SUM(J5:M5))</f>
        <v>-</v>
      </c>
      <c r="O5" s="47"/>
    </row>
    <row r="6" spans="1:15" s="3" customFormat="1" ht="15.2" customHeight="1" x14ac:dyDescent="0.25">
      <c r="A6" s="106"/>
      <c r="B6" s="12">
        <v>2</v>
      </c>
      <c r="C6" s="22" t="s">
        <v>78</v>
      </c>
      <c r="D6" s="12">
        <v>73402</v>
      </c>
      <c r="E6" s="13" t="s">
        <v>106</v>
      </c>
      <c r="F6" s="13" t="s">
        <v>106</v>
      </c>
      <c r="G6" s="13" t="s">
        <v>106</v>
      </c>
      <c r="H6" s="13" t="s">
        <v>106</v>
      </c>
      <c r="I6" s="26" t="str">
        <f t="shared" ref="I6:I61" si="0">+IF(AND(OR(E6="-",E6=""),OR(F6="-",F6=""),OR(G6="-",G6=""),OR(H6="-",H6="")),"-",SUM(E6:H6))</f>
        <v>-</v>
      </c>
      <c r="J6" s="13" t="s">
        <v>106</v>
      </c>
      <c r="K6" s="13" t="s">
        <v>106</v>
      </c>
      <c r="L6" s="13" t="s">
        <v>106</v>
      </c>
      <c r="M6" s="13" t="s">
        <v>106</v>
      </c>
      <c r="N6" s="59" t="str">
        <f t="shared" ref="N6:N61" si="1">+IF(AND(OR(J6="-",J6=""),OR(K6="-",K6=""),OR(L6="-",L6=""),OR(M6="-",M6="")),"-",SUM(J6:M6))</f>
        <v>-</v>
      </c>
      <c r="O6" s="47"/>
    </row>
    <row r="7" spans="1:15" s="3" customFormat="1" ht="15.2" customHeight="1" x14ac:dyDescent="0.25">
      <c r="A7" s="106"/>
      <c r="B7" s="12">
        <v>3</v>
      </c>
      <c r="C7" s="10" t="s">
        <v>5</v>
      </c>
      <c r="D7" s="9">
        <v>48842</v>
      </c>
      <c r="E7" s="13" t="s">
        <v>106</v>
      </c>
      <c r="F7" s="13" t="s">
        <v>106</v>
      </c>
      <c r="G7" s="13" t="s">
        <v>106</v>
      </c>
      <c r="H7" s="13" t="s">
        <v>106</v>
      </c>
      <c r="I7" s="26" t="str">
        <f t="shared" si="0"/>
        <v>-</v>
      </c>
      <c r="J7" s="13" t="s">
        <v>106</v>
      </c>
      <c r="K7" s="13" t="s">
        <v>106</v>
      </c>
      <c r="L7" s="13" t="s">
        <v>106</v>
      </c>
      <c r="M7" s="13" t="s">
        <v>106</v>
      </c>
      <c r="N7" s="59" t="str">
        <f t="shared" si="1"/>
        <v>-</v>
      </c>
      <c r="O7" s="47"/>
    </row>
    <row r="8" spans="1:15" s="3" customFormat="1" ht="15.2" customHeight="1" x14ac:dyDescent="0.25">
      <c r="A8" s="106"/>
      <c r="B8" s="12">
        <v>4</v>
      </c>
      <c r="C8" s="10" t="s">
        <v>6</v>
      </c>
      <c r="D8" s="9">
        <v>73403</v>
      </c>
      <c r="E8" s="13" t="s">
        <v>106</v>
      </c>
      <c r="F8" s="13" t="s">
        <v>106</v>
      </c>
      <c r="G8" s="13" t="s">
        <v>106</v>
      </c>
      <c r="H8" s="13" t="s">
        <v>106</v>
      </c>
      <c r="I8" s="26" t="str">
        <f t="shared" si="0"/>
        <v>-</v>
      </c>
      <c r="J8" s="13" t="s">
        <v>106</v>
      </c>
      <c r="K8" s="13" t="s">
        <v>106</v>
      </c>
      <c r="L8" s="13" t="s">
        <v>106</v>
      </c>
      <c r="M8" s="13" t="s">
        <v>106</v>
      </c>
      <c r="N8" s="59" t="str">
        <f t="shared" si="1"/>
        <v>-</v>
      </c>
      <c r="O8" s="47"/>
    </row>
    <row r="9" spans="1:15" s="3" customFormat="1" ht="15.2" customHeight="1" x14ac:dyDescent="0.25">
      <c r="A9" s="106"/>
      <c r="B9" s="12">
        <v>5</v>
      </c>
      <c r="C9" s="10" t="s">
        <v>79</v>
      </c>
      <c r="D9" s="9">
        <v>73420</v>
      </c>
      <c r="E9" s="13" t="s">
        <v>106</v>
      </c>
      <c r="F9" s="13" t="s">
        <v>106</v>
      </c>
      <c r="G9" s="13" t="s">
        <v>106</v>
      </c>
      <c r="H9" s="13" t="s">
        <v>106</v>
      </c>
      <c r="I9" s="26" t="str">
        <f t="shared" si="0"/>
        <v>-</v>
      </c>
      <c r="J9" s="13" t="s">
        <v>106</v>
      </c>
      <c r="K9" s="13" t="s">
        <v>106</v>
      </c>
      <c r="L9" s="13" t="s">
        <v>106</v>
      </c>
      <c r="M9" s="13" t="s">
        <v>106</v>
      </c>
      <c r="N9" s="59" t="str">
        <f t="shared" si="1"/>
        <v>-</v>
      </c>
      <c r="O9" s="47"/>
    </row>
    <row r="10" spans="1:15" s="3" customFormat="1" ht="15.2" customHeight="1" x14ac:dyDescent="0.25">
      <c r="A10" s="106"/>
      <c r="B10" s="12">
        <v>6</v>
      </c>
      <c r="C10" s="10" t="s">
        <v>7</v>
      </c>
      <c r="D10" s="9">
        <v>73400</v>
      </c>
      <c r="E10" s="13" t="s">
        <v>106</v>
      </c>
      <c r="F10" s="13" t="s">
        <v>106</v>
      </c>
      <c r="G10" s="13" t="s">
        <v>106</v>
      </c>
      <c r="H10" s="13" t="s">
        <v>106</v>
      </c>
      <c r="I10" s="26" t="str">
        <f t="shared" si="0"/>
        <v>-</v>
      </c>
      <c r="J10" s="13" t="s">
        <v>106</v>
      </c>
      <c r="K10" s="13" t="s">
        <v>106</v>
      </c>
      <c r="L10" s="13" t="s">
        <v>106</v>
      </c>
      <c r="M10" s="13" t="s">
        <v>106</v>
      </c>
      <c r="N10" s="59" t="str">
        <f t="shared" si="1"/>
        <v>-</v>
      </c>
      <c r="O10" s="47"/>
    </row>
    <row r="11" spans="1:15" s="3" customFormat="1" ht="15.2" customHeight="1" x14ac:dyDescent="0.25">
      <c r="A11" s="106"/>
      <c r="B11" s="12">
        <v>7</v>
      </c>
      <c r="C11" s="10" t="s">
        <v>8</v>
      </c>
      <c r="D11" s="9">
        <v>73404</v>
      </c>
      <c r="E11" s="13" t="s">
        <v>106</v>
      </c>
      <c r="F11" s="13" t="s">
        <v>106</v>
      </c>
      <c r="G11" s="13" t="s">
        <v>106</v>
      </c>
      <c r="H11" s="13" t="s">
        <v>106</v>
      </c>
      <c r="I11" s="26" t="str">
        <f t="shared" si="0"/>
        <v>-</v>
      </c>
      <c r="J11" s="13" t="s">
        <v>106</v>
      </c>
      <c r="K11" s="13" t="s">
        <v>106</v>
      </c>
      <c r="L11" s="13" t="s">
        <v>106</v>
      </c>
      <c r="M11" s="13" t="s">
        <v>106</v>
      </c>
      <c r="N11" s="59" t="str">
        <f t="shared" si="1"/>
        <v>-</v>
      </c>
      <c r="O11" s="47"/>
    </row>
    <row r="12" spans="1:15" s="3" customFormat="1" ht="15.2" customHeight="1" x14ac:dyDescent="0.25">
      <c r="A12" s="106"/>
      <c r="B12" s="12">
        <v>8</v>
      </c>
      <c r="C12" s="10" t="s">
        <v>9</v>
      </c>
      <c r="D12" s="9" t="s">
        <v>10</v>
      </c>
      <c r="E12" s="13" t="s">
        <v>106</v>
      </c>
      <c r="F12" s="13" t="s">
        <v>106</v>
      </c>
      <c r="G12" s="13" t="s">
        <v>106</v>
      </c>
      <c r="H12" s="13" t="s">
        <v>106</v>
      </c>
      <c r="I12" s="26" t="str">
        <f t="shared" si="0"/>
        <v>-</v>
      </c>
      <c r="J12" s="13" t="s">
        <v>106</v>
      </c>
      <c r="K12" s="13" t="s">
        <v>106</v>
      </c>
      <c r="L12" s="13" t="s">
        <v>106</v>
      </c>
      <c r="M12" s="13" t="s">
        <v>106</v>
      </c>
      <c r="N12" s="59" t="str">
        <f t="shared" si="1"/>
        <v>-</v>
      </c>
      <c r="O12" s="47"/>
    </row>
    <row r="13" spans="1:15" s="3" customFormat="1" ht="15.2" customHeight="1" x14ac:dyDescent="0.25">
      <c r="A13" s="106"/>
      <c r="B13" s="12">
        <v>9</v>
      </c>
      <c r="C13" s="10" t="s">
        <v>11</v>
      </c>
      <c r="D13" s="9">
        <v>73405</v>
      </c>
      <c r="E13" s="13" t="s">
        <v>106</v>
      </c>
      <c r="F13" s="13" t="s">
        <v>106</v>
      </c>
      <c r="G13" s="13" t="s">
        <v>106</v>
      </c>
      <c r="H13" s="13" t="s">
        <v>106</v>
      </c>
      <c r="I13" s="26" t="str">
        <f t="shared" si="0"/>
        <v>-</v>
      </c>
      <c r="J13" s="13" t="s">
        <v>106</v>
      </c>
      <c r="K13" s="13" t="s">
        <v>106</v>
      </c>
      <c r="L13" s="13" t="s">
        <v>106</v>
      </c>
      <c r="M13" s="13" t="s">
        <v>106</v>
      </c>
      <c r="N13" s="59" t="str">
        <f t="shared" si="1"/>
        <v>-</v>
      </c>
      <c r="O13" s="47"/>
    </row>
    <row r="14" spans="1:15" s="3" customFormat="1" ht="15.2" customHeight="1" x14ac:dyDescent="0.25">
      <c r="A14" s="106"/>
      <c r="B14" s="12">
        <v>10</v>
      </c>
      <c r="C14" s="10" t="s">
        <v>80</v>
      </c>
      <c r="D14" s="9">
        <v>73406</v>
      </c>
      <c r="E14" s="13" t="s">
        <v>106</v>
      </c>
      <c r="F14" s="13" t="s">
        <v>106</v>
      </c>
      <c r="G14" s="13" t="s">
        <v>106</v>
      </c>
      <c r="H14" s="13" t="s">
        <v>106</v>
      </c>
      <c r="I14" s="26" t="str">
        <f t="shared" si="0"/>
        <v>-</v>
      </c>
      <c r="J14" s="13" t="s">
        <v>106</v>
      </c>
      <c r="K14" s="13" t="s">
        <v>106</v>
      </c>
      <c r="L14" s="13" t="s">
        <v>106</v>
      </c>
      <c r="M14" s="13" t="s">
        <v>106</v>
      </c>
      <c r="N14" s="59" t="str">
        <f t="shared" si="1"/>
        <v>-</v>
      </c>
      <c r="O14" s="48"/>
    </row>
    <row r="15" spans="1:15" s="3" customFormat="1" ht="15.2" customHeight="1" x14ac:dyDescent="0.25">
      <c r="A15" s="106"/>
      <c r="B15" s="12">
        <v>11</v>
      </c>
      <c r="C15" s="10" t="s">
        <v>12</v>
      </c>
      <c r="D15" s="9">
        <v>73408</v>
      </c>
      <c r="E15" s="13" t="s">
        <v>106</v>
      </c>
      <c r="F15" s="13" t="s">
        <v>106</v>
      </c>
      <c r="G15" s="13" t="s">
        <v>106</v>
      </c>
      <c r="H15" s="13" t="s">
        <v>106</v>
      </c>
      <c r="I15" s="26" t="str">
        <f t="shared" si="0"/>
        <v>-</v>
      </c>
      <c r="J15" s="13">
        <v>5</v>
      </c>
      <c r="K15" s="13" t="s">
        <v>106</v>
      </c>
      <c r="L15" s="13" t="s">
        <v>106</v>
      </c>
      <c r="M15" s="13" t="s">
        <v>106</v>
      </c>
      <c r="N15" s="59">
        <f t="shared" si="1"/>
        <v>5</v>
      </c>
      <c r="O15" s="47"/>
    </row>
    <row r="16" spans="1:15" ht="15.2" customHeight="1" x14ac:dyDescent="0.25">
      <c r="A16" s="106"/>
      <c r="B16" s="12">
        <v>12</v>
      </c>
      <c r="C16" s="10" t="s">
        <v>13</v>
      </c>
      <c r="D16" s="9">
        <v>73409</v>
      </c>
      <c r="E16" s="13" t="s">
        <v>106</v>
      </c>
      <c r="F16" s="13" t="s">
        <v>106</v>
      </c>
      <c r="G16" s="13" t="s">
        <v>106</v>
      </c>
      <c r="H16" s="13" t="s">
        <v>106</v>
      </c>
      <c r="I16" s="26" t="str">
        <f t="shared" si="0"/>
        <v>-</v>
      </c>
      <c r="J16" s="13" t="s">
        <v>106</v>
      </c>
      <c r="K16" s="13" t="s">
        <v>106</v>
      </c>
      <c r="L16" s="13" t="s">
        <v>106</v>
      </c>
      <c r="M16" s="13" t="s">
        <v>106</v>
      </c>
      <c r="N16" s="59" t="str">
        <f t="shared" si="1"/>
        <v>-</v>
      </c>
      <c r="O16" s="47"/>
    </row>
    <row r="17" spans="1:15" s="3" customFormat="1" ht="15.2" customHeight="1" x14ac:dyDescent="0.25">
      <c r="A17" s="106"/>
      <c r="B17" s="12">
        <v>13</v>
      </c>
      <c r="C17" s="10" t="s">
        <v>63</v>
      </c>
      <c r="D17" s="9" t="s">
        <v>64</v>
      </c>
      <c r="E17" s="13" t="s">
        <v>106</v>
      </c>
      <c r="F17" s="13" t="s">
        <v>106</v>
      </c>
      <c r="G17" s="13" t="s">
        <v>106</v>
      </c>
      <c r="H17" s="13" t="s">
        <v>106</v>
      </c>
      <c r="I17" s="26" t="str">
        <f t="shared" si="0"/>
        <v>-</v>
      </c>
      <c r="J17" s="13" t="s">
        <v>106</v>
      </c>
      <c r="K17" s="13" t="s">
        <v>106</v>
      </c>
      <c r="L17" s="13" t="s">
        <v>106</v>
      </c>
      <c r="M17" s="13" t="s">
        <v>106</v>
      </c>
      <c r="N17" s="59" t="str">
        <f t="shared" si="1"/>
        <v>-</v>
      </c>
      <c r="O17" s="48"/>
    </row>
    <row r="18" spans="1:15" s="3" customFormat="1" ht="15.2" customHeight="1" x14ac:dyDescent="0.25">
      <c r="A18" s="106"/>
      <c r="B18" s="12">
        <v>14</v>
      </c>
      <c r="C18" s="10" t="s">
        <v>14</v>
      </c>
      <c r="D18" s="9" t="s">
        <v>15</v>
      </c>
      <c r="E18" s="13" t="s">
        <v>106</v>
      </c>
      <c r="F18" s="13" t="s">
        <v>106</v>
      </c>
      <c r="G18" s="13" t="s">
        <v>106</v>
      </c>
      <c r="H18" s="13" t="s">
        <v>106</v>
      </c>
      <c r="I18" s="26" t="str">
        <f t="shared" si="0"/>
        <v>-</v>
      </c>
      <c r="J18" s="13" t="s">
        <v>106</v>
      </c>
      <c r="K18" s="13" t="s">
        <v>106</v>
      </c>
      <c r="L18" s="13" t="s">
        <v>106</v>
      </c>
      <c r="M18" s="13" t="s">
        <v>106</v>
      </c>
      <c r="N18" s="59" t="str">
        <f t="shared" si="1"/>
        <v>-</v>
      </c>
      <c r="O18" s="48"/>
    </row>
    <row r="19" spans="1:15" ht="15.2" customHeight="1" x14ac:dyDescent="0.25">
      <c r="A19" s="106"/>
      <c r="B19" s="12">
        <v>15</v>
      </c>
      <c r="C19" s="10" t="s">
        <v>16</v>
      </c>
      <c r="D19" s="9">
        <v>73410</v>
      </c>
      <c r="E19" s="13" t="s">
        <v>106</v>
      </c>
      <c r="F19" s="13" t="s">
        <v>106</v>
      </c>
      <c r="G19" s="13" t="s">
        <v>106</v>
      </c>
      <c r="H19" s="13" t="s">
        <v>106</v>
      </c>
      <c r="I19" s="26" t="str">
        <f t="shared" si="0"/>
        <v>-</v>
      </c>
      <c r="J19" s="13" t="s">
        <v>106</v>
      </c>
      <c r="K19" s="13" t="s">
        <v>106</v>
      </c>
      <c r="L19" s="13" t="s">
        <v>106</v>
      </c>
      <c r="M19" s="13" t="s">
        <v>106</v>
      </c>
      <c r="N19" s="59" t="str">
        <f t="shared" si="1"/>
        <v>-</v>
      </c>
      <c r="O19" s="47"/>
    </row>
    <row r="20" spans="1:15" ht="15.2" customHeight="1" x14ac:dyDescent="0.25">
      <c r="A20" s="106"/>
      <c r="B20" s="12">
        <v>16</v>
      </c>
      <c r="C20" s="10" t="s">
        <v>17</v>
      </c>
      <c r="D20" s="9">
        <v>48840</v>
      </c>
      <c r="E20" s="13" t="s">
        <v>106</v>
      </c>
      <c r="F20" s="13" t="s">
        <v>106</v>
      </c>
      <c r="G20" s="13" t="s">
        <v>106</v>
      </c>
      <c r="H20" s="13" t="s">
        <v>106</v>
      </c>
      <c r="I20" s="26" t="str">
        <f t="shared" si="0"/>
        <v>-</v>
      </c>
      <c r="J20" s="13" t="s">
        <v>106</v>
      </c>
      <c r="K20" s="13" t="s">
        <v>106</v>
      </c>
      <c r="L20" s="13" t="s">
        <v>106</v>
      </c>
      <c r="M20" s="13" t="s">
        <v>106</v>
      </c>
      <c r="N20" s="59" t="str">
        <f t="shared" si="1"/>
        <v>-</v>
      </c>
      <c r="O20" s="48"/>
    </row>
    <row r="21" spans="1:15" s="3" customFormat="1" ht="15.2" customHeight="1" x14ac:dyDescent="0.25">
      <c r="A21" s="106"/>
      <c r="B21" s="12">
        <v>17</v>
      </c>
      <c r="C21" s="10" t="s">
        <v>81</v>
      </c>
      <c r="D21" s="9">
        <v>73411</v>
      </c>
      <c r="E21" s="13" t="s">
        <v>106</v>
      </c>
      <c r="F21" s="13" t="s">
        <v>106</v>
      </c>
      <c r="G21" s="13" t="s">
        <v>106</v>
      </c>
      <c r="H21" s="13" t="s">
        <v>106</v>
      </c>
      <c r="I21" s="26" t="str">
        <f t="shared" si="0"/>
        <v>-</v>
      </c>
      <c r="J21" s="13" t="s">
        <v>106</v>
      </c>
      <c r="K21" s="13" t="s">
        <v>106</v>
      </c>
      <c r="L21" s="13" t="s">
        <v>106</v>
      </c>
      <c r="M21" s="13" t="s">
        <v>106</v>
      </c>
      <c r="N21" s="59" t="str">
        <f t="shared" si="1"/>
        <v>-</v>
      </c>
      <c r="O21" s="48"/>
    </row>
    <row r="22" spans="1:15" ht="15.2" customHeight="1" x14ac:dyDescent="0.25">
      <c r="A22" s="106"/>
      <c r="B22" s="12">
        <v>18</v>
      </c>
      <c r="C22" s="10" t="s">
        <v>82</v>
      </c>
      <c r="D22" s="9">
        <v>73412</v>
      </c>
      <c r="E22" s="13" t="s">
        <v>106</v>
      </c>
      <c r="F22" s="13" t="s">
        <v>106</v>
      </c>
      <c r="G22" s="13" t="s">
        <v>106</v>
      </c>
      <c r="H22" s="13" t="s">
        <v>106</v>
      </c>
      <c r="I22" s="26" t="str">
        <f t="shared" si="0"/>
        <v>-</v>
      </c>
      <c r="J22" s="13" t="s">
        <v>106</v>
      </c>
      <c r="K22" s="13" t="s">
        <v>106</v>
      </c>
      <c r="L22" s="13" t="s">
        <v>106</v>
      </c>
      <c r="M22" s="13" t="s">
        <v>106</v>
      </c>
      <c r="N22" s="59" t="str">
        <f t="shared" si="1"/>
        <v>-</v>
      </c>
      <c r="O22" s="47"/>
    </row>
    <row r="23" spans="1:15" ht="15.2" customHeight="1" x14ac:dyDescent="0.25">
      <c r="A23" s="106"/>
      <c r="B23" s="12">
        <v>19</v>
      </c>
      <c r="C23" s="10" t="s">
        <v>83</v>
      </c>
      <c r="D23" s="9">
        <v>73413</v>
      </c>
      <c r="E23" s="13" t="s">
        <v>106</v>
      </c>
      <c r="F23" s="13" t="s">
        <v>106</v>
      </c>
      <c r="G23" s="13" t="s">
        <v>106</v>
      </c>
      <c r="H23" s="13" t="s">
        <v>106</v>
      </c>
      <c r="I23" s="26" t="str">
        <f t="shared" si="0"/>
        <v>-</v>
      </c>
      <c r="J23" s="13" t="s">
        <v>106</v>
      </c>
      <c r="K23" s="13" t="s">
        <v>106</v>
      </c>
      <c r="L23" s="13" t="s">
        <v>106</v>
      </c>
      <c r="M23" s="13" t="s">
        <v>106</v>
      </c>
      <c r="N23" s="59" t="str">
        <f t="shared" si="1"/>
        <v>-</v>
      </c>
      <c r="O23" s="47"/>
    </row>
    <row r="24" spans="1:15" s="3" customFormat="1" ht="15.2" customHeight="1" x14ac:dyDescent="0.25">
      <c r="A24" s="106"/>
      <c r="B24" s="12">
        <v>20</v>
      </c>
      <c r="C24" s="10" t="s">
        <v>84</v>
      </c>
      <c r="D24" s="9">
        <v>73414</v>
      </c>
      <c r="E24" s="13" t="s">
        <v>106</v>
      </c>
      <c r="F24" s="13" t="s">
        <v>106</v>
      </c>
      <c r="G24" s="13" t="s">
        <v>106</v>
      </c>
      <c r="H24" s="13" t="s">
        <v>106</v>
      </c>
      <c r="I24" s="26" t="str">
        <f t="shared" si="0"/>
        <v>-</v>
      </c>
      <c r="J24" s="13" t="s">
        <v>106</v>
      </c>
      <c r="K24" s="13" t="s">
        <v>106</v>
      </c>
      <c r="L24" s="13" t="s">
        <v>106</v>
      </c>
      <c r="M24" s="13" t="s">
        <v>106</v>
      </c>
      <c r="N24" s="59" t="str">
        <f t="shared" si="1"/>
        <v>-</v>
      </c>
      <c r="O24" s="48"/>
    </row>
    <row r="25" spans="1:15" s="3" customFormat="1" ht="15.2" customHeight="1" x14ac:dyDescent="0.25">
      <c r="A25" s="106"/>
      <c r="B25" s="12">
        <v>21</v>
      </c>
      <c r="C25" s="39" t="s">
        <v>97</v>
      </c>
      <c r="D25" s="9">
        <v>73416</v>
      </c>
      <c r="E25" s="13" t="s">
        <v>106</v>
      </c>
      <c r="F25" s="13" t="s">
        <v>106</v>
      </c>
      <c r="G25" s="13" t="s">
        <v>106</v>
      </c>
      <c r="H25" s="13" t="s">
        <v>106</v>
      </c>
      <c r="I25" s="26" t="str">
        <f t="shared" si="0"/>
        <v>-</v>
      </c>
      <c r="J25" s="13" t="s">
        <v>106</v>
      </c>
      <c r="K25" s="13" t="s">
        <v>106</v>
      </c>
      <c r="L25" s="13" t="s">
        <v>106</v>
      </c>
      <c r="M25" s="13" t="s">
        <v>106</v>
      </c>
      <c r="N25" s="59" t="str">
        <f t="shared" si="1"/>
        <v>-</v>
      </c>
      <c r="O25" s="48"/>
    </row>
    <row r="26" spans="1:15" s="3" customFormat="1" ht="15.2" customHeight="1" x14ac:dyDescent="0.25">
      <c r="A26" s="106"/>
      <c r="B26" s="12">
        <v>22</v>
      </c>
      <c r="C26" s="10" t="s">
        <v>85</v>
      </c>
      <c r="D26" s="9">
        <v>73417</v>
      </c>
      <c r="E26" s="13" t="s">
        <v>106</v>
      </c>
      <c r="F26" s="13" t="s">
        <v>106</v>
      </c>
      <c r="G26" s="13" t="s">
        <v>106</v>
      </c>
      <c r="H26" s="13" t="s">
        <v>106</v>
      </c>
      <c r="I26" s="26" t="str">
        <f t="shared" si="0"/>
        <v>-</v>
      </c>
      <c r="J26" s="13" t="s">
        <v>106</v>
      </c>
      <c r="K26" s="13" t="s">
        <v>106</v>
      </c>
      <c r="L26" s="13" t="s">
        <v>106</v>
      </c>
      <c r="M26" s="13" t="s">
        <v>106</v>
      </c>
      <c r="N26" s="59" t="str">
        <f t="shared" si="1"/>
        <v>-</v>
      </c>
      <c r="O26" s="48"/>
    </row>
    <row r="27" spans="1:15" ht="15.2" customHeight="1" x14ac:dyDescent="0.25">
      <c r="A27" s="106"/>
      <c r="B27" s="12">
        <v>23</v>
      </c>
      <c r="C27" s="10" t="s">
        <v>18</v>
      </c>
      <c r="D27" s="9" t="s">
        <v>19</v>
      </c>
      <c r="E27" s="13" t="s">
        <v>106</v>
      </c>
      <c r="F27" s="13" t="s">
        <v>106</v>
      </c>
      <c r="G27" s="13" t="s">
        <v>106</v>
      </c>
      <c r="H27" s="13" t="s">
        <v>106</v>
      </c>
      <c r="I27" s="26" t="str">
        <f t="shared" si="0"/>
        <v>-</v>
      </c>
      <c r="J27" s="13" t="s">
        <v>106</v>
      </c>
      <c r="K27" s="13" t="s">
        <v>106</v>
      </c>
      <c r="L27" s="13" t="s">
        <v>106</v>
      </c>
      <c r="M27" s="13" t="s">
        <v>106</v>
      </c>
      <c r="N27" s="59" t="str">
        <f t="shared" si="1"/>
        <v>-</v>
      </c>
      <c r="O27" s="47"/>
    </row>
    <row r="28" spans="1:15" ht="15.2" customHeight="1" x14ac:dyDescent="0.25">
      <c r="A28" s="106"/>
      <c r="B28" s="12">
        <v>24</v>
      </c>
      <c r="C28" s="10" t="s">
        <v>20</v>
      </c>
      <c r="D28" s="9" t="s">
        <v>21</v>
      </c>
      <c r="E28" s="13" t="s">
        <v>106</v>
      </c>
      <c r="F28" s="13" t="s">
        <v>106</v>
      </c>
      <c r="G28" s="13" t="s">
        <v>106</v>
      </c>
      <c r="H28" s="13" t="s">
        <v>106</v>
      </c>
      <c r="I28" s="26" t="str">
        <f t="shared" si="0"/>
        <v>-</v>
      </c>
      <c r="J28" s="13" t="s">
        <v>106</v>
      </c>
      <c r="K28" s="13" t="s">
        <v>106</v>
      </c>
      <c r="L28" s="13" t="s">
        <v>106</v>
      </c>
      <c r="M28" s="13" t="s">
        <v>106</v>
      </c>
      <c r="N28" s="59" t="str">
        <f t="shared" si="1"/>
        <v>-</v>
      </c>
      <c r="O28" s="48"/>
    </row>
    <row r="29" spans="1:15" ht="15.2" customHeight="1" thickBot="1" x14ac:dyDescent="0.3">
      <c r="A29" s="107"/>
      <c r="B29" s="29">
        <v>25</v>
      </c>
      <c r="C29" s="32" t="s">
        <v>99</v>
      </c>
      <c r="D29" s="33" t="s">
        <v>98</v>
      </c>
      <c r="E29" s="45" t="s">
        <v>106</v>
      </c>
      <c r="F29" s="45" t="s">
        <v>106</v>
      </c>
      <c r="G29" s="45" t="s">
        <v>106</v>
      </c>
      <c r="H29" s="45" t="s">
        <v>106</v>
      </c>
      <c r="I29" s="46" t="str">
        <f t="shared" si="0"/>
        <v>-</v>
      </c>
      <c r="J29" s="45" t="s">
        <v>106</v>
      </c>
      <c r="K29" s="45" t="s">
        <v>106</v>
      </c>
      <c r="L29" s="45" t="s">
        <v>106</v>
      </c>
      <c r="M29" s="45" t="s">
        <v>106</v>
      </c>
      <c r="N29" s="60" t="str">
        <f t="shared" si="1"/>
        <v>-</v>
      </c>
      <c r="O29" s="48"/>
    </row>
    <row r="30" spans="1:15" ht="15.2" customHeight="1" x14ac:dyDescent="0.25">
      <c r="A30" s="87" t="s">
        <v>56</v>
      </c>
      <c r="B30" s="18">
        <v>26</v>
      </c>
      <c r="C30" s="37" t="s">
        <v>22</v>
      </c>
      <c r="D30" s="38" t="s">
        <v>23</v>
      </c>
      <c r="E30" s="20" t="s">
        <v>106</v>
      </c>
      <c r="F30" s="20" t="s">
        <v>106</v>
      </c>
      <c r="G30" s="20" t="s">
        <v>106</v>
      </c>
      <c r="H30" s="20" t="s">
        <v>106</v>
      </c>
      <c r="I30" s="27" t="str">
        <f t="shared" si="0"/>
        <v>-</v>
      </c>
      <c r="J30" s="20" t="s">
        <v>106</v>
      </c>
      <c r="K30" s="20" t="s">
        <v>106</v>
      </c>
      <c r="L30" s="20" t="s">
        <v>106</v>
      </c>
      <c r="M30" s="20" t="s">
        <v>106</v>
      </c>
      <c r="N30" s="58" t="str">
        <f t="shared" si="1"/>
        <v>-</v>
      </c>
      <c r="O30" s="48"/>
    </row>
    <row r="31" spans="1:15" s="3" customFormat="1" ht="15.2" customHeight="1" x14ac:dyDescent="0.25">
      <c r="A31" s="88"/>
      <c r="B31" s="12">
        <v>27</v>
      </c>
      <c r="C31" s="10" t="s">
        <v>24</v>
      </c>
      <c r="D31" s="9" t="s">
        <v>25</v>
      </c>
      <c r="E31" s="13" t="s">
        <v>106</v>
      </c>
      <c r="F31" s="13" t="s">
        <v>106</v>
      </c>
      <c r="G31" s="13" t="s">
        <v>106</v>
      </c>
      <c r="H31" s="13" t="s">
        <v>106</v>
      </c>
      <c r="I31" s="26" t="str">
        <f t="shared" si="0"/>
        <v>-</v>
      </c>
      <c r="J31" s="13">
        <v>0.2</v>
      </c>
      <c r="K31" s="13" t="s">
        <v>106</v>
      </c>
      <c r="L31" s="13" t="s">
        <v>106</v>
      </c>
      <c r="M31" s="13" t="s">
        <v>106</v>
      </c>
      <c r="N31" s="59">
        <f t="shared" si="1"/>
        <v>0.2</v>
      </c>
      <c r="O31" s="48"/>
    </row>
    <row r="32" spans="1:15" ht="15.2" customHeight="1" x14ac:dyDescent="0.25">
      <c r="A32" s="88"/>
      <c r="B32" s="12">
        <v>28</v>
      </c>
      <c r="C32" s="10" t="s">
        <v>86</v>
      </c>
      <c r="D32" s="9">
        <v>72421</v>
      </c>
      <c r="E32" s="13" t="s">
        <v>106</v>
      </c>
      <c r="F32" s="13" t="s">
        <v>106</v>
      </c>
      <c r="G32" s="13" t="s">
        <v>106</v>
      </c>
      <c r="H32" s="13" t="s">
        <v>106</v>
      </c>
      <c r="I32" s="26" t="str">
        <f t="shared" si="0"/>
        <v>-</v>
      </c>
      <c r="J32" s="13" t="s">
        <v>106</v>
      </c>
      <c r="K32" s="13" t="s">
        <v>106</v>
      </c>
      <c r="L32" s="13" t="s">
        <v>106</v>
      </c>
      <c r="M32" s="13" t="s">
        <v>106</v>
      </c>
      <c r="N32" s="59" t="str">
        <f t="shared" si="1"/>
        <v>-</v>
      </c>
      <c r="O32" s="48"/>
    </row>
    <row r="33" spans="1:15" ht="15.2" customHeight="1" x14ac:dyDescent="0.25">
      <c r="A33" s="88"/>
      <c r="B33" s="12">
        <v>29</v>
      </c>
      <c r="C33" s="10" t="s">
        <v>26</v>
      </c>
      <c r="D33" s="9" t="s">
        <v>27</v>
      </c>
      <c r="E33" s="13" t="s">
        <v>106</v>
      </c>
      <c r="F33" s="13" t="s">
        <v>106</v>
      </c>
      <c r="G33" s="13" t="s">
        <v>106</v>
      </c>
      <c r="H33" s="13" t="s">
        <v>106</v>
      </c>
      <c r="I33" s="26" t="str">
        <f t="shared" si="0"/>
        <v>-</v>
      </c>
      <c r="J33" s="13" t="s">
        <v>106</v>
      </c>
      <c r="K33" s="13" t="s">
        <v>106</v>
      </c>
      <c r="L33" s="13" t="s">
        <v>106</v>
      </c>
      <c r="M33" s="13" t="s">
        <v>106</v>
      </c>
      <c r="N33" s="59" t="str">
        <f t="shared" si="1"/>
        <v>-</v>
      </c>
      <c r="O33" s="47"/>
    </row>
    <row r="34" spans="1:15" ht="15.2" customHeight="1" x14ac:dyDescent="0.25">
      <c r="A34" s="88"/>
      <c r="B34" s="12">
        <v>30</v>
      </c>
      <c r="C34" s="10" t="s">
        <v>28</v>
      </c>
      <c r="D34" s="9" t="s">
        <v>29</v>
      </c>
      <c r="E34" s="13" t="s">
        <v>106</v>
      </c>
      <c r="F34" s="13" t="s">
        <v>106</v>
      </c>
      <c r="G34" s="13" t="s">
        <v>106</v>
      </c>
      <c r="H34" s="13" t="s">
        <v>106</v>
      </c>
      <c r="I34" s="26" t="str">
        <f t="shared" si="0"/>
        <v>-</v>
      </c>
      <c r="J34" s="13" t="s">
        <v>106</v>
      </c>
      <c r="K34" s="13" t="s">
        <v>106</v>
      </c>
      <c r="L34" s="13" t="s">
        <v>106</v>
      </c>
      <c r="M34" s="13" t="s">
        <v>106</v>
      </c>
      <c r="N34" s="59" t="str">
        <f t="shared" si="1"/>
        <v>-</v>
      </c>
      <c r="O34" s="48"/>
    </row>
    <row r="35" spans="1:15" ht="15.2" customHeight="1" x14ac:dyDescent="0.25">
      <c r="A35" s="88"/>
      <c r="B35" s="12">
        <v>31</v>
      </c>
      <c r="C35" s="10" t="s">
        <v>30</v>
      </c>
      <c r="D35" s="9">
        <v>72422</v>
      </c>
      <c r="E35" s="13" t="s">
        <v>106</v>
      </c>
      <c r="F35" s="13" t="s">
        <v>106</v>
      </c>
      <c r="G35" s="13" t="s">
        <v>106</v>
      </c>
      <c r="H35" s="13" t="s">
        <v>106</v>
      </c>
      <c r="I35" s="26" t="str">
        <f t="shared" si="0"/>
        <v>-</v>
      </c>
      <c r="J35" s="13" t="s">
        <v>106</v>
      </c>
      <c r="K35" s="13" t="s">
        <v>106</v>
      </c>
      <c r="L35" s="13" t="s">
        <v>106</v>
      </c>
      <c r="M35" s="13" t="s">
        <v>106</v>
      </c>
      <c r="N35" s="59" t="str">
        <f t="shared" si="1"/>
        <v>-</v>
      </c>
      <c r="O35" s="48"/>
    </row>
    <row r="36" spans="1:15" ht="15.2" customHeight="1" x14ac:dyDescent="0.25">
      <c r="A36" s="88"/>
      <c r="B36" s="12">
        <v>32</v>
      </c>
      <c r="C36" s="10" t="s">
        <v>31</v>
      </c>
      <c r="D36" s="9">
        <v>72423</v>
      </c>
      <c r="E36" s="13" t="s">
        <v>106</v>
      </c>
      <c r="F36" s="13" t="s">
        <v>106</v>
      </c>
      <c r="G36" s="13" t="s">
        <v>106</v>
      </c>
      <c r="H36" s="13" t="s">
        <v>106</v>
      </c>
      <c r="I36" s="26" t="str">
        <f t="shared" si="0"/>
        <v>-</v>
      </c>
      <c r="J36" s="13" t="s">
        <v>106</v>
      </c>
      <c r="K36" s="13" t="s">
        <v>106</v>
      </c>
      <c r="L36" s="13" t="s">
        <v>106</v>
      </c>
      <c r="M36" s="13" t="s">
        <v>106</v>
      </c>
      <c r="N36" s="59" t="str">
        <f t="shared" si="1"/>
        <v>-</v>
      </c>
      <c r="O36" s="48"/>
    </row>
    <row r="37" spans="1:15" s="3" customFormat="1" ht="15.2" customHeight="1" x14ac:dyDescent="0.25">
      <c r="A37" s="88"/>
      <c r="B37" s="12">
        <v>33</v>
      </c>
      <c r="C37" s="10" t="s">
        <v>32</v>
      </c>
      <c r="D37" s="9">
        <v>72424</v>
      </c>
      <c r="E37" s="13" t="s">
        <v>106</v>
      </c>
      <c r="F37" s="13" t="s">
        <v>106</v>
      </c>
      <c r="G37" s="13" t="s">
        <v>106</v>
      </c>
      <c r="H37" s="13" t="s">
        <v>106</v>
      </c>
      <c r="I37" s="26" t="str">
        <f t="shared" si="0"/>
        <v>-</v>
      </c>
      <c r="J37" s="13" t="s">
        <v>106</v>
      </c>
      <c r="K37" s="13" t="s">
        <v>106</v>
      </c>
      <c r="L37" s="13" t="s">
        <v>106</v>
      </c>
      <c r="M37" s="13" t="s">
        <v>106</v>
      </c>
      <c r="N37" s="59" t="str">
        <f t="shared" si="1"/>
        <v>-</v>
      </c>
      <c r="O37" s="48"/>
    </row>
    <row r="38" spans="1:15" ht="15.2" customHeight="1" x14ac:dyDescent="0.25">
      <c r="A38" s="88"/>
      <c r="B38" s="12">
        <v>34</v>
      </c>
      <c r="C38" s="10" t="s">
        <v>33</v>
      </c>
      <c r="D38" s="9" t="s">
        <v>34</v>
      </c>
      <c r="E38" s="13" t="s">
        <v>106</v>
      </c>
      <c r="F38" s="13" t="s">
        <v>106</v>
      </c>
      <c r="G38" s="13" t="s">
        <v>106</v>
      </c>
      <c r="H38" s="13" t="s">
        <v>106</v>
      </c>
      <c r="I38" s="26" t="str">
        <f t="shared" si="0"/>
        <v>-</v>
      </c>
      <c r="J38" s="13" t="s">
        <v>106</v>
      </c>
      <c r="K38" s="13" t="s">
        <v>106</v>
      </c>
      <c r="L38" s="13" t="s">
        <v>106</v>
      </c>
      <c r="M38" s="13" t="s">
        <v>106</v>
      </c>
      <c r="N38" s="59" t="str">
        <f t="shared" si="1"/>
        <v>-</v>
      </c>
      <c r="O38" s="48"/>
    </row>
    <row r="39" spans="1:15" ht="15.2" customHeight="1" x14ac:dyDescent="0.25">
      <c r="A39" s="88"/>
      <c r="B39" s="12">
        <v>35</v>
      </c>
      <c r="C39" s="10" t="s">
        <v>87</v>
      </c>
      <c r="D39" s="9">
        <v>72432</v>
      </c>
      <c r="E39" s="13" t="s">
        <v>106</v>
      </c>
      <c r="F39" s="13" t="s">
        <v>106</v>
      </c>
      <c r="G39" s="13" t="s">
        <v>106</v>
      </c>
      <c r="H39" s="13" t="s">
        <v>106</v>
      </c>
      <c r="I39" s="26" t="str">
        <f t="shared" si="0"/>
        <v>-</v>
      </c>
      <c r="J39" s="13" t="s">
        <v>106</v>
      </c>
      <c r="K39" s="13" t="s">
        <v>106</v>
      </c>
      <c r="L39" s="13" t="s">
        <v>106</v>
      </c>
      <c r="M39" s="13" t="s">
        <v>106</v>
      </c>
      <c r="N39" s="59" t="str">
        <f t="shared" si="1"/>
        <v>-</v>
      </c>
      <c r="O39" s="48"/>
    </row>
    <row r="40" spans="1:15" ht="15.2" customHeight="1" x14ac:dyDescent="0.25">
      <c r="A40" s="88"/>
      <c r="B40" s="12">
        <v>36</v>
      </c>
      <c r="C40" s="10" t="s">
        <v>94</v>
      </c>
      <c r="D40" s="9">
        <v>48844</v>
      </c>
      <c r="E40" s="13" t="s">
        <v>106</v>
      </c>
      <c r="F40" s="13" t="s">
        <v>106</v>
      </c>
      <c r="G40" s="13" t="s">
        <v>106</v>
      </c>
      <c r="H40" s="13" t="s">
        <v>106</v>
      </c>
      <c r="I40" s="26" t="str">
        <f t="shared" si="0"/>
        <v>-</v>
      </c>
      <c r="J40" s="13" t="s">
        <v>106</v>
      </c>
      <c r="K40" s="13" t="s">
        <v>106</v>
      </c>
      <c r="L40" s="13" t="s">
        <v>106</v>
      </c>
      <c r="M40" s="13" t="s">
        <v>106</v>
      </c>
      <c r="N40" s="59" t="str">
        <f t="shared" si="1"/>
        <v>-</v>
      </c>
      <c r="O40" s="48"/>
    </row>
    <row r="41" spans="1:15" ht="15.2" customHeight="1" x14ac:dyDescent="0.25">
      <c r="A41" s="88"/>
      <c r="B41" s="12">
        <v>37</v>
      </c>
      <c r="C41" s="10" t="s">
        <v>35</v>
      </c>
      <c r="D41" s="9">
        <v>72425</v>
      </c>
      <c r="E41" s="13" t="s">
        <v>106</v>
      </c>
      <c r="F41" s="13" t="s">
        <v>106</v>
      </c>
      <c r="G41" s="13" t="s">
        <v>106</v>
      </c>
      <c r="H41" s="13" t="s">
        <v>106</v>
      </c>
      <c r="I41" s="26" t="str">
        <f t="shared" si="0"/>
        <v>-</v>
      </c>
      <c r="J41" s="13" t="s">
        <v>106</v>
      </c>
      <c r="K41" s="13" t="s">
        <v>106</v>
      </c>
      <c r="L41" s="13" t="s">
        <v>106</v>
      </c>
      <c r="M41" s="13" t="s">
        <v>106</v>
      </c>
      <c r="N41" s="59" t="str">
        <f t="shared" si="1"/>
        <v>-</v>
      </c>
      <c r="O41" s="48"/>
    </row>
    <row r="42" spans="1:15" ht="15.2" customHeight="1" x14ac:dyDescent="0.25">
      <c r="A42" s="88"/>
      <c r="B42" s="12">
        <v>38</v>
      </c>
      <c r="C42" s="10" t="s">
        <v>88</v>
      </c>
      <c r="D42" s="9">
        <v>72426</v>
      </c>
      <c r="E42" s="13" t="s">
        <v>106</v>
      </c>
      <c r="F42" s="13" t="s">
        <v>106</v>
      </c>
      <c r="G42" s="13" t="s">
        <v>106</v>
      </c>
      <c r="H42" s="13" t="s">
        <v>106</v>
      </c>
      <c r="I42" s="26" t="str">
        <f t="shared" si="0"/>
        <v>-</v>
      </c>
      <c r="J42" s="13" t="s">
        <v>106</v>
      </c>
      <c r="K42" s="13" t="s">
        <v>106</v>
      </c>
      <c r="L42" s="13" t="s">
        <v>106</v>
      </c>
      <c r="M42" s="13" t="s">
        <v>106</v>
      </c>
      <c r="N42" s="59" t="str">
        <f t="shared" si="1"/>
        <v>-</v>
      </c>
      <c r="O42" s="48"/>
    </row>
    <row r="43" spans="1:15" ht="15.2" customHeight="1" x14ac:dyDescent="0.25">
      <c r="A43" s="88"/>
      <c r="B43" s="12">
        <v>39</v>
      </c>
      <c r="C43" s="10" t="s">
        <v>95</v>
      </c>
      <c r="D43" s="9" t="s">
        <v>96</v>
      </c>
      <c r="E43" s="13" t="s">
        <v>106</v>
      </c>
      <c r="F43" s="13" t="s">
        <v>106</v>
      </c>
      <c r="G43" s="13" t="s">
        <v>106</v>
      </c>
      <c r="H43" s="13" t="s">
        <v>106</v>
      </c>
      <c r="I43" s="26" t="str">
        <f t="shared" si="0"/>
        <v>-</v>
      </c>
      <c r="J43" s="13" t="s">
        <v>106</v>
      </c>
      <c r="K43" s="13" t="s">
        <v>106</v>
      </c>
      <c r="L43" s="13" t="s">
        <v>106</v>
      </c>
      <c r="M43" s="13" t="s">
        <v>106</v>
      </c>
      <c r="N43" s="59" t="str">
        <f t="shared" si="1"/>
        <v>-</v>
      </c>
      <c r="O43" s="48"/>
    </row>
    <row r="44" spans="1:15" ht="15.2" customHeight="1" x14ac:dyDescent="0.25">
      <c r="A44" s="88"/>
      <c r="B44" s="12">
        <v>40</v>
      </c>
      <c r="C44" s="10" t="s">
        <v>36</v>
      </c>
      <c r="D44" s="9">
        <v>72427</v>
      </c>
      <c r="E44" s="13" t="s">
        <v>106</v>
      </c>
      <c r="F44" s="13" t="s">
        <v>106</v>
      </c>
      <c r="G44" s="13" t="s">
        <v>106</v>
      </c>
      <c r="H44" s="13" t="s">
        <v>106</v>
      </c>
      <c r="I44" s="26" t="str">
        <f t="shared" si="0"/>
        <v>-</v>
      </c>
      <c r="J44" s="13" t="s">
        <v>106</v>
      </c>
      <c r="K44" s="13" t="s">
        <v>106</v>
      </c>
      <c r="L44" s="13" t="s">
        <v>106</v>
      </c>
      <c r="M44" s="13" t="s">
        <v>106</v>
      </c>
      <c r="N44" s="59" t="str">
        <f t="shared" si="1"/>
        <v>-</v>
      </c>
      <c r="O44" s="48"/>
    </row>
    <row r="45" spans="1:15" ht="15.2" customHeight="1" x14ac:dyDescent="0.25">
      <c r="A45" s="88"/>
      <c r="B45" s="12">
        <v>41</v>
      </c>
      <c r="C45" s="10" t="s">
        <v>37</v>
      </c>
      <c r="D45" s="9">
        <v>72428</v>
      </c>
      <c r="E45" s="13" t="s">
        <v>106</v>
      </c>
      <c r="F45" s="13" t="s">
        <v>106</v>
      </c>
      <c r="G45" s="13" t="s">
        <v>106</v>
      </c>
      <c r="H45" s="13" t="s">
        <v>106</v>
      </c>
      <c r="I45" s="26" t="str">
        <f t="shared" si="0"/>
        <v>-</v>
      </c>
      <c r="J45" s="13" t="s">
        <v>106</v>
      </c>
      <c r="K45" s="13" t="s">
        <v>106</v>
      </c>
      <c r="L45" s="13" t="s">
        <v>106</v>
      </c>
      <c r="M45" s="13" t="s">
        <v>106</v>
      </c>
      <c r="N45" s="59" t="str">
        <f t="shared" si="1"/>
        <v>-</v>
      </c>
      <c r="O45" s="48"/>
    </row>
    <row r="46" spans="1:15" ht="15.2" customHeight="1" x14ac:dyDescent="0.25">
      <c r="A46" s="88"/>
      <c r="B46" s="12">
        <v>42</v>
      </c>
      <c r="C46" s="10" t="s">
        <v>89</v>
      </c>
      <c r="D46" s="9">
        <v>72429</v>
      </c>
      <c r="E46" s="13" t="s">
        <v>106</v>
      </c>
      <c r="F46" s="13" t="s">
        <v>106</v>
      </c>
      <c r="G46" s="13" t="s">
        <v>106</v>
      </c>
      <c r="H46" s="13" t="s">
        <v>106</v>
      </c>
      <c r="I46" s="26" t="str">
        <f t="shared" si="0"/>
        <v>-</v>
      </c>
      <c r="J46" s="13" t="s">
        <v>106</v>
      </c>
      <c r="K46" s="13" t="s">
        <v>106</v>
      </c>
      <c r="L46" s="13" t="s">
        <v>106</v>
      </c>
      <c r="M46" s="13" t="s">
        <v>106</v>
      </c>
      <c r="N46" s="59" t="str">
        <f t="shared" si="1"/>
        <v>-</v>
      </c>
      <c r="O46" s="48"/>
    </row>
    <row r="47" spans="1:15" ht="15.2" customHeight="1" x14ac:dyDescent="0.25">
      <c r="A47" s="88"/>
      <c r="B47" s="12">
        <v>43</v>
      </c>
      <c r="C47" s="10" t="s">
        <v>38</v>
      </c>
      <c r="D47" s="9">
        <v>48845</v>
      </c>
      <c r="E47" s="13" t="s">
        <v>106</v>
      </c>
      <c r="F47" s="13" t="s">
        <v>106</v>
      </c>
      <c r="G47" s="13" t="s">
        <v>106</v>
      </c>
      <c r="H47" s="13" t="s">
        <v>106</v>
      </c>
      <c r="I47" s="26" t="str">
        <f t="shared" si="0"/>
        <v>-</v>
      </c>
      <c r="J47" s="13" t="s">
        <v>106</v>
      </c>
      <c r="K47" s="13" t="s">
        <v>106</v>
      </c>
      <c r="L47" s="13" t="s">
        <v>106</v>
      </c>
      <c r="M47" s="13" t="s">
        <v>106</v>
      </c>
      <c r="N47" s="59" t="str">
        <f t="shared" si="1"/>
        <v>-</v>
      </c>
      <c r="O47" s="48"/>
    </row>
    <row r="48" spans="1:15" ht="15.2" customHeight="1" x14ac:dyDescent="0.25">
      <c r="A48" s="88"/>
      <c r="B48" s="12">
        <v>44</v>
      </c>
      <c r="C48" s="10" t="s">
        <v>90</v>
      </c>
      <c r="D48" s="9">
        <v>72436</v>
      </c>
      <c r="E48" s="13" t="s">
        <v>106</v>
      </c>
      <c r="F48" s="13" t="s">
        <v>106</v>
      </c>
      <c r="G48" s="13" t="s">
        <v>106</v>
      </c>
      <c r="H48" s="13" t="s">
        <v>106</v>
      </c>
      <c r="I48" s="26" t="str">
        <f t="shared" si="0"/>
        <v>-</v>
      </c>
      <c r="J48" s="13" t="s">
        <v>106</v>
      </c>
      <c r="K48" s="13" t="s">
        <v>106</v>
      </c>
      <c r="L48" s="13" t="s">
        <v>106</v>
      </c>
      <c r="M48" s="13" t="s">
        <v>106</v>
      </c>
      <c r="N48" s="59" t="str">
        <f t="shared" si="1"/>
        <v>-</v>
      </c>
      <c r="O48" s="48"/>
    </row>
    <row r="49" spans="1:15" ht="15.2" customHeight="1" thickBot="1" x14ac:dyDescent="0.3">
      <c r="A49" s="89"/>
      <c r="B49" s="29">
        <v>45</v>
      </c>
      <c r="C49" s="32" t="s">
        <v>39</v>
      </c>
      <c r="D49" s="33" t="s">
        <v>40</v>
      </c>
      <c r="E49" s="45" t="s">
        <v>106</v>
      </c>
      <c r="F49" s="45" t="s">
        <v>106</v>
      </c>
      <c r="G49" s="45" t="s">
        <v>106</v>
      </c>
      <c r="H49" s="45" t="s">
        <v>106</v>
      </c>
      <c r="I49" s="46" t="str">
        <f t="shared" si="0"/>
        <v>-</v>
      </c>
      <c r="J49" s="45" t="s">
        <v>106</v>
      </c>
      <c r="K49" s="45" t="s">
        <v>106</v>
      </c>
      <c r="L49" s="45" t="s">
        <v>106</v>
      </c>
      <c r="M49" s="45" t="s">
        <v>106</v>
      </c>
      <c r="N49" s="60" t="str">
        <f t="shared" si="1"/>
        <v>-</v>
      </c>
      <c r="O49" s="48"/>
    </row>
    <row r="50" spans="1:15" ht="15.2" customHeight="1" x14ac:dyDescent="0.25">
      <c r="A50" s="90" t="s">
        <v>62</v>
      </c>
      <c r="B50" s="18">
        <v>46</v>
      </c>
      <c r="C50" s="37" t="s">
        <v>41</v>
      </c>
      <c r="D50" s="38">
        <v>72441</v>
      </c>
      <c r="E50" s="20" t="s">
        <v>106</v>
      </c>
      <c r="F50" s="20" t="s">
        <v>106</v>
      </c>
      <c r="G50" s="20" t="s">
        <v>106</v>
      </c>
      <c r="H50" s="20" t="s">
        <v>106</v>
      </c>
      <c r="I50" s="27" t="str">
        <f t="shared" si="0"/>
        <v>-</v>
      </c>
      <c r="J50" s="20" t="s">
        <v>106</v>
      </c>
      <c r="K50" s="20" t="s">
        <v>106</v>
      </c>
      <c r="L50" s="20" t="s">
        <v>106</v>
      </c>
      <c r="M50" s="20" t="s">
        <v>106</v>
      </c>
      <c r="N50" s="58" t="str">
        <f t="shared" si="1"/>
        <v>-</v>
      </c>
      <c r="O50" s="48"/>
    </row>
    <row r="51" spans="1:15" ht="15.2" customHeight="1" x14ac:dyDescent="0.25">
      <c r="A51" s="91"/>
      <c r="B51" s="12">
        <v>47</v>
      </c>
      <c r="C51" s="10" t="s">
        <v>42</v>
      </c>
      <c r="D51" s="9" t="s">
        <v>43</v>
      </c>
      <c r="E51" s="13" t="s">
        <v>106</v>
      </c>
      <c r="F51" s="13" t="s">
        <v>106</v>
      </c>
      <c r="G51" s="13" t="s">
        <v>106</v>
      </c>
      <c r="H51" s="13" t="s">
        <v>106</v>
      </c>
      <c r="I51" s="26" t="str">
        <f t="shared" si="0"/>
        <v>-</v>
      </c>
      <c r="J51" s="13" t="s">
        <v>106</v>
      </c>
      <c r="K51" s="13" t="s">
        <v>106</v>
      </c>
      <c r="L51" s="13" t="s">
        <v>106</v>
      </c>
      <c r="M51" s="13" t="s">
        <v>106</v>
      </c>
      <c r="N51" s="59" t="str">
        <f t="shared" si="1"/>
        <v>-</v>
      </c>
      <c r="O51" s="48"/>
    </row>
    <row r="52" spans="1:15" ht="15.2" customHeight="1" x14ac:dyDescent="0.25">
      <c r="A52" s="91"/>
      <c r="B52" s="12">
        <v>48</v>
      </c>
      <c r="C52" s="10" t="s">
        <v>75</v>
      </c>
      <c r="D52" s="9">
        <v>72442</v>
      </c>
      <c r="E52" s="13" t="s">
        <v>106</v>
      </c>
      <c r="F52" s="13" t="s">
        <v>106</v>
      </c>
      <c r="G52" s="13" t="s">
        <v>106</v>
      </c>
      <c r="H52" s="13" t="s">
        <v>106</v>
      </c>
      <c r="I52" s="26" t="str">
        <f t="shared" si="0"/>
        <v>-</v>
      </c>
      <c r="J52" s="13" t="s">
        <v>106</v>
      </c>
      <c r="K52" s="13" t="s">
        <v>106</v>
      </c>
      <c r="L52" s="13" t="s">
        <v>106</v>
      </c>
      <c r="M52" s="13" t="s">
        <v>106</v>
      </c>
      <c r="N52" s="59" t="str">
        <f t="shared" si="1"/>
        <v>-</v>
      </c>
      <c r="O52" s="48"/>
    </row>
    <row r="53" spans="1:15" ht="15.2" customHeight="1" x14ac:dyDescent="0.25">
      <c r="A53" s="91"/>
      <c r="B53" s="12">
        <v>49</v>
      </c>
      <c r="C53" s="10" t="s">
        <v>44</v>
      </c>
      <c r="D53" s="9">
        <v>72443</v>
      </c>
      <c r="E53" s="13" t="s">
        <v>106</v>
      </c>
      <c r="F53" s="13" t="s">
        <v>106</v>
      </c>
      <c r="G53" s="13" t="s">
        <v>106</v>
      </c>
      <c r="H53" s="13" t="s">
        <v>106</v>
      </c>
      <c r="I53" s="26" t="str">
        <f t="shared" si="0"/>
        <v>-</v>
      </c>
      <c r="J53" s="13" t="s">
        <v>106</v>
      </c>
      <c r="K53" s="13" t="s">
        <v>106</v>
      </c>
      <c r="L53" s="13" t="s">
        <v>106</v>
      </c>
      <c r="M53" s="13" t="s">
        <v>106</v>
      </c>
      <c r="N53" s="59" t="str">
        <f t="shared" si="1"/>
        <v>-</v>
      </c>
      <c r="O53" s="48"/>
    </row>
    <row r="54" spans="1:15" ht="15.2" customHeight="1" x14ac:dyDescent="0.25">
      <c r="A54" s="91"/>
      <c r="B54" s="12">
        <v>50</v>
      </c>
      <c r="C54" s="10" t="s">
        <v>45</v>
      </c>
      <c r="D54" s="9" t="s">
        <v>46</v>
      </c>
      <c r="E54" s="13" t="s">
        <v>106</v>
      </c>
      <c r="F54" s="13" t="s">
        <v>106</v>
      </c>
      <c r="G54" s="13" t="s">
        <v>106</v>
      </c>
      <c r="H54" s="13" t="s">
        <v>106</v>
      </c>
      <c r="I54" s="26" t="str">
        <f t="shared" si="0"/>
        <v>-</v>
      </c>
      <c r="J54" s="13" t="s">
        <v>106</v>
      </c>
      <c r="K54" s="13" t="s">
        <v>106</v>
      </c>
      <c r="L54" s="13" t="s">
        <v>106</v>
      </c>
      <c r="M54" s="13" t="s">
        <v>106</v>
      </c>
      <c r="N54" s="59" t="str">
        <f t="shared" si="1"/>
        <v>-</v>
      </c>
      <c r="O54" s="48"/>
    </row>
    <row r="55" spans="1:15" ht="15.2" customHeight="1" x14ac:dyDescent="0.25">
      <c r="A55" s="91"/>
      <c r="B55" s="12">
        <v>51</v>
      </c>
      <c r="C55" s="10" t="s">
        <v>47</v>
      </c>
      <c r="D55" s="9">
        <v>72444</v>
      </c>
      <c r="E55" s="13" t="s">
        <v>106</v>
      </c>
      <c r="F55" s="13" t="s">
        <v>106</v>
      </c>
      <c r="G55" s="13" t="s">
        <v>106</v>
      </c>
      <c r="H55" s="13" t="s">
        <v>106</v>
      </c>
      <c r="I55" s="26" t="str">
        <f t="shared" si="0"/>
        <v>-</v>
      </c>
      <c r="J55" s="13" t="s">
        <v>106</v>
      </c>
      <c r="K55" s="13" t="s">
        <v>106</v>
      </c>
      <c r="L55" s="13" t="s">
        <v>106</v>
      </c>
      <c r="M55" s="13" t="s">
        <v>106</v>
      </c>
      <c r="N55" s="59" t="str">
        <f t="shared" si="1"/>
        <v>-</v>
      </c>
      <c r="O55" s="48"/>
    </row>
    <row r="56" spans="1:15" ht="15.2" customHeight="1" x14ac:dyDescent="0.25">
      <c r="A56" s="91"/>
      <c r="B56" s="12">
        <v>52</v>
      </c>
      <c r="C56" s="10" t="s">
        <v>48</v>
      </c>
      <c r="D56" s="9">
        <v>48846</v>
      </c>
      <c r="E56" s="13" t="s">
        <v>106</v>
      </c>
      <c r="F56" s="13" t="s">
        <v>106</v>
      </c>
      <c r="G56" s="13" t="s">
        <v>106</v>
      </c>
      <c r="H56" s="13" t="s">
        <v>106</v>
      </c>
      <c r="I56" s="26" t="str">
        <f t="shared" si="0"/>
        <v>-</v>
      </c>
      <c r="J56" s="13" t="s">
        <v>106</v>
      </c>
      <c r="K56" s="13" t="s">
        <v>106</v>
      </c>
      <c r="L56" s="13" t="s">
        <v>106</v>
      </c>
      <c r="M56" s="13" t="s">
        <v>106</v>
      </c>
      <c r="N56" s="59" t="str">
        <f t="shared" si="1"/>
        <v>-</v>
      </c>
      <c r="O56" s="48"/>
    </row>
    <row r="57" spans="1:15" ht="15.2" customHeight="1" x14ac:dyDescent="0.25">
      <c r="A57" s="91"/>
      <c r="B57" s="12">
        <v>53</v>
      </c>
      <c r="C57" s="10" t="s">
        <v>91</v>
      </c>
      <c r="D57" s="9">
        <v>72445</v>
      </c>
      <c r="E57" s="13" t="s">
        <v>106</v>
      </c>
      <c r="F57" s="13" t="s">
        <v>106</v>
      </c>
      <c r="G57" s="13" t="s">
        <v>106</v>
      </c>
      <c r="H57" s="13" t="s">
        <v>106</v>
      </c>
      <c r="I57" s="26" t="str">
        <f t="shared" si="0"/>
        <v>-</v>
      </c>
      <c r="J57" s="13" t="s">
        <v>106</v>
      </c>
      <c r="K57" s="13" t="s">
        <v>106</v>
      </c>
      <c r="L57" s="13" t="s">
        <v>106</v>
      </c>
      <c r="M57" s="13" t="s">
        <v>106</v>
      </c>
      <c r="N57" s="59" t="str">
        <f t="shared" si="1"/>
        <v>-</v>
      </c>
      <c r="O57" s="48"/>
    </row>
    <row r="58" spans="1:15" ht="15.2" customHeight="1" x14ac:dyDescent="0.25">
      <c r="A58" s="91"/>
      <c r="B58" s="12">
        <v>54</v>
      </c>
      <c r="C58" s="10" t="s">
        <v>92</v>
      </c>
      <c r="D58" s="9">
        <v>72446</v>
      </c>
      <c r="E58" s="13" t="s">
        <v>106</v>
      </c>
      <c r="F58" s="13" t="s">
        <v>106</v>
      </c>
      <c r="G58" s="13">
        <v>1</v>
      </c>
      <c r="H58" s="13" t="s">
        <v>106</v>
      </c>
      <c r="I58" s="26">
        <f t="shared" si="0"/>
        <v>1</v>
      </c>
      <c r="J58" s="13" t="s">
        <v>106</v>
      </c>
      <c r="K58" s="13" t="s">
        <v>106</v>
      </c>
      <c r="L58" s="13" t="s">
        <v>106</v>
      </c>
      <c r="M58" s="13" t="s">
        <v>106</v>
      </c>
      <c r="N58" s="59" t="str">
        <f t="shared" si="1"/>
        <v>-</v>
      </c>
      <c r="O58" s="48"/>
    </row>
    <row r="59" spans="1:15" ht="15.2" customHeight="1" x14ac:dyDescent="0.25">
      <c r="A59" s="91"/>
      <c r="B59" s="12">
        <v>55</v>
      </c>
      <c r="C59" s="10" t="s">
        <v>49</v>
      </c>
      <c r="D59" s="9" t="s">
        <v>50</v>
      </c>
      <c r="E59" s="13" t="s">
        <v>106</v>
      </c>
      <c r="F59" s="13" t="s">
        <v>106</v>
      </c>
      <c r="G59" s="13" t="s">
        <v>106</v>
      </c>
      <c r="H59" s="13" t="s">
        <v>106</v>
      </c>
      <c r="I59" s="26" t="str">
        <f t="shared" si="0"/>
        <v>-</v>
      </c>
      <c r="J59" s="13" t="s">
        <v>106</v>
      </c>
      <c r="K59" s="13" t="s">
        <v>106</v>
      </c>
      <c r="L59" s="13" t="s">
        <v>106</v>
      </c>
      <c r="M59" s="13" t="s">
        <v>106</v>
      </c>
      <c r="N59" s="59" t="str">
        <f t="shared" si="1"/>
        <v>-</v>
      </c>
      <c r="O59" s="48"/>
    </row>
    <row r="60" spans="1:15" ht="15.2" customHeight="1" thickBot="1" x14ac:dyDescent="0.3">
      <c r="A60" s="92"/>
      <c r="B60" s="29">
        <v>56</v>
      </c>
      <c r="C60" s="32" t="s">
        <v>67</v>
      </c>
      <c r="D60" s="33" t="s">
        <v>68</v>
      </c>
      <c r="E60" s="45" t="s">
        <v>106</v>
      </c>
      <c r="F60" s="45" t="s">
        <v>106</v>
      </c>
      <c r="G60" s="45" t="s">
        <v>106</v>
      </c>
      <c r="H60" s="45" t="s">
        <v>106</v>
      </c>
      <c r="I60" s="46" t="str">
        <f t="shared" si="0"/>
        <v>-</v>
      </c>
      <c r="J60" s="45" t="s">
        <v>106</v>
      </c>
      <c r="K60" s="45" t="s">
        <v>106</v>
      </c>
      <c r="L60" s="45" t="s">
        <v>106</v>
      </c>
      <c r="M60" s="45" t="s">
        <v>106</v>
      </c>
      <c r="N60" s="60" t="str">
        <f t="shared" si="1"/>
        <v>-</v>
      </c>
      <c r="O60" s="48"/>
    </row>
    <row r="61" spans="1:15" ht="15.2" customHeight="1" x14ac:dyDescent="0.25">
      <c r="A61" s="93" t="s">
        <v>70</v>
      </c>
      <c r="B61" s="18">
        <v>57</v>
      </c>
      <c r="C61" s="49" t="s">
        <v>55</v>
      </c>
      <c r="D61" s="50" t="s">
        <v>54</v>
      </c>
      <c r="E61" s="20" t="s">
        <v>106</v>
      </c>
      <c r="F61" s="20" t="s">
        <v>106</v>
      </c>
      <c r="G61" s="20" t="s">
        <v>106</v>
      </c>
      <c r="H61" s="20" t="s">
        <v>106</v>
      </c>
      <c r="I61" s="27" t="str">
        <f t="shared" si="0"/>
        <v>-</v>
      </c>
      <c r="J61" s="20" t="s">
        <v>106</v>
      </c>
      <c r="K61" s="20" t="s">
        <v>106</v>
      </c>
      <c r="L61" s="20" t="s">
        <v>106</v>
      </c>
      <c r="M61" s="20" t="s">
        <v>106</v>
      </c>
      <c r="N61" s="58" t="str">
        <f t="shared" si="1"/>
        <v>-</v>
      </c>
      <c r="O61" s="48"/>
    </row>
    <row r="62" spans="1:15" ht="15.2" customHeight="1" thickBot="1" x14ac:dyDescent="0.3">
      <c r="A62" s="94"/>
      <c r="B62" s="29">
        <v>58</v>
      </c>
      <c r="C62" s="51" t="s">
        <v>93</v>
      </c>
      <c r="D62" s="52" t="s">
        <v>65</v>
      </c>
      <c r="E62" s="53"/>
      <c r="F62" s="53"/>
      <c r="G62" s="53"/>
      <c r="H62" s="53"/>
      <c r="I62" s="46" t="str">
        <f>+IF(AND(OR(E62="-",E62=""),OR(F62="-",F62=""),OR(G62="-",G62=""),OR(H62="-",H62="")),"-",SUM(E62:H62))</f>
        <v>-</v>
      </c>
      <c r="J62" s="53"/>
      <c r="K62" s="53"/>
      <c r="L62" s="53"/>
      <c r="M62" s="53"/>
      <c r="N62" s="60" t="str">
        <f>+IF(AND(OR(J62="-",J62=""),OR(K62="-",K62=""),OR(L62="-",L62=""),OR(M62="-",M62="")),"-",SUM(J62:M62))</f>
        <v>-</v>
      </c>
      <c r="O62" s="48"/>
    </row>
  </sheetData>
  <mergeCells count="13">
    <mergeCell ref="A61:A62"/>
    <mergeCell ref="A5:A29"/>
    <mergeCell ref="C1:N1"/>
    <mergeCell ref="F2:J2"/>
    <mergeCell ref="B3:B4"/>
    <mergeCell ref="C3:C4"/>
    <mergeCell ref="D3:D4"/>
    <mergeCell ref="E3:H3"/>
    <mergeCell ref="I3:I4"/>
    <mergeCell ref="J3:M3"/>
    <mergeCell ref="N3:N4"/>
    <mergeCell ref="A50:A60"/>
    <mergeCell ref="A30:A49"/>
  </mergeCells>
  <phoneticPr fontId="17" type="noConversion"/>
  <pageMargins left="0.75" right="0.25" top="0.25" bottom="0.25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A5:XFD5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" customWidth="1"/>
    <col min="5" max="8" width="5.7109375" style="4" customWidth="1"/>
    <col min="9" max="9" width="5.7109375" style="7" customWidth="1"/>
    <col min="10" max="14" width="5.7109375" style="4" customWidth="1"/>
    <col min="15" max="15" width="6.42578125" style="3" customWidth="1"/>
    <col min="16" max="16384" width="9.140625" style="2"/>
  </cols>
  <sheetData>
    <row r="1" spans="1:15" ht="18" customHeight="1" x14ac:dyDescent="0.3">
      <c r="C1" s="95" t="str">
        <f>"LƯỢNG MƯA NGÀY TUẦN 1 THÁNG "&amp;Tháng!$F$1&amp;" NĂM "&amp;Tháng!$H$1</f>
        <v>LƯỢNG MƯA NGÀY TUẦN 1 THÁNG 06 NĂM 2020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</row>
    <row r="2" spans="1:15" ht="16.5" customHeight="1" thickBot="1" x14ac:dyDescent="0.3">
      <c r="D2" s="2"/>
      <c r="E2" s="2"/>
      <c r="F2" s="96" t="s">
        <v>52</v>
      </c>
      <c r="G2" s="96"/>
      <c r="H2" s="96"/>
      <c r="I2" s="96"/>
      <c r="J2" s="96"/>
      <c r="K2" s="2"/>
      <c r="L2" s="2"/>
      <c r="M2" s="5" t="s">
        <v>53</v>
      </c>
      <c r="N2" s="5"/>
      <c r="O2" s="8"/>
    </row>
    <row r="3" spans="1:15" s="6" customFormat="1" ht="13.5" customHeight="1" x14ac:dyDescent="0.25">
      <c r="A3" s="61" t="s">
        <v>57</v>
      </c>
      <c r="B3" s="97" t="s">
        <v>0</v>
      </c>
      <c r="C3" s="99" t="s">
        <v>1</v>
      </c>
      <c r="D3" s="99" t="s">
        <v>2</v>
      </c>
      <c r="E3" s="97">
        <v>11</v>
      </c>
      <c r="F3" s="97">
        <v>12</v>
      </c>
      <c r="G3" s="97">
        <v>13</v>
      </c>
      <c r="H3" s="97">
        <v>14</v>
      </c>
      <c r="I3" s="103">
        <v>15</v>
      </c>
      <c r="J3" s="97">
        <v>16</v>
      </c>
      <c r="K3" s="97">
        <v>17</v>
      </c>
      <c r="L3" s="97">
        <v>18</v>
      </c>
      <c r="M3" s="97">
        <v>19</v>
      </c>
      <c r="N3" s="101">
        <v>20</v>
      </c>
      <c r="O3" s="101" t="s">
        <v>74</v>
      </c>
    </row>
    <row r="4" spans="1:15" s="6" customFormat="1" ht="13.5" customHeight="1" thickBot="1" x14ac:dyDescent="0.3">
      <c r="A4" s="62"/>
      <c r="B4" s="98"/>
      <c r="C4" s="100"/>
      <c r="D4" s="100"/>
      <c r="E4" s="98"/>
      <c r="F4" s="98"/>
      <c r="G4" s="98"/>
      <c r="H4" s="98"/>
      <c r="I4" s="104"/>
      <c r="J4" s="98"/>
      <c r="K4" s="98"/>
      <c r="L4" s="98"/>
      <c r="M4" s="98"/>
      <c r="N4" s="102"/>
      <c r="O4" s="102"/>
    </row>
    <row r="5" spans="1:15" s="3" customFormat="1" ht="15.2" customHeight="1" x14ac:dyDescent="0.25">
      <c r="A5" s="105" t="s">
        <v>69</v>
      </c>
      <c r="B5" s="18">
        <v>1</v>
      </c>
      <c r="C5" s="19" t="s">
        <v>4</v>
      </c>
      <c r="D5" s="18">
        <v>73401</v>
      </c>
      <c r="E5" s="30" t="str">
        <f>'11,12'!I5</f>
        <v>-</v>
      </c>
      <c r="F5" s="30">
        <f>'11,12'!N5</f>
        <v>1</v>
      </c>
      <c r="G5" s="30">
        <f>'13,14'!I5</f>
        <v>7</v>
      </c>
      <c r="H5" s="30">
        <f>'13,14'!N5</f>
        <v>17</v>
      </c>
      <c r="I5" s="30">
        <f>'15,16'!I5</f>
        <v>3</v>
      </c>
      <c r="J5" s="30" t="str">
        <f>'15,16'!N5</f>
        <v>-</v>
      </c>
      <c r="K5" s="30" t="str">
        <f>'17,18'!I5</f>
        <v>-</v>
      </c>
      <c r="L5" s="30">
        <f>'17,18'!N5</f>
        <v>7</v>
      </c>
      <c r="M5" s="30">
        <f>'19,20'!I5</f>
        <v>1</v>
      </c>
      <c r="N5" s="34">
        <f>'19,20'!N5</f>
        <v>2</v>
      </c>
      <c r="O5" s="64">
        <f>SUM(E5:N5)</f>
        <v>38</v>
      </c>
    </row>
    <row r="6" spans="1:15" s="3" customFormat="1" ht="15.2" customHeight="1" x14ac:dyDescent="0.25">
      <c r="A6" s="106"/>
      <c r="B6" s="12">
        <v>2</v>
      </c>
      <c r="C6" s="22" t="s">
        <v>78</v>
      </c>
      <c r="D6" s="12">
        <v>73402</v>
      </c>
      <c r="E6" s="11" t="str">
        <f>'11,12'!I6</f>
        <v>-</v>
      </c>
      <c r="F6" s="11">
        <f>'11,12'!N6</f>
        <v>18</v>
      </c>
      <c r="G6" s="11">
        <f>'13,14'!I6</f>
        <v>19</v>
      </c>
      <c r="H6" s="11">
        <f>'13,14'!N6</f>
        <v>8</v>
      </c>
      <c r="I6" s="11">
        <f>'15,16'!I6</f>
        <v>69</v>
      </c>
      <c r="J6" s="11">
        <f>'15,16'!N6</f>
        <v>1</v>
      </c>
      <c r="K6" s="11" t="str">
        <f>'17,18'!I6</f>
        <v>-</v>
      </c>
      <c r="L6" s="11">
        <f>'17,18'!N6</f>
        <v>30</v>
      </c>
      <c r="M6" s="11">
        <f>'19,20'!I6</f>
        <v>2</v>
      </c>
      <c r="N6" s="35">
        <f>'19,20'!N6</f>
        <v>22</v>
      </c>
      <c r="O6" s="64">
        <f t="shared" ref="O6:O61" si="0">SUM(E6:N6)</f>
        <v>169</v>
      </c>
    </row>
    <row r="7" spans="1:15" s="3" customFormat="1" ht="15.2" customHeight="1" x14ac:dyDescent="0.25">
      <c r="A7" s="106"/>
      <c r="B7" s="12">
        <v>3</v>
      </c>
      <c r="C7" s="10" t="s">
        <v>5</v>
      </c>
      <c r="D7" s="9">
        <v>48842</v>
      </c>
      <c r="E7" s="11" t="str">
        <f>'11,12'!I7</f>
        <v>-</v>
      </c>
      <c r="F7" s="11">
        <f>'11,12'!N7</f>
        <v>5</v>
      </c>
      <c r="G7" s="11">
        <f>'13,14'!I7</f>
        <v>16</v>
      </c>
      <c r="H7" s="11">
        <f>'13,14'!N7</f>
        <v>9</v>
      </c>
      <c r="I7" s="11">
        <f>'15,16'!I7</f>
        <v>60</v>
      </c>
      <c r="J7" s="11">
        <f>'15,16'!N7</f>
        <v>13</v>
      </c>
      <c r="K7" s="11" t="str">
        <f>'17,18'!I7</f>
        <v>-</v>
      </c>
      <c r="L7" s="11">
        <f>'17,18'!N7</f>
        <v>24</v>
      </c>
      <c r="M7" s="11">
        <f>'19,20'!I7</f>
        <v>1</v>
      </c>
      <c r="N7" s="35">
        <f>'19,20'!N7</f>
        <v>26</v>
      </c>
      <c r="O7" s="64">
        <f t="shared" si="0"/>
        <v>154</v>
      </c>
    </row>
    <row r="8" spans="1:15" s="3" customFormat="1" ht="15.2" customHeight="1" x14ac:dyDescent="0.25">
      <c r="A8" s="106"/>
      <c r="B8" s="12">
        <v>4</v>
      </c>
      <c r="C8" s="10" t="s">
        <v>6</v>
      </c>
      <c r="D8" s="9">
        <v>73403</v>
      </c>
      <c r="E8" s="11" t="str">
        <f>'11,12'!I8</f>
        <v>-</v>
      </c>
      <c r="F8" s="11">
        <f>'11,12'!N8</f>
        <v>2</v>
      </c>
      <c r="G8" s="11">
        <f>'13,14'!I8</f>
        <v>48</v>
      </c>
      <c r="H8" s="11">
        <f>'13,14'!N8</f>
        <v>56</v>
      </c>
      <c r="I8" s="11">
        <f>'15,16'!I8</f>
        <v>30</v>
      </c>
      <c r="J8" s="11">
        <f>'15,16'!N8</f>
        <v>6</v>
      </c>
      <c r="K8" s="11" t="str">
        <f>'17,18'!I8</f>
        <v>-</v>
      </c>
      <c r="L8" s="11">
        <f>'17,18'!N8</f>
        <v>9</v>
      </c>
      <c r="M8" s="11">
        <f>'19,20'!I8</f>
        <v>8</v>
      </c>
      <c r="N8" s="35" t="str">
        <f>'19,20'!N8</f>
        <v>-</v>
      </c>
      <c r="O8" s="64">
        <f t="shared" si="0"/>
        <v>159</v>
      </c>
    </row>
    <row r="9" spans="1:15" s="3" customFormat="1" ht="15.2" customHeight="1" x14ac:dyDescent="0.25">
      <c r="A9" s="106"/>
      <c r="B9" s="12">
        <v>5</v>
      </c>
      <c r="C9" s="10" t="s">
        <v>79</v>
      </c>
      <c r="D9" s="9">
        <v>73420</v>
      </c>
      <c r="E9" s="11" t="str">
        <f>'11,12'!I9</f>
        <v>-</v>
      </c>
      <c r="F9" s="11" t="str">
        <f>'11,12'!N9</f>
        <v>-</v>
      </c>
      <c r="G9" s="11">
        <f>'13,14'!I9</f>
        <v>10</v>
      </c>
      <c r="H9" s="11">
        <f>'13,14'!N9</f>
        <v>17</v>
      </c>
      <c r="I9" s="11">
        <f>'15,16'!I9</f>
        <v>42</v>
      </c>
      <c r="J9" s="11">
        <f>'15,16'!N9</f>
        <v>14</v>
      </c>
      <c r="K9" s="11" t="str">
        <f>'17,18'!I9</f>
        <v>-</v>
      </c>
      <c r="L9" s="11">
        <f>'17,18'!N9</f>
        <v>35</v>
      </c>
      <c r="M9" s="11" t="str">
        <f>'19,20'!I9</f>
        <v>-</v>
      </c>
      <c r="N9" s="35" t="str">
        <f>'19,20'!N9</f>
        <v>-</v>
      </c>
      <c r="O9" s="64">
        <f t="shared" si="0"/>
        <v>118</v>
      </c>
    </row>
    <row r="10" spans="1:15" s="3" customFormat="1" ht="15.2" customHeight="1" x14ac:dyDescent="0.25">
      <c r="A10" s="106"/>
      <c r="B10" s="12">
        <v>6</v>
      </c>
      <c r="C10" s="10" t="s">
        <v>7</v>
      </c>
      <c r="D10" s="9">
        <v>73400</v>
      </c>
      <c r="E10" s="11" t="str">
        <f>'11,12'!I10</f>
        <v>-</v>
      </c>
      <c r="F10" s="11" t="str">
        <f>'11,12'!N10</f>
        <v>-</v>
      </c>
      <c r="G10" s="11">
        <f>'13,14'!I10</f>
        <v>1</v>
      </c>
      <c r="H10" s="11">
        <f>'13,14'!N10</f>
        <v>53</v>
      </c>
      <c r="I10" s="11">
        <f>'15,16'!I10</f>
        <v>19</v>
      </c>
      <c r="J10" s="11">
        <f>'15,16'!N10</f>
        <v>3</v>
      </c>
      <c r="K10" s="11" t="str">
        <f>'17,18'!I10</f>
        <v>-</v>
      </c>
      <c r="L10" s="11">
        <f>'17,18'!N10</f>
        <v>12</v>
      </c>
      <c r="M10" s="11">
        <f>'19,20'!I10</f>
        <v>4</v>
      </c>
      <c r="N10" s="35" t="str">
        <f>'19,20'!N10</f>
        <v>-</v>
      </c>
      <c r="O10" s="64">
        <f t="shared" si="0"/>
        <v>92</v>
      </c>
    </row>
    <row r="11" spans="1:15" s="3" customFormat="1" ht="15.2" customHeight="1" x14ac:dyDescent="0.25">
      <c r="A11" s="106"/>
      <c r="B11" s="12">
        <v>7</v>
      </c>
      <c r="C11" s="10" t="s">
        <v>8</v>
      </c>
      <c r="D11" s="9">
        <v>73404</v>
      </c>
      <c r="E11" s="11" t="str">
        <f>'11,12'!I11</f>
        <v>-</v>
      </c>
      <c r="F11" s="11" t="str">
        <f>'11,12'!N11</f>
        <v>-</v>
      </c>
      <c r="G11" s="11">
        <f>'13,14'!I11</f>
        <v>9</v>
      </c>
      <c r="H11" s="11">
        <f>'13,14'!N11</f>
        <v>37</v>
      </c>
      <c r="I11" s="11">
        <f>'15,16'!I11</f>
        <v>13</v>
      </c>
      <c r="J11" s="11">
        <f>'15,16'!N11</f>
        <v>1</v>
      </c>
      <c r="K11" s="11">
        <f>'17,18'!I11</f>
        <v>5</v>
      </c>
      <c r="L11" s="11">
        <f>'17,18'!N11</f>
        <v>7</v>
      </c>
      <c r="M11" s="11">
        <f>'19,20'!I11</f>
        <v>1</v>
      </c>
      <c r="N11" s="35" t="str">
        <f>'19,20'!N11</f>
        <v>-</v>
      </c>
      <c r="O11" s="64">
        <f t="shared" si="0"/>
        <v>73</v>
      </c>
    </row>
    <row r="12" spans="1:15" s="3" customFormat="1" ht="15.2" customHeight="1" x14ac:dyDescent="0.25">
      <c r="A12" s="106"/>
      <c r="B12" s="12">
        <v>8</v>
      </c>
      <c r="C12" s="10" t="s">
        <v>9</v>
      </c>
      <c r="D12" s="9" t="s">
        <v>10</v>
      </c>
      <c r="E12" s="11" t="str">
        <f>'11,12'!I12</f>
        <v>-</v>
      </c>
      <c r="F12" s="11" t="str">
        <f>'11,12'!N12</f>
        <v>-</v>
      </c>
      <c r="G12" s="11">
        <f>'13,14'!I12</f>
        <v>1</v>
      </c>
      <c r="H12" s="11">
        <f>'13,14'!N12</f>
        <v>36</v>
      </c>
      <c r="I12" s="11">
        <f>'15,16'!I12</f>
        <v>31</v>
      </c>
      <c r="J12" s="11" t="str">
        <f>'15,16'!N12</f>
        <v>-</v>
      </c>
      <c r="K12" s="11">
        <f>'17,18'!I12</f>
        <v>0.3</v>
      </c>
      <c r="L12" s="11">
        <f>'17,18'!N12</f>
        <v>0.3</v>
      </c>
      <c r="M12" s="11">
        <f>'19,20'!I12</f>
        <v>2</v>
      </c>
      <c r="N12" s="35" t="str">
        <f>'19,20'!N12</f>
        <v>-</v>
      </c>
      <c r="O12" s="64">
        <f t="shared" si="0"/>
        <v>70.599999999999994</v>
      </c>
    </row>
    <row r="13" spans="1:15" s="3" customFormat="1" ht="15.2" customHeight="1" x14ac:dyDescent="0.25">
      <c r="A13" s="106"/>
      <c r="B13" s="12">
        <v>9</v>
      </c>
      <c r="C13" s="10" t="s">
        <v>11</v>
      </c>
      <c r="D13" s="9">
        <v>73405</v>
      </c>
      <c r="E13" s="11" t="str">
        <f>'11,12'!I13</f>
        <v>-</v>
      </c>
      <c r="F13" s="11" t="str">
        <f>'11,12'!N13</f>
        <v>-</v>
      </c>
      <c r="G13" s="11">
        <f>'13,14'!I13</f>
        <v>6</v>
      </c>
      <c r="H13" s="11">
        <f>'13,14'!N13</f>
        <v>24</v>
      </c>
      <c r="I13" s="11">
        <f>'15,16'!I13</f>
        <v>4</v>
      </c>
      <c r="J13" s="11" t="str">
        <f>'15,16'!N13</f>
        <v>-</v>
      </c>
      <c r="K13" s="11" t="str">
        <f>'17,18'!I13</f>
        <v>-</v>
      </c>
      <c r="L13" s="11">
        <f>'17,18'!N13</f>
        <v>1</v>
      </c>
      <c r="M13" s="11" t="str">
        <f>'19,20'!I13</f>
        <v>-</v>
      </c>
      <c r="N13" s="35" t="str">
        <f>'19,20'!N13</f>
        <v>-</v>
      </c>
      <c r="O13" s="64">
        <f t="shared" si="0"/>
        <v>35</v>
      </c>
    </row>
    <row r="14" spans="1:15" ht="15.2" customHeight="1" x14ac:dyDescent="0.25">
      <c r="A14" s="106"/>
      <c r="B14" s="12">
        <v>10</v>
      </c>
      <c r="C14" s="10" t="s">
        <v>80</v>
      </c>
      <c r="D14" s="9">
        <v>73406</v>
      </c>
      <c r="E14" s="11">
        <f>'11,12'!I14</f>
        <v>5</v>
      </c>
      <c r="F14" s="11">
        <f>'11,12'!N14</f>
        <v>2</v>
      </c>
      <c r="G14" s="11">
        <f>'13,14'!I14</f>
        <v>43</v>
      </c>
      <c r="H14" s="11">
        <f>'13,14'!N14</f>
        <v>9</v>
      </c>
      <c r="I14" s="11">
        <f>'15,16'!I14</f>
        <v>5</v>
      </c>
      <c r="J14" s="11">
        <f>'15,16'!N14</f>
        <v>15</v>
      </c>
      <c r="K14" s="11" t="str">
        <f>'17,18'!I14</f>
        <v>-</v>
      </c>
      <c r="L14" s="11">
        <f>'17,18'!N14</f>
        <v>8</v>
      </c>
      <c r="M14" s="11">
        <f>'19,20'!I14</f>
        <v>28</v>
      </c>
      <c r="N14" s="35">
        <f>'19,20'!N14</f>
        <v>6</v>
      </c>
      <c r="O14" s="64">
        <f t="shared" si="0"/>
        <v>121</v>
      </c>
    </row>
    <row r="15" spans="1:15" s="3" customFormat="1" ht="15.2" customHeight="1" x14ac:dyDescent="0.25">
      <c r="A15" s="106"/>
      <c r="B15" s="12">
        <v>11</v>
      </c>
      <c r="C15" s="10" t="s">
        <v>12</v>
      </c>
      <c r="D15" s="9">
        <v>73408</v>
      </c>
      <c r="E15" s="11" t="str">
        <f>'11,12'!I15</f>
        <v>-</v>
      </c>
      <c r="F15" s="11">
        <f>'11,12'!N15</f>
        <v>3</v>
      </c>
      <c r="G15" s="11">
        <f>'13,14'!I15</f>
        <v>13</v>
      </c>
      <c r="H15" s="11">
        <f>'13,14'!N15</f>
        <v>1</v>
      </c>
      <c r="I15" s="11" t="str">
        <f>'15,16'!I15</f>
        <v>-</v>
      </c>
      <c r="J15" s="11" t="str">
        <f>'15,16'!N15</f>
        <v>-</v>
      </c>
      <c r="K15" s="11" t="str">
        <f>'17,18'!I15</f>
        <v>-</v>
      </c>
      <c r="L15" s="11">
        <f>'17,18'!N15</f>
        <v>34</v>
      </c>
      <c r="M15" s="11" t="str">
        <f>'19,20'!I15</f>
        <v>-</v>
      </c>
      <c r="N15" s="35">
        <f>'19,20'!N15</f>
        <v>3</v>
      </c>
      <c r="O15" s="64">
        <f t="shared" si="0"/>
        <v>54</v>
      </c>
    </row>
    <row r="16" spans="1:15" s="3" customFormat="1" ht="15.2" customHeight="1" x14ac:dyDescent="0.25">
      <c r="A16" s="106"/>
      <c r="B16" s="12">
        <v>12</v>
      </c>
      <c r="C16" s="10" t="s">
        <v>13</v>
      </c>
      <c r="D16" s="9">
        <v>73409</v>
      </c>
      <c r="E16" s="11">
        <f>'11,12'!I16</f>
        <v>1</v>
      </c>
      <c r="F16" s="11">
        <f>'11,12'!N16</f>
        <v>43</v>
      </c>
      <c r="G16" s="11">
        <f>'13,14'!I16</f>
        <v>36</v>
      </c>
      <c r="H16" s="11">
        <f>'13,14'!N16</f>
        <v>9</v>
      </c>
      <c r="I16" s="11">
        <f>'15,16'!I16</f>
        <v>1</v>
      </c>
      <c r="J16" s="11" t="str">
        <f>'15,16'!N16</f>
        <v>-</v>
      </c>
      <c r="K16" s="11" t="str">
        <f>'17,18'!I16</f>
        <v>-</v>
      </c>
      <c r="L16" s="11">
        <f>'17,18'!N16</f>
        <v>55</v>
      </c>
      <c r="M16" s="11">
        <f>'19,20'!I16</f>
        <v>3</v>
      </c>
      <c r="N16" s="35" t="str">
        <f>'19,20'!N16</f>
        <v>-</v>
      </c>
      <c r="O16" s="64">
        <f t="shared" si="0"/>
        <v>148</v>
      </c>
    </row>
    <row r="17" spans="1:15" ht="15.2" customHeight="1" x14ac:dyDescent="0.25">
      <c r="A17" s="106"/>
      <c r="B17" s="12">
        <v>13</v>
      </c>
      <c r="C17" s="10" t="s">
        <v>63</v>
      </c>
      <c r="D17" s="9" t="s">
        <v>64</v>
      </c>
      <c r="E17" s="11">
        <f>'11,12'!I17</f>
        <v>1</v>
      </c>
      <c r="F17" s="11">
        <f>'11,12'!N17</f>
        <v>43</v>
      </c>
      <c r="G17" s="11">
        <f>'13,14'!I17</f>
        <v>36</v>
      </c>
      <c r="H17" s="11">
        <f>'13,14'!N17</f>
        <v>15</v>
      </c>
      <c r="I17" s="11">
        <f>'15,16'!I17</f>
        <v>0.8</v>
      </c>
      <c r="J17" s="11">
        <f>'15,16'!N17</f>
        <v>0.2</v>
      </c>
      <c r="K17" s="11" t="str">
        <f>'17,18'!I17</f>
        <v>-</v>
      </c>
      <c r="L17" s="11">
        <f>'17,18'!N17</f>
        <v>56</v>
      </c>
      <c r="M17" s="11">
        <f>'19,20'!I17</f>
        <v>4</v>
      </c>
      <c r="N17" s="35" t="str">
        <f>'19,20'!N17</f>
        <v>-</v>
      </c>
      <c r="O17" s="64">
        <f t="shared" si="0"/>
        <v>156</v>
      </c>
    </row>
    <row r="18" spans="1:15" ht="15.2" customHeight="1" x14ac:dyDescent="0.25">
      <c r="A18" s="106"/>
      <c r="B18" s="12">
        <v>14</v>
      </c>
      <c r="C18" s="10" t="s">
        <v>14</v>
      </c>
      <c r="D18" s="9" t="s">
        <v>15</v>
      </c>
      <c r="E18" s="11">
        <f>'11,12'!I18</f>
        <v>17</v>
      </c>
      <c r="F18" s="11">
        <f>'11,12'!N18</f>
        <v>11</v>
      </c>
      <c r="G18" s="11">
        <f>'13,14'!I18</f>
        <v>0.3</v>
      </c>
      <c r="H18" s="11" t="str">
        <f>'13,14'!N18</f>
        <v>-</v>
      </c>
      <c r="I18" s="11">
        <f>'15,16'!I18</f>
        <v>15</v>
      </c>
      <c r="J18" s="11" t="str">
        <f>'15,16'!N18</f>
        <v>-</v>
      </c>
      <c r="K18" s="11" t="str">
        <f>'17,18'!I18</f>
        <v>-</v>
      </c>
      <c r="L18" s="11">
        <f>'17,18'!N18</f>
        <v>13</v>
      </c>
      <c r="M18" s="11" t="str">
        <f>'19,20'!I18</f>
        <v>-</v>
      </c>
      <c r="N18" s="35">
        <f>'19,20'!N18</f>
        <v>0.2</v>
      </c>
      <c r="O18" s="64">
        <f t="shared" si="0"/>
        <v>56.5</v>
      </c>
    </row>
    <row r="19" spans="1:15" s="3" customFormat="1" ht="15.2" customHeight="1" x14ac:dyDescent="0.25">
      <c r="A19" s="106"/>
      <c r="B19" s="12">
        <v>15</v>
      </c>
      <c r="C19" s="10" t="s">
        <v>16</v>
      </c>
      <c r="D19" s="9">
        <v>73410</v>
      </c>
      <c r="E19" s="11">
        <f>'11,12'!I19</f>
        <v>10</v>
      </c>
      <c r="F19" s="11">
        <f>'11,12'!N19</f>
        <v>5</v>
      </c>
      <c r="G19" s="11">
        <f>'13,14'!I19</f>
        <v>3</v>
      </c>
      <c r="H19" s="11">
        <f>'13,14'!N19</f>
        <v>75</v>
      </c>
      <c r="I19" s="11">
        <f>'15,16'!I19</f>
        <v>18</v>
      </c>
      <c r="J19" s="11" t="str">
        <f>'15,16'!N19</f>
        <v>-</v>
      </c>
      <c r="K19" s="11" t="str">
        <f>'17,18'!I19</f>
        <v>-</v>
      </c>
      <c r="L19" s="11" t="str">
        <f>'17,18'!N19</f>
        <v>-</v>
      </c>
      <c r="M19" s="11">
        <f>'19,20'!I19</f>
        <v>7</v>
      </c>
      <c r="N19" s="35" t="str">
        <f>'19,20'!N19</f>
        <v>-</v>
      </c>
      <c r="O19" s="64">
        <f t="shared" si="0"/>
        <v>118</v>
      </c>
    </row>
    <row r="20" spans="1:15" ht="15.2" customHeight="1" x14ac:dyDescent="0.25">
      <c r="A20" s="106"/>
      <c r="B20" s="12">
        <v>16</v>
      </c>
      <c r="C20" s="10" t="s">
        <v>17</v>
      </c>
      <c r="D20" s="9">
        <v>48840</v>
      </c>
      <c r="E20" s="11" t="str">
        <f>'11,12'!I20</f>
        <v>-</v>
      </c>
      <c r="F20" s="11">
        <f>'11,12'!N20</f>
        <v>0.2</v>
      </c>
      <c r="G20" s="11" t="str">
        <f>'13,14'!I20</f>
        <v>-</v>
      </c>
      <c r="H20" s="11">
        <f>'13,14'!N20</f>
        <v>23</v>
      </c>
      <c r="I20" s="11">
        <f>'15,16'!I20</f>
        <v>7</v>
      </c>
      <c r="J20" s="11" t="str">
        <f>'15,16'!N20</f>
        <v>-</v>
      </c>
      <c r="K20" s="11" t="str">
        <f>'17,18'!I20</f>
        <v>-</v>
      </c>
      <c r="L20" s="11" t="str">
        <f>'17,18'!N20</f>
        <v>-</v>
      </c>
      <c r="M20" s="11" t="str">
        <f>'19,20'!I20</f>
        <v>-</v>
      </c>
      <c r="N20" s="35" t="str">
        <f>'19,20'!N20</f>
        <v>-</v>
      </c>
      <c r="O20" s="64">
        <f t="shared" si="0"/>
        <v>30.2</v>
      </c>
    </row>
    <row r="21" spans="1:15" ht="15.2" customHeight="1" x14ac:dyDescent="0.25">
      <c r="A21" s="106"/>
      <c r="B21" s="12">
        <v>17</v>
      </c>
      <c r="C21" s="10" t="s">
        <v>81</v>
      </c>
      <c r="D21" s="9">
        <v>73411</v>
      </c>
      <c r="E21" s="11" t="str">
        <f>'11,12'!I21</f>
        <v>-</v>
      </c>
      <c r="F21" s="11" t="str">
        <f>'11,12'!N21</f>
        <v>-</v>
      </c>
      <c r="G21" s="11" t="str">
        <f>'13,14'!I21</f>
        <v>-</v>
      </c>
      <c r="H21" s="11">
        <f>'13,14'!N21</f>
        <v>6</v>
      </c>
      <c r="I21" s="11">
        <f>'15,16'!I21</f>
        <v>6</v>
      </c>
      <c r="J21" s="11" t="str">
        <f>'15,16'!N21</f>
        <v>-</v>
      </c>
      <c r="K21" s="11" t="str">
        <f>'17,18'!I21</f>
        <v>-</v>
      </c>
      <c r="L21" s="11">
        <f>'17,18'!N21</f>
        <v>6</v>
      </c>
      <c r="M21" s="11" t="str">
        <f>'19,20'!I21</f>
        <v>-</v>
      </c>
      <c r="N21" s="35" t="str">
        <f>'19,20'!N21</f>
        <v>-</v>
      </c>
      <c r="O21" s="64">
        <f t="shared" si="0"/>
        <v>18</v>
      </c>
    </row>
    <row r="22" spans="1:15" s="3" customFormat="1" ht="15.2" customHeight="1" x14ac:dyDescent="0.25">
      <c r="A22" s="106"/>
      <c r="B22" s="12">
        <v>18</v>
      </c>
      <c r="C22" s="10" t="s">
        <v>82</v>
      </c>
      <c r="D22" s="9">
        <v>73412</v>
      </c>
      <c r="E22" s="11" t="str">
        <f>'11,12'!I22</f>
        <v>-</v>
      </c>
      <c r="F22" s="11" t="str">
        <f>'11,12'!N22</f>
        <v>-</v>
      </c>
      <c r="G22" s="11">
        <f>'13,14'!I22</f>
        <v>13</v>
      </c>
      <c r="H22" s="11">
        <f>'13,14'!N22</f>
        <v>5</v>
      </c>
      <c r="I22" s="11">
        <f>'15,16'!I22</f>
        <v>4</v>
      </c>
      <c r="J22" s="11" t="str">
        <f>'15,16'!N22</f>
        <v>-</v>
      </c>
      <c r="K22" s="11" t="str">
        <f>'17,18'!I22</f>
        <v>-</v>
      </c>
      <c r="L22" s="11">
        <f>'17,18'!N22</f>
        <v>62</v>
      </c>
      <c r="M22" s="11" t="str">
        <f>'19,20'!I22</f>
        <v>-</v>
      </c>
      <c r="N22" s="35" t="str">
        <f>'19,20'!N22</f>
        <v>-</v>
      </c>
      <c r="O22" s="64">
        <f t="shared" si="0"/>
        <v>84</v>
      </c>
    </row>
    <row r="23" spans="1:15" s="3" customFormat="1" ht="15.2" customHeight="1" x14ac:dyDescent="0.25">
      <c r="A23" s="106"/>
      <c r="B23" s="12">
        <v>19</v>
      </c>
      <c r="C23" s="10" t="s">
        <v>83</v>
      </c>
      <c r="D23" s="9">
        <v>73413</v>
      </c>
      <c r="E23" s="11">
        <f>'11,12'!I23</f>
        <v>8</v>
      </c>
      <c r="F23" s="11" t="str">
        <f>'11,12'!N23</f>
        <v>-</v>
      </c>
      <c r="G23" s="11">
        <f>'13,14'!I23</f>
        <v>3</v>
      </c>
      <c r="H23" s="11">
        <f>'13,14'!N23</f>
        <v>2</v>
      </c>
      <c r="I23" s="11">
        <f>'15,16'!I23</f>
        <v>8</v>
      </c>
      <c r="J23" s="11" t="str">
        <f>'15,16'!N23</f>
        <v>-</v>
      </c>
      <c r="K23" s="11" t="str">
        <f>'17,18'!I23</f>
        <v>-</v>
      </c>
      <c r="L23" s="11">
        <f>'17,18'!N23</f>
        <v>29</v>
      </c>
      <c r="M23" s="11" t="str">
        <f>'19,20'!I23</f>
        <v>-</v>
      </c>
      <c r="N23" s="35" t="str">
        <f>'19,20'!N23</f>
        <v>-</v>
      </c>
      <c r="O23" s="64">
        <f t="shared" si="0"/>
        <v>50</v>
      </c>
    </row>
    <row r="24" spans="1:15" ht="15.2" customHeight="1" x14ac:dyDescent="0.25">
      <c r="A24" s="106"/>
      <c r="B24" s="12">
        <v>20</v>
      </c>
      <c r="C24" s="10" t="s">
        <v>84</v>
      </c>
      <c r="D24" s="9">
        <v>73414</v>
      </c>
      <c r="E24" s="11" t="str">
        <f>'11,12'!I24</f>
        <v>-</v>
      </c>
      <c r="F24" s="11">
        <f>'11,12'!N24</f>
        <v>1</v>
      </c>
      <c r="G24" s="11" t="str">
        <f>'13,14'!I24</f>
        <v>-</v>
      </c>
      <c r="H24" s="11" t="str">
        <f>'13,14'!N24</f>
        <v>-</v>
      </c>
      <c r="I24" s="11">
        <f>'15,16'!I24</f>
        <v>15</v>
      </c>
      <c r="J24" s="11" t="str">
        <f>'15,16'!N24</f>
        <v>-</v>
      </c>
      <c r="K24" s="11" t="str">
        <f>'17,18'!I24</f>
        <v>-</v>
      </c>
      <c r="L24" s="11">
        <f>'17,18'!N24</f>
        <v>20</v>
      </c>
      <c r="M24" s="11" t="str">
        <f>'19,20'!I24</f>
        <v>-</v>
      </c>
      <c r="N24" s="35" t="str">
        <f>'19,20'!N24</f>
        <v>-</v>
      </c>
      <c r="O24" s="64">
        <f t="shared" si="0"/>
        <v>36</v>
      </c>
    </row>
    <row r="25" spans="1:15" ht="15.2" customHeight="1" x14ac:dyDescent="0.25">
      <c r="A25" s="106"/>
      <c r="B25" s="12">
        <v>21</v>
      </c>
      <c r="C25" s="28" t="s">
        <v>97</v>
      </c>
      <c r="D25" s="9">
        <v>73416</v>
      </c>
      <c r="E25" s="11" t="str">
        <f>'11,12'!I25</f>
        <v>-</v>
      </c>
      <c r="F25" s="11" t="str">
        <f>'11,12'!N25</f>
        <v>-</v>
      </c>
      <c r="G25" s="11" t="str">
        <f>'13,14'!I25</f>
        <v>-</v>
      </c>
      <c r="H25" s="11" t="str">
        <f>'13,14'!N25</f>
        <v>-</v>
      </c>
      <c r="I25" s="11">
        <f>'15,16'!I25</f>
        <v>1</v>
      </c>
      <c r="J25" s="11">
        <f>'15,16'!N25</f>
        <v>2</v>
      </c>
      <c r="K25" s="11" t="str">
        <f>'17,18'!I25</f>
        <v>-</v>
      </c>
      <c r="L25" s="11">
        <f>'17,18'!N25</f>
        <v>25</v>
      </c>
      <c r="M25" s="11">
        <f>'19,20'!I25</f>
        <v>25</v>
      </c>
      <c r="N25" s="35" t="str">
        <f>'19,20'!N25</f>
        <v>-</v>
      </c>
      <c r="O25" s="64">
        <f t="shared" si="0"/>
        <v>53</v>
      </c>
    </row>
    <row r="26" spans="1:15" ht="15.2" customHeight="1" x14ac:dyDescent="0.25">
      <c r="A26" s="106"/>
      <c r="B26" s="12">
        <v>22</v>
      </c>
      <c r="C26" s="10" t="s">
        <v>85</v>
      </c>
      <c r="D26" s="9">
        <v>73417</v>
      </c>
      <c r="E26" s="11" t="str">
        <f>'11,12'!I26</f>
        <v>-</v>
      </c>
      <c r="F26" s="11" t="str">
        <f>'11,12'!N26</f>
        <v>-</v>
      </c>
      <c r="G26" s="11" t="str">
        <f>'13,14'!I26</f>
        <v>-</v>
      </c>
      <c r="H26" s="11" t="str">
        <f>'13,14'!N26</f>
        <v>-</v>
      </c>
      <c r="I26" s="11">
        <f>'15,16'!I26</f>
        <v>11</v>
      </c>
      <c r="J26" s="11" t="str">
        <f>'15,16'!N26</f>
        <v>-</v>
      </c>
      <c r="K26" s="11" t="str">
        <f>'17,18'!I26</f>
        <v>-</v>
      </c>
      <c r="L26" s="11" t="str">
        <f>'17,18'!N26</f>
        <v>-</v>
      </c>
      <c r="M26" s="11" t="str">
        <f>'19,20'!I26</f>
        <v>-</v>
      </c>
      <c r="N26" s="35" t="str">
        <f>'19,20'!N26</f>
        <v>-</v>
      </c>
      <c r="O26" s="64">
        <f t="shared" si="0"/>
        <v>11</v>
      </c>
    </row>
    <row r="27" spans="1:15" s="3" customFormat="1" ht="15.2" customHeight="1" x14ac:dyDescent="0.25">
      <c r="A27" s="106"/>
      <c r="B27" s="12">
        <v>23</v>
      </c>
      <c r="C27" s="10" t="s">
        <v>18</v>
      </c>
      <c r="D27" s="9" t="s">
        <v>19</v>
      </c>
      <c r="E27" s="11" t="str">
        <f>'11,12'!I27</f>
        <v>-</v>
      </c>
      <c r="F27" s="11" t="str">
        <f>'11,12'!N27</f>
        <v>-</v>
      </c>
      <c r="G27" s="11" t="str">
        <f>'13,14'!I27</f>
        <v>-</v>
      </c>
      <c r="H27" s="11">
        <f>'13,14'!N27</f>
        <v>20</v>
      </c>
      <c r="I27" s="11">
        <f>'15,16'!I27</f>
        <v>9</v>
      </c>
      <c r="J27" s="11" t="str">
        <f>'15,16'!N27</f>
        <v>-</v>
      </c>
      <c r="K27" s="11" t="str">
        <f>'17,18'!I27</f>
        <v>-</v>
      </c>
      <c r="L27" s="11" t="str">
        <f>'17,18'!N27</f>
        <v>-</v>
      </c>
      <c r="M27" s="11" t="str">
        <f>'19,20'!I27</f>
        <v>-</v>
      </c>
      <c r="N27" s="35" t="str">
        <f>'19,20'!N27</f>
        <v>-</v>
      </c>
      <c r="O27" s="64">
        <f t="shared" si="0"/>
        <v>29</v>
      </c>
    </row>
    <row r="28" spans="1:15" ht="15.2" customHeight="1" x14ac:dyDescent="0.25">
      <c r="A28" s="106"/>
      <c r="B28" s="12">
        <v>24</v>
      </c>
      <c r="C28" s="10" t="s">
        <v>20</v>
      </c>
      <c r="D28" s="9" t="s">
        <v>21</v>
      </c>
      <c r="E28" s="11" t="str">
        <f>'11,12'!I28</f>
        <v>-</v>
      </c>
      <c r="F28" s="11" t="str">
        <f>'11,12'!N28</f>
        <v>-</v>
      </c>
      <c r="G28" s="11" t="str">
        <f>'13,14'!I28</f>
        <v>-</v>
      </c>
      <c r="H28" s="11" t="str">
        <f>'13,14'!N28</f>
        <v>-</v>
      </c>
      <c r="I28" s="11">
        <f>'15,16'!I28</f>
        <v>2</v>
      </c>
      <c r="J28" s="11">
        <f>'15,16'!N28</f>
        <v>0.1</v>
      </c>
      <c r="K28" s="11" t="str">
        <f>'17,18'!I28</f>
        <v>-</v>
      </c>
      <c r="L28" s="11" t="str">
        <f>'17,18'!N28</f>
        <v>-</v>
      </c>
      <c r="M28" s="11" t="str">
        <f>'19,20'!I28</f>
        <v>-</v>
      </c>
      <c r="N28" s="35" t="str">
        <f>'19,20'!N28</f>
        <v>-</v>
      </c>
      <c r="O28" s="64">
        <f t="shared" si="0"/>
        <v>2.1</v>
      </c>
    </row>
    <row r="29" spans="1:15" ht="15.2" customHeight="1" thickBot="1" x14ac:dyDescent="0.3">
      <c r="A29" s="107"/>
      <c r="B29" s="29">
        <v>25</v>
      </c>
      <c r="C29" s="32" t="s">
        <v>99</v>
      </c>
      <c r="D29" s="33" t="s">
        <v>98</v>
      </c>
      <c r="E29" s="23" t="str">
        <f>'11,12'!I29</f>
        <v>-</v>
      </c>
      <c r="F29" s="23" t="str">
        <f>'11,12'!N29</f>
        <v>-</v>
      </c>
      <c r="G29" s="23" t="str">
        <f>'13,14'!I29</f>
        <v>-</v>
      </c>
      <c r="H29" s="23">
        <f>'13,14'!N29</f>
        <v>16</v>
      </c>
      <c r="I29" s="23">
        <f>'15,16'!I29</f>
        <v>20</v>
      </c>
      <c r="J29" s="23" t="str">
        <f>'15,16'!N29</f>
        <v>-</v>
      </c>
      <c r="K29" s="23" t="str">
        <f>'17,18'!I29</f>
        <v>-</v>
      </c>
      <c r="L29" s="23">
        <f>'17,18'!N29</f>
        <v>57</v>
      </c>
      <c r="M29" s="23" t="str">
        <f>'19,20'!I29</f>
        <v>-</v>
      </c>
      <c r="N29" s="36" t="str">
        <f>'19,20'!N29</f>
        <v>-</v>
      </c>
      <c r="O29" s="65">
        <f t="shared" si="0"/>
        <v>93</v>
      </c>
    </row>
    <row r="30" spans="1:15" ht="15.2" customHeight="1" x14ac:dyDescent="0.25">
      <c r="A30" s="87" t="s">
        <v>56</v>
      </c>
      <c r="B30" s="18">
        <v>26</v>
      </c>
      <c r="C30" s="37" t="s">
        <v>22</v>
      </c>
      <c r="D30" s="38" t="s">
        <v>23</v>
      </c>
      <c r="E30" s="30" t="str">
        <f>'11,12'!I30</f>
        <v>-</v>
      </c>
      <c r="F30" s="30" t="str">
        <f>'11,12'!N30</f>
        <v>-</v>
      </c>
      <c r="G30" s="30" t="str">
        <f>'13,14'!I30</f>
        <v>-</v>
      </c>
      <c r="H30" s="30" t="str">
        <f>'13,14'!N30</f>
        <v>-</v>
      </c>
      <c r="I30" s="30" t="str">
        <f>'15,16'!I30</f>
        <v>-</v>
      </c>
      <c r="J30" s="30" t="str">
        <f>'15,16'!N30</f>
        <v>-</v>
      </c>
      <c r="K30" s="30" t="str">
        <f>'17,18'!I30</f>
        <v>-</v>
      </c>
      <c r="L30" s="30" t="str">
        <f>'17,18'!N30</f>
        <v>-</v>
      </c>
      <c r="M30" s="30" t="str">
        <f>'19,20'!I30</f>
        <v>-</v>
      </c>
      <c r="N30" s="34" t="str">
        <f>'19,20'!N30</f>
        <v>-</v>
      </c>
      <c r="O30" s="66">
        <f t="shared" si="0"/>
        <v>0</v>
      </c>
    </row>
    <row r="31" spans="1:15" ht="15.2" customHeight="1" x14ac:dyDescent="0.25">
      <c r="A31" s="88"/>
      <c r="B31" s="12">
        <v>27</v>
      </c>
      <c r="C31" s="10" t="s">
        <v>24</v>
      </c>
      <c r="D31" s="9" t="s">
        <v>25</v>
      </c>
      <c r="E31" s="11" t="str">
        <f>'11,12'!I31</f>
        <v>-</v>
      </c>
      <c r="F31" s="11">
        <f>'11,12'!N31</f>
        <v>2</v>
      </c>
      <c r="G31" s="11">
        <f>'13,14'!I31</f>
        <v>0.3</v>
      </c>
      <c r="H31" s="11">
        <f>'13,14'!N31</f>
        <v>0.1</v>
      </c>
      <c r="I31" s="11">
        <f>'15,16'!I31</f>
        <v>14</v>
      </c>
      <c r="J31" s="11" t="str">
        <f>'15,16'!N31</f>
        <v>-</v>
      </c>
      <c r="K31" s="11" t="str">
        <f>'17,18'!I31</f>
        <v>-</v>
      </c>
      <c r="L31" s="11">
        <f>'17,18'!N31</f>
        <v>0.5</v>
      </c>
      <c r="M31" s="11" t="str">
        <f>'19,20'!I31</f>
        <v>-</v>
      </c>
      <c r="N31" s="35">
        <f>'19,20'!N31</f>
        <v>10</v>
      </c>
      <c r="O31" s="64">
        <f t="shared" si="0"/>
        <v>26.9</v>
      </c>
    </row>
    <row r="32" spans="1:15" s="3" customFormat="1" ht="15.2" customHeight="1" x14ac:dyDescent="0.25">
      <c r="A32" s="88"/>
      <c r="B32" s="12">
        <v>28</v>
      </c>
      <c r="C32" s="10" t="s">
        <v>86</v>
      </c>
      <c r="D32" s="9">
        <v>72421</v>
      </c>
      <c r="E32" s="11" t="str">
        <f>'11,12'!I32</f>
        <v>-</v>
      </c>
      <c r="F32" s="11">
        <f>'11,12'!N32</f>
        <v>25</v>
      </c>
      <c r="G32" s="11">
        <f>'13,14'!I32</f>
        <v>6</v>
      </c>
      <c r="H32" s="11" t="str">
        <f>'13,14'!N32</f>
        <v>-</v>
      </c>
      <c r="I32" s="11" t="str">
        <f>'15,16'!I32</f>
        <v>-</v>
      </c>
      <c r="J32" s="11" t="str">
        <f>'15,16'!N32</f>
        <v>-</v>
      </c>
      <c r="K32" s="11">
        <f>'17,18'!I32</f>
        <v>8</v>
      </c>
      <c r="L32" s="11" t="str">
        <f>'17,18'!N32</f>
        <v>-</v>
      </c>
      <c r="M32" s="11" t="str">
        <f>'19,20'!I32</f>
        <v>-</v>
      </c>
      <c r="N32" s="35" t="str">
        <f>'19,20'!N32</f>
        <v>-</v>
      </c>
      <c r="O32" s="64">
        <f t="shared" si="0"/>
        <v>39</v>
      </c>
    </row>
    <row r="33" spans="1:15" ht="15.2" customHeight="1" x14ac:dyDescent="0.25">
      <c r="A33" s="88"/>
      <c r="B33" s="12">
        <v>29</v>
      </c>
      <c r="C33" s="10" t="s">
        <v>26</v>
      </c>
      <c r="D33" s="9" t="s">
        <v>27</v>
      </c>
      <c r="E33" s="11" t="str">
        <f>'11,12'!I33</f>
        <v>-</v>
      </c>
      <c r="F33" s="11" t="str">
        <f>'11,12'!N33</f>
        <v>-</v>
      </c>
      <c r="G33" s="11" t="str">
        <f>'13,14'!I33</f>
        <v>-</v>
      </c>
      <c r="H33" s="11" t="str">
        <f>'13,14'!N33</f>
        <v>-</v>
      </c>
      <c r="I33" s="11">
        <f>'15,16'!I33</f>
        <v>0.2</v>
      </c>
      <c r="J33" s="11" t="str">
        <f>'15,16'!N33</f>
        <v>-</v>
      </c>
      <c r="K33" s="11" t="str">
        <f>'17,18'!I33</f>
        <v>-</v>
      </c>
      <c r="L33" s="11">
        <f>'17,18'!N33</f>
        <v>0.5</v>
      </c>
      <c r="M33" s="11" t="str">
        <f>'19,20'!I33</f>
        <v>-</v>
      </c>
      <c r="N33" s="35" t="str">
        <f>'19,20'!N33</f>
        <v>-</v>
      </c>
      <c r="O33" s="64">
        <f t="shared" si="0"/>
        <v>0.7</v>
      </c>
    </row>
    <row r="34" spans="1:15" ht="15.2" customHeight="1" x14ac:dyDescent="0.25">
      <c r="A34" s="88"/>
      <c r="B34" s="12">
        <v>30</v>
      </c>
      <c r="C34" s="10" t="s">
        <v>28</v>
      </c>
      <c r="D34" s="9" t="s">
        <v>29</v>
      </c>
      <c r="E34" s="11">
        <f>'11,12'!I34</f>
        <v>0.2</v>
      </c>
      <c r="F34" s="11" t="str">
        <f>'11,12'!N34</f>
        <v>-</v>
      </c>
      <c r="G34" s="11" t="str">
        <f>'13,14'!I34</f>
        <v>-</v>
      </c>
      <c r="H34" s="11" t="str">
        <f>'13,14'!N34</f>
        <v>-</v>
      </c>
      <c r="I34" s="11">
        <f>'15,16'!I34</f>
        <v>1</v>
      </c>
      <c r="J34" s="11" t="str">
        <f>'15,16'!N34</f>
        <v>-</v>
      </c>
      <c r="K34" s="11" t="str">
        <f>'17,18'!I34</f>
        <v>-</v>
      </c>
      <c r="L34" s="11" t="str">
        <f>'17,18'!N34</f>
        <v>-</v>
      </c>
      <c r="M34" s="11" t="str">
        <f>'19,20'!I34</f>
        <v>-</v>
      </c>
      <c r="N34" s="35" t="str">
        <f>'19,20'!N34</f>
        <v>-</v>
      </c>
      <c r="O34" s="64">
        <f t="shared" si="0"/>
        <v>1.2</v>
      </c>
    </row>
    <row r="35" spans="1:15" ht="15.2" customHeight="1" x14ac:dyDescent="0.25">
      <c r="A35" s="88"/>
      <c r="B35" s="12">
        <v>31</v>
      </c>
      <c r="C35" s="10" t="s">
        <v>30</v>
      </c>
      <c r="D35" s="9">
        <v>72422</v>
      </c>
      <c r="E35" s="11">
        <f>'11,12'!I35</f>
        <v>18</v>
      </c>
      <c r="F35" s="11" t="str">
        <f>'11,12'!N35</f>
        <v>-</v>
      </c>
      <c r="G35" s="11" t="str">
        <f>'13,14'!I35</f>
        <v>-</v>
      </c>
      <c r="H35" s="11" t="str">
        <f>'13,14'!N35</f>
        <v>-</v>
      </c>
      <c r="I35" s="11" t="str">
        <f>'15,16'!I35</f>
        <v>-</v>
      </c>
      <c r="J35" s="11" t="str">
        <f>'15,16'!N35</f>
        <v>-</v>
      </c>
      <c r="K35" s="11" t="str">
        <f>'17,18'!I35</f>
        <v>-</v>
      </c>
      <c r="L35" s="11" t="str">
        <f>'17,18'!N35</f>
        <v>-</v>
      </c>
      <c r="M35" s="11" t="str">
        <f>'19,20'!I35</f>
        <v>-</v>
      </c>
      <c r="N35" s="35" t="str">
        <f>'19,20'!N35</f>
        <v>-</v>
      </c>
      <c r="O35" s="64">
        <f t="shared" si="0"/>
        <v>18</v>
      </c>
    </row>
    <row r="36" spans="1:15" ht="15.2" customHeight="1" x14ac:dyDescent="0.25">
      <c r="A36" s="88"/>
      <c r="B36" s="12">
        <v>32</v>
      </c>
      <c r="C36" s="10" t="s">
        <v>31</v>
      </c>
      <c r="D36" s="9">
        <v>72423</v>
      </c>
      <c r="E36" s="11">
        <f>'11,12'!I36</f>
        <v>1</v>
      </c>
      <c r="F36" s="11">
        <f>'11,12'!N36</f>
        <v>12</v>
      </c>
      <c r="G36" s="11" t="str">
        <f>'13,14'!I36</f>
        <v>-</v>
      </c>
      <c r="H36" s="11">
        <f>'13,14'!N36</f>
        <v>4</v>
      </c>
      <c r="I36" s="11" t="str">
        <f>'15,16'!I36</f>
        <v>-</v>
      </c>
      <c r="J36" s="11">
        <f>'15,16'!N36</f>
        <v>1</v>
      </c>
      <c r="K36" s="11" t="str">
        <f>'17,18'!I36</f>
        <v>-</v>
      </c>
      <c r="L36" s="11" t="str">
        <f>'17,18'!N36</f>
        <v>-</v>
      </c>
      <c r="M36" s="11">
        <f>'19,20'!I36</f>
        <v>1</v>
      </c>
      <c r="N36" s="35" t="str">
        <f>'19,20'!N36</f>
        <v>-</v>
      </c>
      <c r="O36" s="64">
        <f t="shared" si="0"/>
        <v>19</v>
      </c>
    </row>
    <row r="37" spans="1:15" ht="15.2" customHeight="1" x14ac:dyDescent="0.25">
      <c r="A37" s="88"/>
      <c r="B37" s="12">
        <v>33</v>
      </c>
      <c r="C37" s="10" t="s">
        <v>32</v>
      </c>
      <c r="D37" s="9">
        <v>72424</v>
      </c>
      <c r="E37" s="11">
        <f>'11,12'!I37</f>
        <v>13</v>
      </c>
      <c r="F37" s="11">
        <f>'11,12'!N37</f>
        <v>13</v>
      </c>
      <c r="G37" s="11" t="str">
        <f>'13,14'!I37</f>
        <v>-</v>
      </c>
      <c r="H37" s="11">
        <f>'13,14'!N37</f>
        <v>2</v>
      </c>
      <c r="I37" s="11" t="str">
        <f>'15,16'!I37</f>
        <v>-</v>
      </c>
      <c r="J37" s="11" t="str">
        <f>'15,16'!N37</f>
        <v>-</v>
      </c>
      <c r="K37" s="11" t="str">
        <f>'17,18'!I37</f>
        <v>-</v>
      </c>
      <c r="L37" s="11" t="str">
        <f>'17,18'!N37</f>
        <v>-</v>
      </c>
      <c r="M37" s="11">
        <f>'19,20'!I37</f>
        <v>1</v>
      </c>
      <c r="N37" s="35" t="str">
        <f>'19,20'!N37</f>
        <v>-</v>
      </c>
      <c r="O37" s="64">
        <f t="shared" si="0"/>
        <v>29</v>
      </c>
    </row>
    <row r="38" spans="1:15" ht="15.2" customHeight="1" x14ac:dyDescent="0.25">
      <c r="A38" s="88"/>
      <c r="B38" s="12">
        <v>34</v>
      </c>
      <c r="C38" s="10" t="s">
        <v>33</v>
      </c>
      <c r="D38" s="9" t="s">
        <v>34</v>
      </c>
      <c r="E38" s="11" t="str">
        <f>'11,12'!I38</f>
        <v>-</v>
      </c>
      <c r="F38" s="11" t="str">
        <f>'11,12'!N38</f>
        <v>-</v>
      </c>
      <c r="G38" s="11" t="str">
        <f>'13,14'!I38</f>
        <v>-</v>
      </c>
      <c r="H38" s="11">
        <f>'13,14'!N38</f>
        <v>0.3</v>
      </c>
      <c r="I38" s="11" t="str">
        <f>'15,16'!I38</f>
        <v>-</v>
      </c>
      <c r="J38" s="11" t="str">
        <f>'15,16'!N38</f>
        <v>-</v>
      </c>
      <c r="K38" s="11" t="str">
        <f>'17,18'!I38</f>
        <v>-</v>
      </c>
      <c r="L38" s="11" t="str">
        <f>'17,18'!N38</f>
        <v>-</v>
      </c>
      <c r="M38" s="11" t="str">
        <f>'19,20'!I38</f>
        <v>-</v>
      </c>
      <c r="N38" s="35" t="str">
        <f>'19,20'!N38</f>
        <v>-</v>
      </c>
      <c r="O38" s="64">
        <f t="shared" si="0"/>
        <v>0.3</v>
      </c>
    </row>
    <row r="39" spans="1:15" ht="15.2" customHeight="1" x14ac:dyDescent="0.25">
      <c r="A39" s="88"/>
      <c r="B39" s="12">
        <v>35</v>
      </c>
      <c r="C39" s="10" t="s">
        <v>87</v>
      </c>
      <c r="D39" s="9">
        <v>72432</v>
      </c>
      <c r="E39" s="11" t="str">
        <f>'11,12'!I39</f>
        <v>-</v>
      </c>
      <c r="F39" s="11" t="str">
        <f>'11,12'!N39</f>
        <v>-</v>
      </c>
      <c r="G39" s="11" t="str">
        <f>'13,14'!I39</f>
        <v>-</v>
      </c>
      <c r="H39" s="11" t="str">
        <f>'13,14'!N39</f>
        <v>-</v>
      </c>
      <c r="I39" s="11" t="str">
        <f>'15,16'!I39</f>
        <v>-</v>
      </c>
      <c r="J39" s="11" t="str">
        <f>'15,16'!N39</f>
        <v>-</v>
      </c>
      <c r="K39" s="11" t="str">
        <f>'17,18'!I39</f>
        <v>-</v>
      </c>
      <c r="L39" s="11" t="str">
        <f>'17,18'!N39</f>
        <v>-</v>
      </c>
      <c r="M39" s="11" t="str">
        <f>'19,20'!I39</f>
        <v>-</v>
      </c>
      <c r="N39" s="35" t="str">
        <f>'19,20'!N39</f>
        <v>-</v>
      </c>
      <c r="O39" s="64">
        <f t="shared" si="0"/>
        <v>0</v>
      </c>
    </row>
    <row r="40" spans="1:15" ht="15.2" customHeight="1" x14ac:dyDescent="0.25">
      <c r="A40" s="88"/>
      <c r="B40" s="12">
        <v>36</v>
      </c>
      <c r="C40" s="10" t="s">
        <v>94</v>
      </c>
      <c r="D40" s="9">
        <v>48844</v>
      </c>
      <c r="E40" s="11">
        <f>'11,12'!I40</f>
        <v>12</v>
      </c>
      <c r="F40" s="11">
        <f>'11,12'!N40</f>
        <v>12</v>
      </c>
      <c r="G40" s="11" t="str">
        <f>'13,14'!I40</f>
        <v>-</v>
      </c>
      <c r="H40" s="11">
        <f>'13,14'!N40</f>
        <v>2</v>
      </c>
      <c r="I40" s="11" t="str">
        <f>'15,16'!I40</f>
        <v>-</v>
      </c>
      <c r="J40" s="11">
        <f>'15,16'!N40</f>
        <v>0.6</v>
      </c>
      <c r="K40" s="11" t="str">
        <f>'17,18'!I40</f>
        <v>-</v>
      </c>
      <c r="L40" s="11">
        <f>'17,18'!N40</f>
        <v>0.1</v>
      </c>
      <c r="M40" s="11">
        <f>'19,20'!I40</f>
        <v>1</v>
      </c>
      <c r="N40" s="35" t="str">
        <f>'19,20'!N40</f>
        <v>-</v>
      </c>
      <c r="O40" s="64">
        <f t="shared" si="0"/>
        <v>27.700000000000003</v>
      </c>
    </row>
    <row r="41" spans="1:15" ht="15.2" customHeight="1" x14ac:dyDescent="0.25">
      <c r="A41" s="88"/>
      <c r="B41" s="12">
        <v>37</v>
      </c>
      <c r="C41" s="10" t="s">
        <v>35</v>
      </c>
      <c r="D41" s="9">
        <v>72425</v>
      </c>
      <c r="E41" s="11" t="str">
        <f>'11,12'!I41</f>
        <v>-</v>
      </c>
      <c r="F41" s="11" t="str">
        <f>'11,12'!N41</f>
        <v>-</v>
      </c>
      <c r="G41" s="11" t="str">
        <f>'13,14'!I41</f>
        <v>-</v>
      </c>
      <c r="H41" s="11" t="str">
        <f>'13,14'!N41</f>
        <v>-</v>
      </c>
      <c r="I41" s="11" t="str">
        <f>'15,16'!I41</f>
        <v>-</v>
      </c>
      <c r="J41" s="11" t="str">
        <f>'15,16'!N41</f>
        <v>-</v>
      </c>
      <c r="K41" s="11" t="str">
        <f>'17,18'!I41</f>
        <v>-</v>
      </c>
      <c r="L41" s="11" t="str">
        <f>'17,18'!N41</f>
        <v>-</v>
      </c>
      <c r="M41" s="11" t="str">
        <f>'19,20'!I41</f>
        <v>-</v>
      </c>
      <c r="N41" s="35" t="str">
        <f>'19,20'!N41</f>
        <v>-</v>
      </c>
      <c r="O41" s="64">
        <f t="shared" si="0"/>
        <v>0</v>
      </c>
    </row>
    <row r="42" spans="1:15" ht="15.2" customHeight="1" x14ac:dyDescent="0.25">
      <c r="A42" s="88"/>
      <c r="B42" s="12">
        <v>38</v>
      </c>
      <c r="C42" s="10" t="s">
        <v>88</v>
      </c>
      <c r="D42" s="9">
        <v>72426</v>
      </c>
      <c r="E42" s="11" t="str">
        <f>'11,12'!I42</f>
        <v>-</v>
      </c>
      <c r="F42" s="11">
        <f>'11,12'!N42</f>
        <v>6</v>
      </c>
      <c r="G42" s="11" t="str">
        <f>'13,14'!I42</f>
        <v>-</v>
      </c>
      <c r="H42" s="11" t="str">
        <f>'13,14'!N42</f>
        <v>-</v>
      </c>
      <c r="I42" s="11" t="str">
        <f>'15,16'!I42</f>
        <v>-</v>
      </c>
      <c r="J42" s="11" t="str">
        <f>'15,16'!N42</f>
        <v>-</v>
      </c>
      <c r="K42" s="11" t="str">
        <f>'17,18'!I42</f>
        <v>-</v>
      </c>
      <c r="L42" s="11" t="str">
        <f>'17,18'!N42</f>
        <v>-</v>
      </c>
      <c r="M42" s="11" t="str">
        <f>'19,20'!I42</f>
        <v>-</v>
      </c>
      <c r="N42" s="35" t="str">
        <f>'19,20'!N42</f>
        <v>-</v>
      </c>
      <c r="O42" s="64">
        <f t="shared" si="0"/>
        <v>6</v>
      </c>
    </row>
    <row r="43" spans="1:15" ht="15.2" customHeight="1" x14ac:dyDescent="0.25">
      <c r="A43" s="88"/>
      <c r="B43" s="12">
        <v>39</v>
      </c>
      <c r="C43" s="10" t="s">
        <v>95</v>
      </c>
      <c r="D43" s="9" t="s">
        <v>96</v>
      </c>
      <c r="E43" s="11" t="str">
        <f>'11,12'!I43</f>
        <v>-</v>
      </c>
      <c r="F43" s="11" t="str">
        <f>'11,12'!N43</f>
        <v>-</v>
      </c>
      <c r="G43" s="11" t="str">
        <f>'13,14'!I43</f>
        <v>-</v>
      </c>
      <c r="H43" s="11" t="str">
        <f>'13,14'!N43</f>
        <v>-</v>
      </c>
      <c r="I43" s="11" t="str">
        <f>'15,16'!I43</f>
        <v>-</v>
      </c>
      <c r="J43" s="11" t="str">
        <f>'15,16'!N43</f>
        <v>-</v>
      </c>
      <c r="K43" s="11" t="str">
        <f>'17,18'!I43</f>
        <v>-</v>
      </c>
      <c r="L43" s="11" t="str">
        <f>'17,18'!N43</f>
        <v>-</v>
      </c>
      <c r="M43" s="11" t="str">
        <f>'19,20'!I43</f>
        <v>-</v>
      </c>
      <c r="N43" s="35" t="str">
        <f>'19,20'!N43</f>
        <v>-</v>
      </c>
      <c r="O43" s="64">
        <f t="shared" si="0"/>
        <v>0</v>
      </c>
    </row>
    <row r="44" spans="1:15" ht="15.2" customHeight="1" x14ac:dyDescent="0.25">
      <c r="A44" s="88"/>
      <c r="B44" s="12">
        <v>40</v>
      </c>
      <c r="C44" s="10" t="s">
        <v>36</v>
      </c>
      <c r="D44" s="9">
        <v>72427</v>
      </c>
      <c r="E44" s="11">
        <f>'11,12'!I44</f>
        <v>1</v>
      </c>
      <c r="F44" s="11" t="str">
        <f>'11,12'!N44</f>
        <v>-</v>
      </c>
      <c r="G44" s="11" t="str">
        <f>'13,14'!I44</f>
        <v>-</v>
      </c>
      <c r="H44" s="11" t="str">
        <f>'13,14'!N44</f>
        <v>-</v>
      </c>
      <c r="I44" s="11" t="str">
        <f>'15,16'!I44</f>
        <v>-</v>
      </c>
      <c r="J44" s="11" t="str">
        <f>'15,16'!N44</f>
        <v>-</v>
      </c>
      <c r="K44" s="11" t="str">
        <f>'17,18'!I44</f>
        <v>-</v>
      </c>
      <c r="L44" s="11" t="str">
        <f>'17,18'!N44</f>
        <v>-</v>
      </c>
      <c r="M44" s="11" t="str">
        <f>'19,20'!I44</f>
        <v>-</v>
      </c>
      <c r="N44" s="35" t="str">
        <f>'19,20'!N44</f>
        <v>-</v>
      </c>
      <c r="O44" s="64">
        <f t="shared" si="0"/>
        <v>1</v>
      </c>
    </row>
    <row r="45" spans="1:15" ht="15.2" customHeight="1" x14ac:dyDescent="0.25">
      <c r="A45" s="88"/>
      <c r="B45" s="12">
        <v>41</v>
      </c>
      <c r="C45" s="10" t="s">
        <v>37</v>
      </c>
      <c r="D45" s="9">
        <v>72428</v>
      </c>
      <c r="E45" s="11">
        <f>'11,12'!I45</f>
        <v>26</v>
      </c>
      <c r="F45" s="11" t="str">
        <f>'11,12'!N45</f>
        <v>-</v>
      </c>
      <c r="G45" s="11" t="str">
        <f>'13,14'!I45</f>
        <v>-</v>
      </c>
      <c r="H45" s="11" t="str">
        <f>'13,14'!N45</f>
        <v>-</v>
      </c>
      <c r="I45" s="11" t="str">
        <f>'15,16'!I45</f>
        <v>-</v>
      </c>
      <c r="J45" s="11" t="str">
        <f>'15,16'!N45</f>
        <v>-</v>
      </c>
      <c r="K45" s="11" t="str">
        <f>'17,18'!I45</f>
        <v>-</v>
      </c>
      <c r="L45" s="11" t="str">
        <f>'17,18'!N45</f>
        <v>-</v>
      </c>
      <c r="M45" s="11" t="str">
        <f>'19,20'!I45</f>
        <v>-</v>
      </c>
      <c r="N45" s="35" t="str">
        <f>'19,20'!N45</f>
        <v>-</v>
      </c>
      <c r="O45" s="64">
        <f t="shared" si="0"/>
        <v>26</v>
      </c>
    </row>
    <row r="46" spans="1:15" ht="15.2" customHeight="1" x14ac:dyDescent="0.25">
      <c r="A46" s="88"/>
      <c r="B46" s="12">
        <v>42</v>
      </c>
      <c r="C46" s="10" t="s">
        <v>89</v>
      </c>
      <c r="D46" s="9">
        <v>72429</v>
      </c>
      <c r="E46" s="11" t="str">
        <f>'11,12'!I46</f>
        <v>-</v>
      </c>
      <c r="F46" s="11" t="str">
        <f>'11,12'!N46</f>
        <v>-</v>
      </c>
      <c r="G46" s="11" t="str">
        <f>'13,14'!I46</f>
        <v>-</v>
      </c>
      <c r="H46" s="11" t="str">
        <f>'13,14'!N46</f>
        <v>-</v>
      </c>
      <c r="I46" s="11" t="str">
        <f>'15,16'!I46</f>
        <v>-</v>
      </c>
      <c r="J46" s="11" t="str">
        <f>'15,16'!N46</f>
        <v>-</v>
      </c>
      <c r="K46" s="11" t="str">
        <f>'17,18'!I46</f>
        <v>-</v>
      </c>
      <c r="L46" s="11" t="str">
        <f>'17,18'!N46</f>
        <v>-</v>
      </c>
      <c r="M46" s="11" t="str">
        <f>'19,20'!I46</f>
        <v>-</v>
      </c>
      <c r="N46" s="35" t="str">
        <f>'19,20'!N46</f>
        <v>-</v>
      </c>
      <c r="O46" s="64">
        <f t="shared" si="0"/>
        <v>0</v>
      </c>
    </row>
    <row r="47" spans="1:15" ht="15.2" customHeight="1" x14ac:dyDescent="0.25">
      <c r="A47" s="88"/>
      <c r="B47" s="12">
        <v>43</v>
      </c>
      <c r="C47" s="10" t="s">
        <v>38</v>
      </c>
      <c r="D47" s="9">
        <v>48845</v>
      </c>
      <c r="E47" s="11" t="str">
        <f>'11,12'!I47</f>
        <v>-</v>
      </c>
      <c r="F47" s="11" t="str">
        <f>'11,12'!N47</f>
        <v>-</v>
      </c>
      <c r="G47" s="11" t="str">
        <f>'13,14'!I47</f>
        <v>-</v>
      </c>
      <c r="H47" s="11" t="str">
        <f>'13,14'!N47</f>
        <v>-</v>
      </c>
      <c r="I47" s="11" t="str">
        <f>'15,16'!I47</f>
        <v>-</v>
      </c>
      <c r="J47" s="11" t="str">
        <f>'15,16'!N47</f>
        <v>-</v>
      </c>
      <c r="K47" s="11" t="str">
        <f>'17,18'!I47</f>
        <v>-</v>
      </c>
      <c r="L47" s="11" t="str">
        <f>'17,18'!N47</f>
        <v>-</v>
      </c>
      <c r="M47" s="11" t="str">
        <f>'19,20'!I47</f>
        <v>-</v>
      </c>
      <c r="N47" s="35" t="str">
        <f>'19,20'!N47</f>
        <v>-</v>
      </c>
      <c r="O47" s="64">
        <f t="shared" si="0"/>
        <v>0</v>
      </c>
    </row>
    <row r="48" spans="1:15" ht="15.2" customHeight="1" x14ac:dyDescent="0.25">
      <c r="A48" s="88"/>
      <c r="B48" s="12">
        <v>44</v>
      </c>
      <c r="C48" s="10" t="s">
        <v>90</v>
      </c>
      <c r="D48" s="9">
        <v>72436</v>
      </c>
      <c r="E48" s="11" t="str">
        <f>'11,12'!I48</f>
        <v>-</v>
      </c>
      <c r="F48" s="11" t="str">
        <f>'11,12'!N48</f>
        <v>-</v>
      </c>
      <c r="G48" s="11" t="str">
        <f>'13,14'!I48</f>
        <v>-</v>
      </c>
      <c r="H48" s="11" t="str">
        <f>'13,14'!N48</f>
        <v>-</v>
      </c>
      <c r="I48" s="11" t="str">
        <f>'15,16'!I48</f>
        <v>-</v>
      </c>
      <c r="J48" s="11" t="str">
        <f>'15,16'!N48</f>
        <v>-</v>
      </c>
      <c r="K48" s="11" t="str">
        <f>'17,18'!I48</f>
        <v>-</v>
      </c>
      <c r="L48" s="11" t="str">
        <f>'17,18'!N48</f>
        <v>-</v>
      </c>
      <c r="M48" s="11" t="str">
        <f>'19,20'!I48</f>
        <v>-</v>
      </c>
      <c r="N48" s="35" t="str">
        <f>'19,20'!N48</f>
        <v>-</v>
      </c>
      <c r="O48" s="64">
        <f t="shared" si="0"/>
        <v>0</v>
      </c>
    </row>
    <row r="49" spans="1:15" ht="15.2" customHeight="1" thickBot="1" x14ac:dyDescent="0.3">
      <c r="A49" s="89"/>
      <c r="B49" s="29">
        <v>45</v>
      </c>
      <c r="C49" s="32" t="s">
        <v>39</v>
      </c>
      <c r="D49" s="33" t="s">
        <v>40</v>
      </c>
      <c r="E49" s="23" t="str">
        <f>'11,12'!I49</f>
        <v>-</v>
      </c>
      <c r="F49" s="23" t="str">
        <f>'11,12'!N49</f>
        <v>-</v>
      </c>
      <c r="G49" s="23" t="str">
        <f>'13,14'!I49</f>
        <v>-</v>
      </c>
      <c r="H49" s="23" t="str">
        <f>'13,14'!N49</f>
        <v>-</v>
      </c>
      <c r="I49" s="23" t="str">
        <f>'15,16'!I49</f>
        <v>-</v>
      </c>
      <c r="J49" s="23" t="str">
        <f>'15,16'!N49</f>
        <v>-</v>
      </c>
      <c r="K49" s="23" t="str">
        <f>'17,18'!I49</f>
        <v>-</v>
      </c>
      <c r="L49" s="23" t="str">
        <f>'17,18'!N49</f>
        <v>-</v>
      </c>
      <c r="M49" s="23" t="str">
        <f>'19,20'!I49</f>
        <v>-</v>
      </c>
      <c r="N49" s="36" t="str">
        <f>'19,20'!N49</f>
        <v>-</v>
      </c>
      <c r="O49" s="65">
        <f t="shared" si="0"/>
        <v>0</v>
      </c>
    </row>
    <row r="50" spans="1:15" ht="15.2" customHeight="1" x14ac:dyDescent="0.25">
      <c r="A50" s="90" t="s">
        <v>62</v>
      </c>
      <c r="B50" s="18">
        <v>46</v>
      </c>
      <c r="C50" s="37" t="s">
        <v>41</v>
      </c>
      <c r="D50" s="38">
        <v>72441</v>
      </c>
      <c r="E50" s="30" t="str">
        <f>'11,12'!I50</f>
        <v>-</v>
      </c>
      <c r="F50" s="30" t="str">
        <f>'11,12'!N50</f>
        <v>-</v>
      </c>
      <c r="G50" s="30" t="str">
        <f>'13,14'!I50</f>
        <v>-</v>
      </c>
      <c r="H50" s="30" t="str">
        <f>'13,14'!N50</f>
        <v>-</v>
      </c>
      <c r="I50" s="30" t="str">
        <f>'15,16'!I50</f>
        <v>-</v>
      </c>
      <c r="J50" s="30" t="str">
        <f>'15,16'!N50</f>
        <v>-</v>
      </c>
      <c r="K50" s="30" t="str">
        <f>'17,18'!I50</f>
        <v>-</v>
      </c>
      <c r="L50" s="30" t="str">
        <f>'17,18'!N50</f>
        <v>-</v>
      </c>
      <c r="M50" s="30" t="str">
        <f>'19,20'!I50</f>
        <v>-</v>
      </c>
      <c r="N50" s="34" t="str">
        <f>'19,20'!N50</f>
        <v>-</v>
      </c>
      <c r="O50" s="66">
        <f t="shared" si="0"/>
        <v>0</v>
      </c>
    </row>
    <row r="51" spans="1:15" ht="15.2" customHeight="1" x14ac:dyDescent="0.25">
      <c r="A51" s="91"/>
      <c r="B51" s="12">
        <v>47</v>
      </c>
      <c r="C51" s="10" t="s">
        <v>42</v>
      </c>
      <c r="D51" s="9" t="s">
        <v>43</v>
      </c>
      <c r="E51" s="11">
        <f>'11,12'!I51</f>
        <v>1</v>
      </c>
      <c r="F51" s="11" t="str">
        <f>'11,12'!N51</f>
        <v>-</v>
      </c>
      <c r="G51" s="11" t="str">
        <f>'13,14'!I51</f>
        <v>-</v>
      </c>
      <c r="H51" s="11" t="str">
        <f>'13,14'!N51</f>
        <v>-</v>
      </c>
      <c r="I51" s="11" t="str">
        <f>'15,16'!I51</f>
        <v>-</v>
      </c>
      <c r="J51" s="11" t="str">
        <f>'15,16'!N51</f>
        <v>-</v>
      </c>
      <c r="K51" s="11" t="str">
        <f>'17,18'!I51</f>
        <v>-</v>
      </c>
      <c r="L51" s="11" t="str">
        <f>'17,18'!N51</f>
        <v>-</v>
      </c>
      <c r="M51" s="11" t="str">
        <f>'19,20'!I51</f>
        <v>-</v>
      </c>
      <c r="N51" s="35" t="str">
        <f>'19,20'!N51</f>
        <v>-</v>
      </c>
      <c r="O51" s="64">
        <f t="shared" si="0"/>
        <v>1</v>
      </c>
    </row>
    <row r="52" spans="1:15" ht="15.2" customHeight="1" x14ac:dyDescent="0.25">
      <c r="A52" s="91"/>
      <c r="B52" s="12">
        <v>48</v>
      </c>
      <c r="C52" s="10" t="s">
        <v>75</v>
      </c>
      <c r="D52" s="9">
        <v>72442</v>
      </c>
      <c r="E52" s="11" t="str">
        <f>'11,12'!I52</f>
        <v>-</v>
      </c>
      <c r="F52" s="11" t="str">
        <f>'11,12'!N52</f>
        <v>-</v>
      </c>
      <c r="G52" s="11" t="str">
        <f>'13,14'!I52</f>
        <v>-</v>
      </c>
      <c r="H52" s="11" t="str">
        <f>'13,14'!N52</f>
        <v>-</v>
      </c>
      <c r="I52" s="11" t="str">
        <f>'15,16'!I52</f>
        <v>-</v>
      </c>
      <c r="J52" s="11" t="str">
        <f>'15,16'!N52</f>
        <v>-</v>
      </c>
      <c r="K52" s="11" t="str">
        <f>'17,18'!I52</f>
        <v>-</v>
      </c>
      <c r="L52" s="11" t="str">
        <f>'17,18'!N52</f>
        <v>-</v>
      </c>
      <c r="M52" s="11" t="str">
        <f>'19,20'!I52</f>
        <v>-</v>
      </c>
      <c r="N52" s="35" t="str">
        <f>'19,20'!N52</f>
        <v>-</v>
      </c>
      <c r="O52" s="64">
        <f t="shared" si="0"/>
        <v>0</v>
      </c>
    </row>
    <row r="53" spans="1:15" ht="15.2" customHeight="1" x14ac:dyDescent="0.25">
      <c r="A53" s="91"/>
      <c r="B53" s="12">
        <v>49</v>
      </c>
      <c r="C53" s="10" t="s">
        <v>44</v>
      </c>
      <c r="D53" s="9">
        <v>72443</v>
      </c>
      <c r="E53" s="11" t="str">
        <f>'11,12'!I53</f>
        <v>-</v>
      </c>
      <c r="F53" s="11" t="str">
        <f>'11,12'!N53</f>
        <v>-</v>
      </c>
      <c r="G53" s="11" t="str">
        <f>'13,14'!I53</f>
        <v>-</v>
      </c>
      <c r="H53" s="11">
        <f>'13,14'!N53</f>
        <v>3</v>
      </c>
      <c r="I53" s="11" t="str">
        <f>'15,16'!I53</f>
        <v>-</v>
      </c>
      <c r="J53" s="11" t="str">
        <f>'15,16'!N53</f>
        <v>-</v>
      </c>
      <c r="K53" s="11" t="str">
        <f>'17,18'!I53</f>
        <v>-</v>
      </c>
      <c r="L53" s="11" t="str">
        <f>'17,18'!N53</f>
        <v>-</v>
      </c>
      <c r="M53" s="11" t="str">
        <f>'19,20'!I53</f>
        <v>-</v>
      </c>
      <c r="N53" s="35" t="str">
        <f>'19,20'!N53</f>
        <v>-</v>
      </c>
      <c r="O53" s="64">
        <f t="shared" si="0"/>
        <v>3</v>
      </c>
    </row>
    <row r="54" spans="1:15" ht="15.2" customHeight="1" x14ac:dyDescent="0.25">
      <c r="A54" s="91"/>
      <c r="B54" s="12">
        <v>50</v>
      </c>
      <c r="C54" s="10" t="s">
        <v>45</v>
      </c>
      <c r="D54" s="9" t="s">
        <v>46</v>
      </c>
      <c r="E54" s="11" t="str">
        <f>'11,12'!I54</f>
        <v>-</v>
      </c>
      <c r="F54" s="11" t="str">
        <f>'11,12'!N54</f>
        <v>-</v>
      </c>
      <c r="G54" s="11" t="str">
        <f>'13,14'!I54</f>
        <v>-</v>
      </c>
      <c r="H54" s="11">
        <f>'13,14'!N54</f>
        <v>3</v>
      </c>
      <c r="I54" s="11" t="str">
        <f>'15,16'!I54</f>
        <v>-</v>
      </c>
      <c r="J54" s="11" t="str">
        <f>'15,16'!N54</f>
        <v>-</v>
      </c>
      <c r="K54" s="11" t="str">
        <f>'17,18'!I54</f>
        <v>-</v>
      </c>
      <c r="L54" s="11" t="str">
        <f>'17,18'!N54</f>
        <v>-</v>
      </c>
      <c r="M54" s="11" t="str">
        <f>'19,20'!I54</f>
        <v>-</v>
      </c>
      <c r="N54" s="35" t="str">
        <f>'19,20'!N54</f>
        <v>-</v>
      </c>
      <c r="O54" s="64">
        <f t="shared" si="0"/>
        <v>3</v>
      </c>
    </row>
    <row r="55" spans="1:15" ht="15.2" customHeight="1" x14ac:dyDescent="0.25">
      <c r="A55" s="91"/>
      <c r="B55" s="12">
        <v>51</v>
      </c>
      <c r="C55" s="10" t="s">
        <v>47</v>
      </c>
      <c r="D55" s="9">
        <v>72444</v>
      </c>
      <c r="E55" s="11" t="str">
        <f>'11,12'!I55</f>
        <v>-</v>
      </c>
      <c r="F55" s="11" t="str">
        <f>'11,12'!N55</f>
        <v>-</v>
      </c>
      <c r="G55" s="11" t="str">
        <f>'13,14'!I55</f>
        <v>-</v>
      </c>
      <c r="H55" s="11" t="str">
        <f>'13,14'!N55</f>
        <v>-</v>
      </c>
      <c r="I55" s="11" t="str">
        <f>'15,16'!I55</f>
        <v>-</v>
      </c>
      <c r="J55" s="11" t="str">
        <f>'15,16'!N55</f>
        <v>-</v>
      </c>
      <c r="K55" s="11" t="str">
        <f>'17,18'!I55</f>
        <v>-</v>
      </c>
      <c r="L55" s="11" t="str">
        <f>'17,18'!N55</f>
        <v>-</v>
      </c>
      <c r="M55" s="11" t="str">
        <f>'19,20'!I55</f>
        <v>-</v>
      </c>
      <c r="N55" s="35" t="str">
        <f>'19,20'!N55</f>
        <v>-</v>
      </c>
      <c r="O55" s="64">
        <f t="shared" si="0"/>
        <v>0</v>
      </c>
    </row>
    <row r="56" spans="1:15" ht="15.2" customHeight="1" x14ac:dyDescent="0.25">
      <c r="A56" s="91"/>
      <c r="B56" s="12">
        <v>52</v>
      </c>
      <c r="C56" s="10" t="s">
        <v>48</v>
      </c>
      <c r="D56" s="9">
        <v>48846</v>
      </c>
      <c r="E56" s="11">
        <f>'11,12'!I56</f>
        <v>1</v>
      </c>
      <c r="F56" s="11" t="str">
        <f>'11,12'!N56</f>
        <v>-</v>
      </c>
      <c r="G56" s="11" t="str">
        <f>'13,14'!I56</f>
        <v>-</v>
      </c>
      <c r="H56" s="11" t="str">
        <f>'13,14'!N56</f>
        <v>-</v>
      </c>
      <c r="I56" s="11" t="str">
        <f>'15,16'!I56</f>
        <v>-</v>
      </c>
      <c r="J56" s="11" t="str">
        <f>'15,16'!N56</f>
        <v>-</v>
      </c>
      <c r="K56" s="11" t="str">
        <f>'17,18'!I56</f>
        <v>-</v>
      </c>
      <c r="L56" s="11" t="str">
        <f>'17,18'!N56</f>
        <v>-</v>
      </c>
      <c r="M56" s="11" t="str">
        <f>'19,20'!I56</f>
        <v>-</v>
      </c>
      <c r="N56" s="35" t="str">
        <f>'19,20'!N56</f>
        <v>-</v>
      </c>
      <c r="O56" s="64">
        <f t="shared" si="0"/>
        <v>1</v>
      </c>
    </row>
    <row r="57" spans="1:15" ht="15.2" customHeight="1" x14ac:dyDescent="0.25">
      <c r="A57" s="91"/>
      <c r="B57" s="12">
        <v>53</v>
      </c>
      <c r="C57" s="10" t="s">
        <v>91</v>
      </c>
      <c r="D57" s="9">
        <v>72445</v>
      </c>
      <c r="E57" s="11">
        <f>'11,12'!I57</f>
        <v>6</v>
      </c>
      <c r="F57" s="11" t="str">
        <f>'11,12'!N57</f>
        <v>-</v>
      </c>
      <c r="G57" s="11" t="str">
        <f>'13,14'!I57</f>
        <v>-</v>
      </c>
      <c r="H57" s="11" t="str">
        <f>'13,14'!N57</f>
        <v>-</v>
      </c>
      <c r="I57" s="11" t="str">
        <f>'15,16'!I57</f>
        <v>-</v>
      </c>
      <c r="J57" s="11" t="str">
        <f>'15,16'!N57</f>
        <v>-</v>
      </c>
      <c r="K57" s="11" t="str">
        <f>'17,18'!I57</f>
        <v>-</v>
      </c>
      <c r="L57" s="11" t="str">
        <f>'17,18'!N57</f>
        <v>-</v>
      </c>
      <c r="M57" s="11" t="str">
        <f>'19,20'!I57</f>
        <v>-</v>
      </c>
      <c r="N57" s="35" t="str">
        <f>'19,20'!N57</f>
        <v>-</v>
      </c>
      <c r="O57" s="64">
        <f t="shared" si="0"/>
        <v>6</v>
      </c>
    </row>
    <row r="58" spans="1:15" ht="15.2" customHeight="1" x14ac:dyDescent="0.25">
      <c r="A58" s="91"/>
      <c r="B58" s="12">
        <v>54</v>
      </c>
      <c r="C58" s="10" t="s">
        <v>92</v>
      </c>
      <c r="D58" s="9">
        <v>72446</v>
      </c>
      <c r="E58" s="11">
        <f>'11,12'!I58</f>
        <v>1</v>
      </c>
      <c r="F58" s="11" t="str">
        <f>'11,12'!N58</f>
        <v>-</v>
      </c>
      <c r="G58" s="11" t="str">
        <f>'13,14'!I58</f>
        <v>-</v>
      </c>
      <c r="H58" s="11" t="str">
        <f>'13,14'!N58</f>
        <v>-</v>
      </c>
      <c r="I58" s="11" t="str">
        <f>'15,16'!I58</f>
        <v>-</v>
      </c>
      <c r="J58" s="11" t="str">
        <f>'15,16'!N58</f>
        <v>-</v>
      </c>
      <c r="K58" s="11" t="str">
        <f>'17,18'!I58</f>
        <v>-</v>
      </c>
      <c r="L58" s="11" t="str">
        <f>'17,18'!N58</f>
        <v>-</v>
      </c>
      <c r="M58" s="11" t="str">
        <f>'19,20'!I58</f>
        <v>-</v>
      </c>
      <c r="N58" s="35" t="str">
        <f>'19,20'!N58</f>
        <v>-</v>
      </c>
      <c r="O58" s="64">
        <f t="shared" si="0"/>
        <v>1</v>
      </c>
    </row>
    <row r="59" spans="1:15" ht="15.2" customHeight="1" x14ac:dyDescent="0.25">
      <c r="A59" s="91"/>
      <c r="B59" s="12">
        <v>55</v>
      </c>
      <c r="C59" s="10" t="s">
        <v>49</v>
      </c>
      <c r="D59" s="9" t="s">
        <v>50</v>
      </c>
      <c r="E59" s="11" t="str">
        <f>'11,12'!I59</f>
        <v>-</v>
      </c>
      <c r="F59" s="11" t="str">
        <f>'11,12'!N59</f>
        <v>-</v>
      </c>
      <c r="G59" s="11" t="str">
        <f>'13,14'!I59</f>
        <v>-</v>
      </c>
      <c r="H59" s="11" t="str">
        <f>'13,14'!N59</f>
        <v>-</v>
      </c>
      <c r="I59" s="11" t="str">
        <f>'15,16'!I59</f>
        <v>-</v>
      </c>
      <c r="J59" s="11" t="str">
        <f>'15,16'!N59</f>
        <v>-</v>
      </c>
      <c r="K59" s="11" t="str">
        <f>'17,18'!I59</f>
        <v>-</v>
      </c>
      <c r="L59" s="11" t="str">
        <f>'17,18'!N59</f>
        <v>-</v>
      </c>
      <c r="M59" s="11" t="str">
        <f>'19,20'!I59</f>
        <v>-</v>
      </c>
      <c r="N59" s="35" t="str">
        <f>'19,20'!N59</f>
        <v>-</v>
      </c>
      <c r="O59" s="64">
        <f t="shared" si="0"/>
        <v>0</v>
      </c>
    </row>
    <row r="60" spans="1:15" ht="15.2" customHeight="1" thickBot="1" x14ac:dyDescent="0.3">
      <c r="A60" s="92"/>
      <c r="B60" s="29">
        <v>56</v>
      </c>
      <c r="C60" s="32" t="s">
        <v>67</v>
      </c>
      <c r="D60" s="33" t="s">
        <v>68</v>
      </c>
      <c r="E60" s="23" t="str">
        <f>'11,12'!I60</f>
        <v>-</v>
      </c>
      <c r="F60" s="23" t="str">
        <f>'11,12'!N60</f>
        <v>-</v>
      </c>
      <c r="G60" s="23" t="str">
        <f>'13,14'!I60</f>
        <v>-</v>
      </c>
      <c r="H60" s="23" t="str">
        <f>'13,14'!N60</f>
        <v>-</v>
      </c>
      <c r="I60" s="23" t="str">
        <f>'15,16'!I60</f>
        <v>-</v>
      </c>
      <c r="J60" s="23" t="str">
        <f>'15,16'!N60</f>
        <v>-</v>
      </c>
      <c r="K60" s="23" t="str">
        <f>'17,18'!I60</f>
        <v>-</v>
      </c>
      <c r="L60" s="23" t="str">
        <f>'17,18'!N60</f>
        <v>-</v>
      </c>
      <c r="M60" s="23" t="str">
        <f>'19,20'!I60</f>
        <v>-</v>
      </c>
      <c r="N60" s="36" t="str">
        <f>'19,20'!N60</f>
        <v>-</v>
      </c>
      <c r="O60" s="65">
        <f t="shared" si="0"/>
        <v>0</v>
      </c>
    </row>
    <row r="61" spans="1:15" ht="15.2" customHeight="1" x14ac:dyDescent="0.25">
      <c r="A61" s="93" t="s">
        <v>70</v>
      </c>
      <c r="B61" s="18">
        <v>57</v>
      </c>
      <c r="C61" s="49" t="s">
        <v>55</v>
      </c>
      <c r="D61" s="50" t="s">
        <v>54</v>
      </c>
      <c r="E61" s="30" t="str">
        <f>'11,12'!I61</f>
        <v>-</v>
      </c>
      <c r="F61" s="30">
        <f>'11,12'!N61</f>
        <v>10</v>
      </c>
      <c r="G61" s="30">
        <f>'13,14'!I61</f>
        <v>1</v>
      </c>
      <c r="H61" s="30">
        <f>'13,14'!N61</f>
        <v>4</v>
      </c>
      <c r="I61" s="30">
        <f>'15,16'!I61</f>
        <v>5</v>
      </c>
      <c r="J61" s="30" t="str">
        <f>'15,16'!N61</f>
        <v>-</v>
      </c>
      <c r="K61" s="30">
        <f>'17,18'!I61</f>
        <v>6</v>
      </c>
      <c r="L61" s="30">
        <f>'17,18'!N61</f>
        <v>13</v>
      </c>
      <c r="M61" s="30" t="str">
        <f>'19,20'!I61</f>
        <v>-</v>
      </c>
      <c r="N61" s="34">
        <f>'19,20'!N61</f>
        <v>3</v>
      </c>
      <c r="O61" s="66">
        <f t="shared" si="0"/>
        <v>42</v>
      </c>
    </row>
    <row r="62" spans="1:15" ht="15.2" customHeight="1" thickBot="1" x14ac:dyDescent="0.3">
      <c r="A62" s="94"/>
      <c r="B62" s="29">
        <v>58</v>
      </c>
      <c r="C62" s="51" t="s">
        <v>93</v>
      </c>
      <c r="D62" s="52" t="s">
        <v>65</v>
      </c>
      <c r="E62" s="23" t="str">
        <f>'11,12'!I62</f>
        <v>-</v>
      </c>
      <c r="F62" s="23" t="str">
        <f>'11,12'!N62</f>
        <v>-</v>
      </c>
      <c r="G62" s="23" t="str">
        <f>'13,14'!I62</f>
        <v>-</v>
      </c>
      <c r="H62" s="23" t="str">
        <f>'13,14'!N62</f>
        <v>-</v>
      </c>
      <c r="I62" s="23" t="str">
        <f>'15,16'!I62</f>
        <v>-</v>
      </c>
      <c r="J62" s="23" t="str">
        <f>'15,16'!N62</f>
        <v>-</v>
      </c>
      <c r="K62" s="23" t="str">
        <f>'17,18'!I62</f>
        <v>-</v>
      </c>
      <c r="L62" s="23" t="str">
        <f>'17,18'!N62</f>
        <v>-</v>
      </c>
      <c r="M62" s="23" t="str">
        <f>'19,20'!I62</f>
        <v>-</v>
      </c>
      <c r="N62" s="36" t="str">
        <f>'19,20'!N62</f>
        <v>-</v>
      </c>
      <c r="O62" s="65">
        <f>SUM(E62:N62)</f>
        <v>0</v>
      </c>
    </row>
  </sheetData>
  <mergeCells count="20">
    <mergeCell ref="A5:A29"/>
    <mergeCell ref="A50:A60"/>
    <mergeCell ref="A61:A62"/>
    <mergeCell ref="A30:A49"/>
    <mergeCell ref="B3:B4"/>
    <mergeCell ref="C1:O1"/>
    <mergeCell ref="F2:J2"/>
    <mergeCell ref="O3:O4"/>
    <mergeCell ref="J3:J4"/>
    <mergeCell ref="K3:K4"/>
    <mergeCell ref="D3:D4"/>
    <mergeCell ref="N3:N4"/>
    <mergeCell ref="M3:M4"/>
    <mergeCell ref="E3:E4"/>
    <mergeCell ref="F3:F4"/>
    <mergeCell ref="C3:C4"/>
    <mergeCell ref="I3:I4"/>
    <mergeCell ref="L3:L4"/>
    <mergeCell ref="G3:G4"/>
    <mergeCell ref="H3:H4"/>
  </mergeCells>
  <phoneticPr fontId="17" type="noConversion"/>
  <pageMargins left="0.75" right="0.25" top="0.25" bottom="0.25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Normal="100"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B5" sqref="A5:XFD5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" customWidth="1"/>
    <col min="5" max="8" width="5.7109375" style="4" customWidth="1"/>
    <col min="9" max="9" width="5.7109375" style="7" customWidth="1"/>
    <col min="10" max="13" width="5.7109375" style="4" customWidth="1"/>
    <col min="14" max="14" width="5.5703125" style="3" customWidth="1"/>
    <col min="15" max="16384" width="9.140625" style="2"/>
  </cols>
  <sheetData>
    <row r="1" spans="1:15" ht="18" customHeight="1" x14ac:dyDescent="0.3">
      <c r="C1" s="95" t="s">
        <v>51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5" ht="16.5" customHeight="1" thickBot="1" x14ac:dyDescent="0.3">
      <c r="D2" s="2"/>
      <c r="E2" s="2"/>
      <c r="F2" s="96" t="s">
        <v>52</v>
      </c>
      <c r="G2" s="96"/>
      <c r="H2" s="96"/>
      <c r="I2" s="96"/>
      <c r="J2" s="96"/>
      <c r="K2" s="2"/>
      <c r="L2" s="2"/>
      <c r="M2" s="5" t="s">
        <v>53</v>
      </c>
      <c r="N2" s="8"/>
    </row>
    <row r="3" spans="1:15" s="6" customFormat="1" ht="14.25" customHeight="1" x14ac:dyDescent="0.25">
      <c r="A3" s="17" t="s">
        <v>57</v>
      </c>
      <c r="B3" s="97" t="s">
        <v>0</v>
      </c>
      <c r="C3" s="99" t="s">
        <v>1</v>
      </c>
      <c r="D3" s="121" t="s">
        <v>2</v>
      </c>
      <c r="E3" s="123" t="str">
        <f>"Ngày 31/"&amp;Tháng!$F$1</f>
        <v>Ngày 31/06</v>
      </c>
      <c r="F3" s="113"/>
      <c r="G3" s="113"/>
      <c r="H3" s="124"/>
      <c r="I3" s="125" t="s">
        <v>3</v>
      </c>
      <c r="J3" s="123" t="str">
        <f>"Ngày 01/"&amp;Tháng!$F$1</f>
        <v>Ngày 01/06</v>
      </c>
      <c r="K3" s="113"/>
      <c r="L3" s="113"/>
      <c r="M3" s="124"/>
      <c r="N3" s="127" t="s">
        <v>3</v>
      </c>
    </row>
    <row r="4" spans="1:15" s="6" customFormat="1" ht="14.25" customHeight="1" thickBot="1" x14ac:dyDescent="0.3">
      <c r="A4" s="42"/>
      <c r="B4" s="98"/>
      <c r="C4" s="100"/>
      <c r="D4" s="122"/>
      <c r="E4" s="43" t="s">
        <v>58</v>
      </c>
      <c r="F4" s="40" t="s">
        <v>59</v>
      </c>
      <c r="G4" s="41" t="s">
        <v>60</v>
      </c>
      <c r="H4" s="44" t="s">
        <v>61</v>
      </c>
      <c r="I4" s="126"/>
      <c r="J4" s="43" t="s">
        <v>58</v>
      </c>
      <c r="K4" s="41" t="s">
        <v>59</v>
      </c>
      <c r="L4" s="41" t="s">
        <v>60</v>
      </c>
      <c r="M4" s="44" t="s">
        <v>61</v>
      </c>
      <c r="N4" s="128"/>
    </row>
    <row r="5" spans="1:15" s="3" customFormat="1" ht="15.2" customHeight="1" x14ac:dyDescent="0.25">
      <c r="A5" s="105" t="s">
        <v>69</v>
      </c>
      <c r="B5" s="18">
        <v>1</v>
      </c>
      <c r="C5" s="19" t="s">
        <v>4</v>
      </c>
      <c r="D5" s="18">
        <v>73401</v>
      </c>
      <c r="E5" s="20"/>
      <c r="F5" s="20"/>
      <c r="G5" s="20"/>
      <c r="H5" s="20"/>
      <c r="I5" s="27" t="str">
        <f>+IF(AND(OR(E5="-",E5=""),OR(F5="-",F5=""),OR(G5="-",G5=""),OR(H5="-",H5="")),"-",SUM(E5:H5))</f>
        <v>-</v>
      </c>
      <c r="J5" s="20"/>
      <c r="K5" s="20"/>
      <c r="L5" s="20"/>
      <c r="M5" s="20"/>
      <c r="N5" s="58" t="str">
        <f>+IF(AND(OR(J5="-",J5=""),OR(K5="-",K5=""),OR(L5="-",L5=""),OR(M5="-",M5="")),"-",SUM(J5:M5))</f>
        <v>-</v>
      </c>
      <c r="O5" s="47"/>
    </row>
    <row r="6" spans="1:15" s="3" customFormat="1" ht="15.2" customHeight="1" x14ac:dyDescent="0.25">
      <c r="A6" s="106"/>
      <c r="B6" s="12">
        <v>2</v>
      </c>
      <c r="C6" s="22" t="s">
        <v>78</v>
      </c>
      <c r="D6" s="12">
        <v>73402</v>
      </c>
      <c r="E6" s="13"/>
      <c r="F6" s="13"/>
      <c r="G6" s="13"/>
      <c r="H6" s="13"/>
      <c r="I6" s="26" t="str">
        <f t="shared" ref="I6:I61" si="0">+IF(AND(OR(E6="-",E6=""),OR(F6="-",F6=""),OR(G6="-",G6=""),OR(H6="-",H6="")),"-",SUM(E6:H6))</f>
        <v>-</v>
      </c>
      <c r="J6" s="13"/>
      <c r="K6" s="13"/>
      <c r="L6" s="13"/>
      <c r="M6" s="13"/>
      <c r="N6" s="59" t="str">
        <f t="shared" ref="N6:N61" si="1">+IF(AND(OR(J6="-",J6=""),OR(K6="-",K6=""),OR(L6="-",L6=""),OR(M6="-",M6="")),"-",SUM(J6:M6))</f>
        <v>-</v>
      </c>
      <c r="O6" s="47"/>
    </row>
    <row r="7" spans="1:15" s="3" customFormat="1" ht="15.2" customHeight="1" x14ac:dyDescent="0.25">
      <c r="A7" s="106"/>
      <c r="B7" s="12">
        <v>3</v>
      </c>
      <c r="C7" s="10" t="s">
        <v>5</v>
      </c>
      <c r="D7" s="9">
        <v>48842</v>
      </c>
      <c r="E7" s="13"/>
      <c r="F7" s="13"/>
      <c r="G7" s="13"/>
      <c r="H7" s="13"/>
      <c r="I7" s="26" t="str">
        <f t="shared" si="0"/>
        <v>-</v>
      </c>
      <c r="J7" s="13"/>
      <c r="K7" s="13"/>
      <c r="L7" s="13"/>
      <c r="M7" s="13"/>
      <c r="N7" s="59" t="str">
        <f t="shared" si="1"/>
        <v>-</v>
      </c>
      <c r="O7" s="47"/>
    </row>
    <row r="8" spans="1:15" s="3" customFormat="1" ht="15.2" customHeight="1" x14ac:dyDescent="0.25">
      <c r="A8" s="106"/>
      <c r="B8" s="12">
        <v>4</v>
      </c>
      <c r="C8" s="10" t="s">
        <v>6</v>
      </c>
      <c r="D8" s="9">
        <v>73403</v>
      </c>
      <c r="E8" s="13"/>
      <c r="F8" s="13"/>
      <c r="G8" s="13"/>
      <c r="H8" s="13"/>
      <c r="I8" s="26" t="str">
        <f t="shared" si="0"/>
        <v>-</v>
      </c>
      <c r="J8" s="13"/>
      <c r="K8" s="13"/>
      <c r="L8" s="13"/>
      <c r="M8" s="13"/>
      <c r="N8" s="59" t="str">
        <f t="shared" si="1"/>
        <v>-</v>
      </c>
      <c r="O8" s="47"/>
    </row>
    <row r="9" spans="1:15" s="3" customFormat="1" ht="15.2" customHeight="1" x14ac:dyDescent="0.25">
      <c r="A9" s="106"/>
      <c r="B9" s="12">
        <v>5</v>
      </c>
      <c r="C9" s="10" t="s">
        <v>79</v>
      </c>
      <c r="D9" s="9">
        <v>73420</v>
      </c>
      <c r="E9" s="13"/>
      <c r="F9" s="13"/>
      <c r="G9" s="13"/>
      <c r="H9" s="13"/>
      <c r="I9" s="26" t="str">
        <f t="shared" si="0"/>
        <v>-</v>
      </c>
      <c r="J9" s="13"/>
      <c r="K9" s="13"/>
      <c r="L9" s="13"/>
      <c r="M9" s="13"/>
      <c r="N9" s="59" t="str">
        <f t="shared" si="1"/>
        <v>-</v>
      </c>
      <c r="O9" s="47"/>
    </row>
    <row r="10" spans="1:15" s="3" customFormat="1" ht="15.2" customHeight="1" x14ac:dyDescent="0.25">
      <c r="A10" s="106"/>
      <c r="B10" s="12">
        <v>6</v>
      </c>
      <c r="C10" s="10" t="s">
        <v>7</v>
      </c>
      <c r="D10" s="9">
        <v>73400</v>
      </c>
      <c r="E10" s="13"/>
      <c r="F10" s="13"/>
      <c r="G10" s="13"/>
      <c r="H10" s="13"/>
      <c r="I10" s="26" t="str">
        <f t="shared" si="0"/>
        <v>-</v>
      </c>
      <c r="J10" s="13"/>
      <c r="K10" s="13"/>
      <c r="L10" s="13"/>
      <c r="M10" s="13"/>
      <c r="N10" s="59" t="str">
        <f t="shared" si="1"/>
        <v>-</v>
      </c>
      <c r="O10" s="47"/>
    </row>
    <row r="11" spans="1:15" s="3" customFormat="1" ht="15.2" customHeight="1" x14ac:dyDescent="0.25">
      <c r="A11" s="106"/>
      <c r="B11" s="12">
        <v>7</v>
      </c>
      <c r="C11" s="10" t="s">
        <v>8</v>
      </c>
      <c r="D11" s="9">
        <v>73404</v>
      </c>
      <c r="E11" s="13"/>
      <c r="F11" s="13"/>
      <c r="G11" s="13"/>
      <c r="H11" s="13"/>
      <c r="I11" s="26" t="str">
        <f t="shared" si="0"/>
        <v>-</v>
      </c>
      <c r="J11" s="13"/>
      <c r="K11" s="13"/>
      <c r="L11" s="13"/>
      <c r="M11" s="13"/>
      <c r="N11" s="59" t="str">
        <f t="shared" si="1"/>
        <v>-</v>
      </c>
      <c r="O11" s="47"/>
    </row>
    <row r="12" spans="1:15" s="3" customFormat="1" ht="15.2" customHeight="1" x14ac:dyDescent="0.25">
      <c r="A12" s="106"/>
      <c r="B12" s="12">
        <v>8</v>
      </c>
      <c r="C12" s="10" t="s">
        <v>9</v>
      </c>
      <c r="D12" s="9" t="s">
        <v>10</v>
      </c>
      <c r="E12" s="13"/>
      <c r="F12" s="13"/>
      <c r="G12" s="13"/>
      <c r="H12" s="13"/>
      <c r="I12" s="26" t="str">
        <f t="shared" si="0"/>
        <v>-</v>
      </c>
      <c r="J12" s="13"/>
      <c r="K12" s="13"/>
      <c r="L12" s="13"/>
      <c r="M12" s="13"/>
      <c r="N12" s="59" t="str">
        <f t="shared" si="1"/>
        <v>-</v>
      </c>
      <c r="O12" s="47"/>
    </row>
    <row r="13" spans="1:15" s="3" customFormat="1" ht="15.2" customHeight="1" x14ac:dyDescent="0.25">
      <c r="A13" s="106"/>
      <c r="B13" s="12">
        <v>9</v>
      </c>
      <c r="C13" s="10" t="s">
        <v>11</v>
      </c>
      <c r="D13" s="9">
        <v>73405</v>
      </c>
      <c r="E13" s="13"/>
      <c r="F13" s="13"/>
      <c r="G13" s="13"/>
      <c r="H13" s="13"/>
      <c r="I13" s="26" t="str">
        <f t="shared" si="0"/>
        <v>-</v>
      </c>
      <c r="J13" s="13"/>
      <c r="K13" s="13"/>
      <c r="L13" s="13"/>
      <c r="M13" s="13"/>
      <c r="N13" s="59" t="str">
        <f t="shared" si="1"/>
        <v>-</v>
      </c>
      <c r="O13" s="47"/>
    </row>
    <row r="14" spans="1:15" s="3" customFormat="1" ht="15.2" customHeight="1" x14ac:dyDescent="0.25">
      <c r="A14" s="106"/>
      <c r="B14" s="12">
        <v>10</v>
      </c>
      <c r="C14" s="10" t="s">
        <v>80</v>
      </c>
      <c r="D14" s="9">
        <v>73406</v>
      </c>
      <c r="E14" s="13"/>
      <c r="F14" s="13"/>
      <c r="G14" s="13"/>
      <c r="H14" s="13"/>
      <c r="I14" s="26" t="str">
        <f t="shared" si="0"/>
        <v>-</v>
      </c>
      <c r="J14" s="13"/>
      <c r="K14" s="13"/>
      <c r="L14" s="13"/>
      <c r="M14" s="13"/>
      <c r="N14" s="59" t="str">
        <f t="shared" si="1"/>
        <v>-</v>
      </c>
      <c r="O14" s="48"/>
    </row>
    <row r="15" spans="1:15" s="3" customFormat="1" ht="15.2" customHeight="1" x14ac:dyDescent="0.25">
      <c r="A15" s="106"/>
      <c r="B15" s="12">
        <v>11</v>
      </c>
      <c r="C15" s="10" t="s">
        <v>12</v>
      </c>
      <c r="D15" s="9">
        <v>73408</v>
      </c>
      <c r="E15" s="13"/>
      <c r="F15" s="13"/>
      <c r="G15" s="13"/>
      <c r="H15" s="13"/>
      <c r="I15" s="26" t="str">
        <f t="shared" si="0"/>
        <v>-</v>
      </c>
      <c r="J15" s="13"/>
      <c r="K15" s="13"/>
      <c r="L15" s="13"/>
      <c r="M15" s="13"/>
      <c r="N15" s="59" t="str">
        <f t="shared" si="1"/>
        <v>-</v>
      </c>
      <c r="O15" s="47"/>
    </row>
    <row r="16" spans="1:15" ht="15.2" customHeight="1" x14ac:dyDescent="0.25">
      <c r="A16" s="106"/>
      <c r="B16" s="12">
        <v>12</v>
      </c>
      <c r="C16" s="10" t="s">
        <v>13</v>
      </c>
      <c r="D16" s="9">
        <v>73409</v>
      </c>
      <c r="E16" s="13"/>
      <c r="F16" s="13"/>
      <c r="G16" s="13"/>
      <c r="H16" s="13"/>
      <c r="I16" s="26" t="str">
        <f t="shared" si="0"/>
        <v>-</v>
      </c>
      <c r="J16" s="13"/>
      <c r="K16" s="13"/>
      <c r="L16" s="13"/>
      <c r="M16" s="13"/>
      <c r="N16" s="59" t="str">
        <f t="shared" si="1"/>
        <v>-</v>
      </c>
      <c r="O16" s="47"/>
    </row>
    <row r="17" spans="1:15" s="3" customFormat="1" ht="15.2" customHeight="1" x14ac:dyDescent="0.25">
      <c r="A17" s="106"/>
      <c r="B17" s="12">
        <v>13</v>
      </c>
      <c r="C17" s="10" t="s">
        <v>63</v>
      </c>
      <c r="D17" s="9" t="s">
        <v>64</v>
      </c>
      <c r="E17" s="13"/>
      <c r="F17" s="13"/>
      <c r="G17" s="13"/>
      <c r="H17" s="13"/>
      <c r="I17" s="26" t="str">
        <f t="shared" si="0"/>
        <v>-</v>
      </c>
      <c r="J17" s="13"/>
      <c r="K17" s="13"/>
      <c r="L17" s="13"/>
      <c r="M17" s="13"/>
      <c r="N17" s="59" t="str">
        <f t="shared" si="1"/>
        <v>-</v>
      </c>
      <c r="O17" s="48"/>
    </row>
    <row r="18" spans="1:15" s="3" customFormat="1" ht="15.2" customHeight="1" x14ac:dyDescent="0.25">
      <c r="A18" s="106"/>
      <c r="B18" s="12">
        <v>14</v>
      </c>
      <c r="C18" s="10" t="s">
        <v>14</v>
      </c>
      <c r="D18" s="9" t="s">
        <v>15</v>
      </c>
      <c r="E18" s="13"/>
      <c r="F18" s="13"/>
      <c r="G18" s="13"/>
      <c r="H18" s="13"/>
      <c r="I18" s="26" t="str">
        <f t="shared" si="0"/>
        <v>-</v>
      </c>
      <c r="J18" s="13"/>
      <c r="K18" s="13"/>
      <c r="L18" s="13"/>
      <c r="M18" s="13"/>
      <c r="N18" s="59" t="str">
        <f t="shared" si="1"/>
        <v>-</v>
      </c>
      <c r="O18" s="48"/>
    </row>
    <row r="19" spans="1:15" ht="15.2" customHeight="1" x14ac:dyDescent="0.25">
      <c r="A19" s="106"/>
      <c r="B19" s="12">
        <v>15</v>
      </c>
      <c r="C19" s="10" t="s">
        <v>16</v>
      </c>
      <c r="D19" s="9">
        <v>73410</v>
      </c>
      <c r="E19" s="13"/>
      <c r="F19" s="13"/>
      <c r="G19" s="13"/>
      <c r="H19" s="13"/>
      <c r="I19" s="26" t="str">
        <f t="shared" si="0"/>
        <v>-</v>
      </c>
      <c r="J19" s="13"/>
      <c r="K19" s="13"/>
      <c r="L19" s="13"/>
      <c r="M19" s="13"/>
      <c r="N19" s="59" t="str">
        <f t="shared" si="1"/>
        <v>-</v>
      </c>
      <c r="O19" s="47"/>
    </row>
    <row r="20" spans="1:15" ht="15.2" customHeight="1" x14ac:dyDescent="0.25">
      <c r="A20" s="106"/>
      <c r="B20" s="12">
        <v>16</v>
      </c>
      <c r="C20" s="10" t="s">
        <v>17</v>
      </c>
      <c r="D20" s="9">
        <v>48840</v>
      </c>
      <c r="E20" s="13"/>
      <c r="F20" s="13"/>
      <c r="G20" s="13"/>
      <c r="H20" s="13"/>
      <c r="I20" s="26" t="str">
        <f t="shared" si="0"/>
        <v>-</v>
      </c>
      <c r="J20" s="13"/>
      <c r="K20" s="13"/>
      <c r="L20" s="13"/>
      <c r="M20" s="13"/>
      <c r="N20" s="59" t="str">
        <f t="shared" si="1"/>
        <v>-</v>
      </c>
      <c r="O20" s="48"/>
    </row>
    <row r="21" spans="1:15" s="3" customFormat="1" ht="15.2" customHeight="1" x14ac:dyDescent="0.25">
      <c r="A21" s="106"/>
      <c r="B21" s="12">
        <v>17</v>
      </c>
      <c r="C21" s="10" t="s">
        <v>81</v>
      </c>
      <c r="D21" s="9">
        <v>73411</v>
      </c>
      <c r="E21" s="13"/>
      <c r="F21" s="13"/>
      <c r="G21" s="13"/>
      <c r="H21" s="13"/>
      <c r="I21" s="26" t="str">
        <f t="shared" si="0"/>
        <v>-</v>
      </c>
      <c r="J21" s="13"/>
      <c r="K21" s="13"/>
      <c r="L21" s="13"/>
      <c r="M21" s="13"/>
      <c r="N21" s="59" t="str">
        <f t="shared" si="1"/>
        <v>-</v>
      </c>
      <c r="O21" s="48"/>
    </row>
    <row r="22" spans="1:15" ht="15.2" customHeight="1" x14ac:dyDescent="0.25">
      <c r="A22" s="106"/>
      <c r="B22" s="12">
        <v>18</v>
      </c>
      <c r="C22" s="10" t="s">
        <v>82</v>
      </c>
      <c r="D22" s="9">
        <v>73412</v>
      </c>
      <c r="E22" s="13"/>
      <c r="F22" s="13"/>
      <c r="G22" s="13"/>
      <c r="H22" s="13"/>
      <c r="I22" s="26" t="str">
        <f t="shared" si="0"/>
        <v>-</v>
      </c>
      <c r="J22" s="13"/>
      <c r="K22" s="13"/>
      <c r="L22" s="13"/>
      <c r="M22" s="13"/>
      <c r="N22" s="59" t="str">
        <f t="shared" si="1"/>
        <v>-</v>
      </c>
      <c r="O22" s="47"/>
    </row>
    <row r="23" spans="1:15" ht="15.2" customHeight="1" x14ac:dyDescent="0.25">
      <c r="A23" s="106"/>
      <c r="B23" s="12">
        <v>19</v>
      </c>
      <c r="C23" s="10" t="s">
        <v>83</v>
      </c>
      <c r="D23" s="9">
        <v>73413</v>
      </c>
      <c r="E23" s="13"/>
      <c r="F23" s="13"/>
      <c r="G23" s="13"/>
      <c r="H23" s="13"/>
      <c r="I23" s="26" t="str">
        <f t="shared" si="0"/>
        <v>-</v>
      </c>
      <c r="J23" s="13"/>
      <c r="K23" s="13"/>
      <c r="L23" s="13"/>
      <c r="M23" s="13"/>
      <c r="N23" s="59" t="str">
        <f t="shared" si="1"/>
        <v>-</v>
      </c>
      <c r="O23" s="47"/>
    </row>
    <row r="24" spans="1:15" s="3" customFormat="1" ht="15.2" customHeight="1" x14ac:dyDescent="0.25">
      <c r="A24" s="106"/>
      <c r="B24" s="12">
        <v>20</v>
      </c>
      <c r="C24" s="10" t="s">
        <v>84</v>
      </c>
      <c r="D24" s="9">
        <v>73414</v>
      </c>
      <c r="E24" s="13"/>
      <c r="F24" s="13"/>
      <c r="G24" s="13"/>
      <c r="H24" s="13"/>
      <c r="I24" s="26" t="str">
        <f t="shared" si="0"/>
        <v>-</v>
      </c>
      <c r="J24" s="13"/>
      <c r="K24" s="13"/>
      <c r="L24" s="13"/>
      <c r="M24" s="13"/>
      <c r="N24" s="59" t="str">
        <f t="shared" si="1"/>
        <v>-</v>
      </c>
      <c r="O24" s="48"/>
    </row>
    <row r="25" spans="1:15" s="3" customFormat="1" ht="15.2" customHeight="1" x14ac:dyDescent="0.25">
      <c r="A25" s="106"/>
      <c r="B25" s="12">
        <v>21</v>
      </c>
      <c r="C25" s="39" t="s">
        <v>97</v>
      </c>
      <c r="D25" s="9">
        <v>73416</v>
      </c>
      <c r="E25" s="13"/>
      <c r="F25" s="13"/>
      <c r="G25" s="13"/>
      <c r="H25" s="13"/>
      <c r="I25" s="26" t="str">
        <f t="shared" si="0"/>
        <v>-</v>
      </c>
      <c r="J25" s="13"/>
      <c r="K25" s="13"/>
      <c r="L25" s="13"/>
      <c r="M25" s="13"/>
      <c r="N25" s="59" t="str">
        <f t="shared" si="1"/>
        <v>-</v>
      </c>
      <c r="O25" s="48"/>
    </row>
    <row r="26" spans="1:15" s="3" customFormat="1" ht="15.2" customHeight="1" x14ac:dyDescent="0.25">
      <c r="A26" s="106"/>
      <c r="B26" s="12">
        <v>22</v>
      </c>
      <c r="C26" s="10" t="s">
        <v>85</v>
      </c>
      <c r="D26" s="9">
        <v>73417</v>
      </c>
      <c r="E26" s="13"/>
      <c r="F26" s="13"/>
      <c r="G26" s="13"/>
      <c r="H26" s="13"/>
      <c r="I26" s="26" t="str">
        <f t="shared" si="0"/>
        <v>-</v>
      </c>
      <c r="J26" s="13"/>
      <c r="K26" s="13"/>
      <c r="L26" s="13"/>
      <c r="M26" s="13"/>
      <c r="N26" s="59" t="str">
        <f t="shared" si="1"/>
        <v>-</v>
      </c>
      <c r="O26" s="48"/>
    </row>
    <row r="27" spans="1:15" ht="15.2" customHeight="1" x14ac:dyDescent="0.25">
      <c r="A27" s="106"/>
      <c r="B27" s="12">
        <v>23</v>
      </c>
      <c r="C27" s="10" t="s">
        <v>18</v>
      </c>
      <c r="D27" s="9" t="s">
        <v>19</v>
      </c>
      <c r="E27" s="13"/>
      <c r="F27" s="13"/>
      <c r="G27" s="13"/>
      <c r="H27" s="13"/>
      <c r="I27" s="26" t="str">
        <f t="shared" si="0"/>
        <v>-</v>
      </c>
      <c r="J27" s="13"/>
      <c r="K27" s="13"/>
      <c r="L27" s="13"/>
      <c r="M27" s="13"/>
      <c r="N27" s="59" t="str">
        <f t="shared" si="1"/>
        <v>-</v>
      </c>
      <c r="O27" s="47"/>
    </row>
    <row r="28" spans="1:15" ht="15.2" customHeight="1" x14ac:dyDescent="0.25">
      <c r="A28" s="106"/>
      <c r="B28" s="12">
        <v>24</v>
      </c>
      <c r="C28" s="10" t="s">
        <v>20</v>
      </c>
      <c r="D28" s="9" t="s">
        <v>21</v>
      </c>
      <c r="E28" s="13"/>
      <c r="F28" s="13"/>
      <c r="G28" s="13"/>
      <c r="H28" s="13"/>
      <c r="I28" s="26" t="str">
        <f t="shared" si="0"/>
        <v>-</v>
      </c>
      <c r="J28" s="13"/>
      <c r="K28" s="13"/>
      <c r="L28" s="13"/>
      <c r="M28" s="13"/>
      <c r="N28" s="59" t="str">
        <f t="shared" si="1"/>
        <v>-</v>
      </c>
      <c r="O28" s="48"/>
    </row>
    <row r="29" spans="1:15" ht="15.2" customHeight="1" thickBot="1" x14ac:dyDescent="0.3">
      <c r="A29" s="107"/>
      <c r="B29" s="29">
        <v>25</v>
      </c>
      <c r="C29" s="32" t="s">
        <v>99</v>
      </c>
      <c r="D29" s="33" t="s">
        <v>98</v>
      </c>
      <c r="E29" s="45"/>
      <c r="F29" s="45"/>
      <c r="G29" s="45"/>
      <c r="H29" s="45"/>
      <c r="I29" s="46" t="str">
        <f t="shared" si="0"/>
        <v>-</v>
      </c>
      <c r="J29" s="45"/>
      <c r="K29" s="45"/>
      <c r="L29" s="45"/>
      <c r="M29" s="45"/>
      <c r="N29" s="60" t="str">
        <f t="shared" si="1"/>
        <v>-</v>
      </c>
      <c r="O29" s="48"/>
    </row>
    <row r="30" spans="1:15" ht="15.2" customHeight="1" x14ac:dyDescent="0.25">
      <c r="A30" s="87" t="s">
        <v>56</v>
      </c>
      <c r="B30" s="18">
        <v>26</v>
      </c>
      <c r="C30" s="37" t="s">
        <v>22</v>
      </c>
      <c r="D30" s="38" t="s">
        <v>23</v>
      </c>
      <c r="E30" s="20"/>
      <c r="F30" s="20"/>
      <c r="G30" s="20"/>
      <c r="H30" s="20"/>
      <c r="I30" s="27" t="str">
        <f t="shared" si="0"/>
        <v>-</v>
      </c>
      <c r="J30" s="20"/>
      <c r="K30" s="20"/>
      <c r="L30" s="20"/>
      <c r="M30" s="20"/>
      <c r="N30" s="58" t="str">
        <f t="shared" si="1"/>
        <v>-</v>
      </c>
      <c r="O30" s="48"/>
    </row>
    <row r="31" spans="1:15" s="3" customFormat="1" ht="15.2" customHeight="1" x14ac:dyDescent="0.25">
      <c r="A31" s="88"/>
      <c r="B31" s="12">
        <v>27</v>
      </c>
      <c r="C31" s="10" t="s">
        <v>24</v>
      </c>
      <c r="D31" s="9" t="s">
        <v>25</v>
      </c>
      <c r="E31" s="13"/>
      <c r="F31" s="13"/>
      <c r="G31" s="13"/>
      <c r="H31" s="13"/>
      <c r="I31" s="26" t="str">
        <f t="shared" si="0"/>
        <v>-</v>
      </c>
      <c r="J31" s="13"/>
      <c r="K31" s="13"/>
      <c r="L31" s="13"/>
      <c r="M31" s="13"/>
      <c r="N31" s="59" t="str">
        <f t="shared" si="1"/>
        <v>-</v>
      </c>
      <c r="O31" s="48"/>
    </row>
    <row r="32" spans="1:15" ht="15.2" customHeight="1" x14ac:dyDescent="0.25">
      <c r="A32" s="88"/>
      <c r="B32" s="12">
        <v>28</v>
      </c>
      <c r="C32" s="10" t="s">
        <v>86</v>
      </c>
      <c r="D32" s="9">
        <v>72421</v>
      </c>
      <c r="E32" s="13"/>
      <c r="F32" s="13"/>
      <c r="G32" s="13"/>
      <c r="H32" s="13"/>
      <c r="I32" s="26" t="str">
        <f t="shared" si="0"/>
        <v>-</v>
      </c>
      <c r="J32" s="13"/>
      <c r="K32" s="13"/>
      <c r="L32" s="13"/>
      <c r="M32" s="13"/>
      <c r="N32" s="59" t="str">
        <f t="shared" si="1"/>
        <v>-</v>
      </c>
      <c r="O32" s="48"/>
    </row>
    <row r="33" spans="1:15" ht="15.2" customHeight="1" x14ac:dyDescent="0.25">
      <c r="A33" s="88"/>
      <c r="B33" s="12">
        <v>29</v>
      </c>
      <c r="C33" s="10" t="s">
        <v>26</v>
      </c>
      <c r="D33" s="9" t="s">
        <v>27</v>
      </c>
      <c r="E33" s="13"/>
      <c r="F33" s="13"/>
      <c r="G33" s="13"/>
      <c r="H33" s="13"/>
      <c r="I33" s="26" t="str">
        <f t="shared" si="0"/>
        <v>-</v>
      </c>
      <c r="J33" s="13"/>
      <c r="K33" s="13"/>
      <c r="L33" s="13"/>
      <c r="M33" s="13"/>
      <c r="N33" s="59" t="str">
        <f t="shared" si="1"/>
        <v>-</v>
      </c>
      <c r="O33" s="47"/>
    </row>
    <row r="34" spans="1:15" ht="15.2" customHeight="1" x14ac:dyDescent="0.25">
      <c r="A34" s="88"/>
      <c r="B34" s="12">
        <v>30</v>
      </c>
      <c r="C34" s="10" t="s">
        <v>28</v>
      </c>
      <c r="D34" s="9" t="s">
        <v>29</v>
      </c>
      <c r="E34" s="13"/>
      <c r="F34" s="13"/>
      <c r="G34" s="13"/>
      <c r="H34" s="13"/>
      <c r="I34" s="26" t="str">
        <f t="shared" si="0"/>
        <v>-</v>
      </c>
      <c r="J34" s="13"/>
      <c r="K34" s="13"/>
      <c r="L34" s="13"/>
      <c r="M34" s="13"/>
      <c r="N34" s="59" t="str">
        <f t="shared" si="1"/>
        <v>-</v>
      </c>
      <c r="O34" s="48"/>
    </row>
    <row r="35" spans="1:15" ht="15.2" customHeight="1" x14ac:dyDescent="0.25">
      <c r="A35" s="88"/>
      <c r="B35" s="12">
        <v>31</v>
      </c>
      <c r="C35" s="10" t="s">
        <v>30</v>
      </c>
      <c r="D35" s="9">
        <v>72422</v>
      </c>
      <c r="E35" s="13"/>
      <c r="F35" s="13"/>
      <c r="G35" s="13"/>
      <c r="H35" s="13"/>
      <c r="I35" s="26" t="str">
        <f t="shared" si="0"/>
        <v>-</v>
      </c>
      <c r="J35" s="13"/>
      <c r="K35" s="13"/>
      <c r="L35" s="13"/>
      <c r="M35" s="13"/>
      <c r="N35" s="59" t="str">
        <f t="shared" si="1"/>
        <v>-</v>
      </c>
      <c r="O35" s="48"/>
    </row>
    <row r="36" spans="1:15" ht="15.2" customHeight="1" x14ac:dyDescent="0.25">
      <c r="A36" s="88"/>
      <c r="B36" s="12">
        <v>32</v>
      </c>
      <c r="C36" s="10" t="s">
        <v>31</v>
      </c>
      <c r="D36" s="9">
        <v>72423</v>
      </c>
      <c r="E36" s="13"/>
      <c r="F36" s="13"/>
      <c r="G36" s="13"/>
      <c r="H36" s="13"/>
      <c r="I36" s="26" t="str">
        <f t="shared" si="0"/>
        <v>-</v>
      </c>
      <c r="J36" s="13"/>
      <c r="K36" s="13"/>
      <c r="L36" s="13"/>
      <c r="M36" s="13"/>
      <c r="N36" s="59" t="str">
        <f t="shared" si="1"/>
        <v>-</v>
      </c>
      <c r="O36" s="48"/>
    </row>
    <row r="37" spans="1:15" s="3" customFormat="1" ht="15.2" customHeight="1" x14ac:dyDescent="0.25">
      <c r="A37" s="88"/>
      <c r="B37" s="12">
        <v>33</v>
      </c>
      <c r="C37" s="10" t="s">
        <v>32</v>
      </c>
      <c r="D37" s="9">
        <v>72424</v>
      </c>
      <c r="E37" s="13"/>
      <c r="F37" s="13"/>
      <c r="G37" s="13"/>
      <c r="H37" s="13"/>
      <c r="I37" s="26" t="str">
        <f t="shared" si="0"/>
        <v>-</v>
      </c>
      <c r="J37" s="13"/>
      <c r="K37" s="13"/>
      <c r="L37" s="13"/>
      <c r="M37" s="13"/>
      <c r="N37" s="59" t="str">
        <f t="shared" si="1"/>
        <v>-</v>
      </c>
      <c r="O37" s="48"/>
    </row>
    <row r="38" spans="1:15" ht="15.2" customHeight="1" x14ac:dyDescent="0.25">
      <c r="A38" s="88"/>
      <c r="B38" s="12">
        <v>34</v>
      </c>
      <c r="C38" s="10" t="s">
        <v>33</v>
      </c>
      <c r="D38" s="9" t="s">
        <v>34</v>
      </c>
      <c r="E38" s="13"/>
      <c r="F38" s="13"/>
      <c r="G38" s="13"/>
      <c r="H38" s="13"/>
      <c r="I38" s="26" t="str">
        <f t="shared" si="0"/>
        <v>-</v>
      </c>
      <c r="J38" s="13"/>
      <c r="K38" s="13"/>
      <c r="L38" s="13"/>
      <c r="M38" s="13"/>
      <c r="N38" s="59" t="str">
        <f t="shared" si="1"/>
        <v>-</v>
      </c>
      <c r="O38" s="48"/>
    </row>
    <row r="39" spans="1:15" ht="15.2" customHeight="1" x14ac:dyDescent="0.25">
      <c r="A39" s="88"/>
      <c r="B39" s="12">
        <v>35</v>
      </c>
      <c r="C39" s="10" t="s">
        <v>87</v>
      </c>
      <c r="D39" s="9">
        <v>72432</v>
      </c>
      <c r="E39" s="13"/>
      <c r="F39" s="13"/>
      <c r="G39" s="13"/>
      <c r="H39" s="13"/>
      <c r="I39" s="26" t="str">
        <f t="shared" si="0"/>
        <v>-</v>
      </c>
      <c r="J39" s="13"/>
      <c r="K39" s="13"/>
      <c r="L39" s="13"/>
      <c r="M39" s="13"/>
      <c r="N39" s="59" t="str">
        <f t="shared" si="1"/>
        <v>-</v>
      </c>
      <c r="O39" s="48"/>
    </row>
    <row r="40" spans="1:15" ht="15.2" customHeight="1" x14ac:dyDescent="0.25">
      <c r="A40" s="88"/>
      <c r="B40" s="12">
        <v>36</v>
      </c>
      <c r="C40" s="10" t="s">
        <v>94</v>
      </c>
      <c r="D40" s="9">
        <v>48844</v>
      </c>
      <c r="E40" s="13"/>
      <c r="F40" s="13"/>
      <c r="G40" s="13"/>
      <c r="H40" s="13"/>
      <c r="I40" s="26" t="str">
        <f t="shared" si="0"/>
        <v>-</v>
      </c>
      <c r="J40" s="13"/>
      <c r="K40" s="13"/>
      <c r="L40" s="13"/>
      <c r="M40" s="13"/>
      <c r="N40" s="59" t="str">
        <f t="shared" si="1"/>
        <v>-</v>
      </c>
      <c r="O40" s="48"/>
    </row>
    <row r="41" spans="1:15" ht="15.2" customHeight="1" x14ac:dyDescent="0.25">
      <c r="A41" s="88"/>
      <c r="B41" s="12">
        <v>37</v>
      </c>
      <c r="C41" s="10" t="s">
        <v>35</v>
      </c>
      <c r="D41" s="9">
        <v>72425</v>
      </c>
      <c r="E41" s="13"/>
      <c r="F41" s="13"/>
      <c r="G41" s="13"/>
      <c r="H41" s="13"/>
      <c r="I41" s="26" t="str">
        <f t="shared" si="0"/>
        <v>-</v>
      </c>
      <c r="J41" s="13"/>
      <c r="K41" s="13"/>
      <c r="L41" s="13"/>
      <c r="M41" s="13"/>
      <c r="N41" s="59" t="str">
        <f t="shared" si="1"/>
        <v>-</v>
      </c>
      <c r="O41" s="48"/>
    </row>
    <row r="42" spans="1:15" ht="15.2" customHeight="1" x14ac:dyDescent="0.25">
      <c r="A42" s="88"/>
      <c r="B42" s="12">
        <v>38</v>
      </c>
      <c r="C42" s="10" t="s">
        <v>88</v>
      </c>
      <c r="D42" s="9">
        <v>72426</v>
      </c>
      <c r="E42" s="13"/>
      <c r="F42" s="13"/>
      <c r="G42" s="13"/>
      <c r="H42" s="13"/>
      <c r="I42" s="26" t="str">
        <f t="shared" si="0"/>
        <v>-</v>
      </c>
      <c r="J42" s="13"/>
      <c r="K42" s="13"/>
      <c r="L42" s="13"/>
      <c r="M42" s="13"/>
      <c r="N42" s="59" t="str">
        <f t="shared" si="1"/>
        <v>-</v>
      </c>
      <c r="O42" s="48"/>
    </row>
    <row r="43" spans="1:15" ht="15.2" customHeight="1" x14ac:dyDescent="0.25">
      <c r="A43" s="88"/>
      <c r="B43" s="12">
        <v>39</v>
      </c>
      <c r="C43" s="10" t="s">
        <v>95</v>
      </c>
      <c r="D43" s="9" t="s">
        <v>96</v>
      </c>
      <c r="E43" s="13"/>
      <c r="F43" s="13"/>
      <c r="G43" s="13"/>
      <c r="H43" s="13"/>
      <c r="I43" s="26" t="str">
        <f t="shared" si="0"/>
        <v>-</v>
      </c>
      <c r="J43" s="13"/>
      <c r="K43" s="13"/>
      <c r="L43" s="13"/>
      <c r="M43" s="13"/>
      <c r="N43" s="59" t="str">
        <f t="shared" si="1"/>
        <v>-</v>
      </c>
      <c r="O43" s="48"/>
    </row>
    <row r="44" spans="1:15" ht="15.2" customHeight="1" x14ac:dyDescent="0.25">
      <c r="A44" s="88"/>
      <c r="B44" s="12">
        <v>40</v>
      </c>
      <c r="C44" s="10" t="s">
        <v>36</v>
      </c>
      <c r="D44" s="9">
        <v>72427</v>
      </c>
      <c r="E44" s="13"/>
      <c r="F44" s="13"/>
      <c r="G44" s="13"/>
      <c r="H44" s="13"/>
      <c r="I44" s="26" t="str">
        <f t="shared" si="0"/>
        <v>-</v>
      </c>
      <c r="J44" s="13"/>
      <c r="K44" s="13"/>
      <c r="L44" s="13"/>
      <c r="M44" s="13"/>
      <c r="N44" s="59" t="str">
        <f t="shared" si="1"/>
        <v>-</v>
      </c>
      <c r="O44" s="48"/>
    </row>
    <row r="45" spans="1:15" ht="15.2" customHeight="1" x14ac:dyDescent="0.25">
      <c r="A45" s="88"/>
      <c r="B45" s="12">
        <v>41</v>
      </c>
      <c r="C45" s="10" t="s">
        <v>37</v>
      </c>
      <c r="D45" s="9">
        <v>72428</v>
      </c>
      <c r="E45" s="13"/>
      <c r="F45" s="13"/>
      <c r="G45" s="13"/>
      <c r="H45" s="13"/>
      <c r="I45" s="26" t="str">
        <f t="shared" si="0"/>
        <v>-</v>
      </c>
      <c r="J45" s="13"/>
      <c r="K45" s="13"/>
      <c r="L45" s="13"/>
      <c r="M45" s="13"/>
      <c r="N45" s="59" t="str">
        <f t="shared" si="1"/>
        <v>-</v>
      </c>
      <c r="O45" s="48"/>
    </row>
    <row r="46" spans="1:15" ht="15.2" customHeight="1" x14ac:dyDescent="0.25">
      <c r="A46" s="88"/>
      <c r="B46" s="12">
        <v>42</v>
      </c>
      <c r="C46" s="10" t="s">
        <v>89</v>
      </c>
      <c r="D46" s="9">
        <v>72429</v>
      </c>
      <c r="E46" s="13"/>
      <c r="F46" s="13"/>
      <c r="G46" s="13"/>
      <c r="H46" s="13"/>
      <c r="I46" s="26" t="str">
        <f t="shared" si="0"/>
        <v>-</v>
      </c>
      <c r="J46" s="13"/>
      <c r="K46" s="13"/>
      <c r="L46" s="13"/>
      <c r="M46" s="13"/>
      <c r="N46" s="59" t="str">
        <f t="shared" si="1"/>
        <v>-</v>
      </c>
      <c r="O46" s="48"/>
    </row>
    <row r="47" spans="1:15" ht="15.2" customHeight="1" x14ac:dyDescent="0.25">
      <c r="A47" s="88"/>
      <c r="B47" s="12">
        <v>43</v>
      </c>
      <c r="C47" s="10" t="s">
        <v>38</v>
      </c>
      <c r="D47" s="9">
        <v>48845</v>
      </c>
      <c r="E47" s="13"/>
      <c r="F47" s="13"/>
      <c r="G47" s="13"/>
      <c r="H47" s="13"/>
      <c r="I47" s="26" t="str">
        <f t="shared" si="0"/>
        <v>-</v>
      </c>
      <c r="J47" s="13"/>
      <c r="K47" s="13"/>
      <c r="L47" s="13"/>
      <c r="M47" s="13"/>
      <c r="N47" s="59" t="str">
        <f t="shared" si="1"/>
        <v>-</v>
      </c>
      <c r="O47" s="48"/>
    </row>
    <row r="48" spans="1:15" ht="15.2" customHeight="1" x14ac:dyDescent="0.25">
      <c r="A48" s="88"/>
      <c r="B48" s="12">
        <v>44</v>
      </c>
      <c r="C48" s="10" t="s">
        <v>90</v>
      </c>
      <c r="D48" s="9">
        <v>72436</v>
      </c>
      <c r="E48" s="13"/>
      <c r="F48" s="13"/>
      <c r="G48" s="13"/>
      <c r="H48" s="13"/>
      <c r="I48" s="26" t="str">
        <f t="shared" si="0"/>
        <v>-</v>
      </c>
      <c r="J48" s="13"/>
      <c r="K48" s="13"/>
      <c r="L48" s="13"/>
      <c r="M48" s="13"/>
      <c r="N48" s="59" t="str">
        <f t="shared" si="1"/>
        <v>-</v>
      </c>
      <c r="O48" s="48"/>
    </row>
    <row r="49" spans="1:15" ht="15.2" customHeight="1" thickBot="1" x14ac:dyDescent="0.3">
      <c r="A49" s="89"/>
      <c r="B49" s="29">
        <v>45</v>
      </c>
      <c r="C49" s="32" t="s">
        <v>39</v>
      </c>
      <c r="D49" s="33" t="s">
        <v>40</v>
      </c>
      <c r="E49" s="45"/>
      <c r="F49" s="45"/>
      <c r="G49" s="45"/>
      <c r="H49" s="45"/>
      <c r="I49" s="46" t="str">
        <f t="shared" si="0"/>
        <v>-</v>
      </c>
      <c r="J49" s="45"/>
      <c r="K49" s="45"/>
      <c r="L49" s="45"/>
      <c r="M49" s="45"/>
      <c r="N49" s="60" t="str">
        <f t="shared" si="1"/>
        <v>-</v>
      </c>
      <c r="O49" s="48"/>
    </row>
    <row r="50" spans="1:15" ht="15.2" customHeight="1" x14ac:dyDescent="0.25">
      <c r="A50" s="90" t="s">
        <v>62</v>
      </c>
      <c r="B50" s="18">
        <v>46</v>
      </c>
      <c r="C50" s="37" t="s">
        <v>41</v>
      </c>
      <c r="D50" s="38">
        <v>72441</v>
      </c>
      <c r="E50" s="20"/>
      <c r="F50" s="20"/>
      <c r="G50" s="20"/>
      <c r="H50" s="20"/>
      <c r="I50" s="27" t="str">
        <f t="shared" si="0"/>
        <v>-</v>
      </c>
      <c r="J50" s="20"/>
      <c r="K50" s="20"/>
      <c r="L50" s="20"/>
      <c r="M50" s="20"/>
      <c r="N50" s="58" t="str">
        <f t="shared" si="1"/>
        <v>-</v>
      </c>
      <c r="O50" s="48"/>
    </row>
    <row r="51" spans="1:15" ht="15.2" customHeight="1" x14ac:dyDescent="0.25">
      <c r="A51" s="91"/>
      <c r="B51" s="12">
        <v>47</v>
      </c>
      <c r="C51" s="10" t="s">
        <v>42</v>
      </c>
      <c r="D51" s="9" t="s">
        <v>43</v>
      </c>
      <c r="E51" s="13"/>
      <c r="F51" s="13"/>
      <c r="G51" s="13"/>
      <c r="H51" s="13"/>
      <c r="I51" s="26" t="str">
        <f t="shared" si="0"/>
        <v>-</v>
      </c>
      <c r="J51" s="13"/>
      <c r="K51" s="13"/>
      <c r="L51" s="13"/>
      <c r="M51" s="13"/>
      <c r="N51" s="59" t="str">
        <f t="shared" si="1"/>
        <v>-</v>
      </c>
      <c r="O51" s="48"/>
    </row>
    <row r="52" spans="1:15" ht="15.2" customHeight="1" x14ac:dyDescent="0.25">
      <c r="A52" s="91"/>
      <c r="B52" s="12">
        <v>48</v>
      </c>
      <c r="C52" s="10" t="s">
        <v>75</v>
      </c>
      <c r="D52" s="9">
        <v>72442</v>
      </c>
      <c r="E52" s="13"/>
      <c r="F52" s="13"/>
      <c r="G52" s="13"/>
      <c r="H52" s="13"/>
      <c r="I52" s="26" t="str">
        <f t="shared" si="0"/>
        <v>-</v>
      </c>
      <c r="J52" s="13"/>
      <c r="K52" s="13"/>
      <c r="L52" s="13"/>
      <c r="M52" s="13"/>
      <c r="N52" s="59" t="str">
        <f t="shared" si="1"/>
        <v>-</v>
      </c>
      <c r="O52" s="48"/>
    </row>
    <row r="53" spans="1:15" ht="15.2" customHeight="1" x14ac:dyDescent="0.25">
      <c r="A53" s="91"/>
      <c r="B53" s="12">
        <v>49</v>
      </c>
      <c r="C53" s="10" t="s">
        <v>44</v>
      </c>
      <c r="D53" s="9">
        <v>72443</v>
      </c>
      <c r="E53" s="13"/>
      <c r="F53" s="13"/>
      <c r="G53" s="13"/>
      <c r="H53" s="13"/>
      <c r="I53" s="26" t="str">
        <f t="shared" si="0"/>
        <v>-</v>
      </c>
      <c r="J53" s="13"/>
      <c r="K53" s="13"/>
      <c r="L53" s="13"/>
      <c r="M53" s="13"/>
      <c r="N53" s="59" t="str">
        <f t="shared" si="1"/>
        <v>-</v>
      </c>
      <c r="O53" s="48"/>
    </row>
    <row r="54" spans="1:15" ht="15.2" customHeight="1" x14ac:dyDescent="0.25">
      <c r="A54" s="91"/>
      <c r="B54" s="12">
        <v>50</v>
      </c>
      <c r="C54" s="10" t="s">
        <v>45</v>
      </c>
      <c r="D54" s="9" t="s">
        <v>46</v>
      </c>
      <c r="E54" s="13"/>
      <c r="F54" s="13"/>
      <c r="G54" s="13"/>
      <c r="H54" s="13"/>
      <c r="I54" s="26" t="str">
        <f t="shared" si="0"/>
        <v>-</v>
      </c>
      <c r="J54" s="13"/>
      <c r="K54" s="13"/>
      <c r="L54" s="13"/>
      <c r="M54" s="13"/>
      <c r="N54" s="59" t="str">
        <f t="shared" si="1"/>
        <v>-</v>
      </c>
      <c r="O54" s="48"/>
    </row>
    <row r="55" spans="1:15" ht="15.2" customHeight="1" x14ac:dyDescent="0.25">
      <c r="A55" s="91"/>
      <c r="B55" s="12">
        <v>51</v>
      </c>
      <c r="C55" s="10" t="s">
        <v>47</v>
      </c>
      <c r="D55" s="9">
        <v>72444</v>
      </c>
      <c r="E55" s="13"/>
      <c r="F55" s="13"/>
      <c r="G55" s="13"/>
      <c r="H55" s="13"/>
      <c r="I55" s="26" t="str">
        <f t="shared" si="0"/>
        <v>-</v>
      </c>
      <c r="J55" s="13"/>
      <c r="K55" s="13"/>
      <c r="L55" s="13"/>
      <c r="M55" s="13"/>
      <c r="N55" s="59" t="str">
        <f t="shared" si="1"/>
        <v>-</v>
      </c>
      <c r="O55" s="48"/>
    </row>
    <row r="56" spans="1:15" ht="15.2" customHeight="1" x14ac:dyDescent="0.25">
      <c r="A56" s="91"/>
      <c r="B56" s="12">
        <v>52</v>
      </c>
      <c r="C56" s="10" t="s">
        <v>48</v>
      </c>
      <c r="D56" s="9">
        <v>48846</v>
      </c>
      <c r="E56" s="13"/>
      <c r="F56" s="13"/>
      <c r="G56" s="13"/>
      <c r="H56" s="13"/>
      <c r="I56" s="26" t="str">
        <f t="shared" si="0"/>
        <v>-</v>
      </c>
      <c r="J56" s="13"/>
      <c r="K56" s="13"/>
      <c r="L56" s="13"/>
      <c r="M56" s="13"/>
      <c r="N56" s="59" t="str">
        <f t="shared" si="1"/>
        <v>-</v>
      </c>
      <c r="O56" s="48"/>
    </row>
    <row r="57" spans="1:15" ht="15.2" customHeight="1" x14ac:dyDescent="0.25">
      <c r="A57" s="91"/>
      <c r="B57" s="12">
        <v>53</v>
      </c>
      <c r="C57" s="10" t="s">
        <v>91</v>
      </c>
      <c r="D57" s="9">
        <v>72445</v>
      </c>
      <c r="E57" s="13"/>
      <c r="F57" s="13"/>
      <c r="G57" s="13"/>
      <c r="H57" s="13"/>
      <c r="I57" s="26" t="str">
        <f t="shared" si="0"/>
        <v>-</v>
      </c>
      <c r="J57" s="13"/>
      <c r="K57" s="13"/>
      <c r="L57" s="13"/>
      <c r="M57" s="13"/>
      <c r="N57" s="59" t="str">
        <f t="shared" si="1"/>
        <v>-</v>
      </c>
      <c r="O57" s="48"/>
    </row>
    <row r="58" spans="1:15" ht="15.2" customHeight="1" x14ac:dyDescent="0.25">
      <c r="A58" s="91"/>
      <c r="B58" s="12">
        <v>54</v>
      </c>
      <c r="C58" s="10" t="s">
        <v>92</v>
      </c>
      <c r="D58" s="9">
        <v>72446</v>
      </c>
      <c r="E58" s="13"/>
      <c r="F58" s="13"/>
      <c r="G58" s="13"/>
      <c r="H58" s="13"/>
      <c r="I58" s="26" t="str">
        <f t="shared" si="0"/>
        <v>-</v>
      </c>
      <c r="J58" s="13"/>
      <c r="K58" s="13"/>
      <c r="L58" s="13"/>
      <c r="M58" s="13"/>
      <c r="N58" s="59" t="str">
        <f t="shared" si="1"/>
        <v>-</v>
      </c>
      <c r="O58" s="48"/>
    </row>
    <row r="59" spans="1:15" ht="15.2" customHeight="1" x14ac:dyDescent="0.25">
      <c r="A59" s="91"/>
      <c r="B59" s="12">
        <v>55</v>
      </c>
      <c r="C59" s="10" t="s">
        <v>49</v>
      </c>
      <c r="D59" s="9" t="s">
        <v>50</v>
      </c>
      <c r="E59" s="13"/>
      <c r="F59" s="13"/>
      <c r="G59" s="13"/>
      <c r="H59" s="13"/>
      <c r="I59" s="26" t="str">
        <f t="shared" si="0"/>
        <v>-</v>
      </c>
      <c r="J59" s="13"/>
      <c r="K59" s="13"/>
      <c r="L59" s="13"/>
      <c r="M59" s="13"/>
      <c r="N59" s="59" t="str">
        <f t="shared" si="1"/>
        <v>-</v>
      </c>
      <c r="O59" s="48"/>
    </row>
    <row r="60" spans="1:15" ht="15.2" customHeight="1" thickBot="1" x14ac:dyDescent="0.3">
      <c r="A60" s="92"/>
      <c r="B60" s="29">
        <v>56</v>
      </c>
      <c r="C60" s="32" t="s">
        <v>67</v>
      </c>
      <c r="D60" s="33" t="s">
        <v>68</v>
      </c>
      <c r="E60" s="45"/>
      <c r="F60" s="45"/>
      <c r="G60" s="45"/>
      <c r="H60" s="45"/>
      <c r="I60" s="46" t="str">
        <f t="shared" si="0"/>
        <v>-</v>
      </c>
      <c r="J60" s="45"/>
      <c r="K60" s="45"/>
      <c r="L60" s="45"/>
      <c r="M60" s="45"/>
      <c r="N60" s="60" t="str">
        <f t="shared" si="1"/>
        <v>-</v>
      </c>
      <c r="O60" s="48"/>
    </row>
    <row r="61" spans="1:15" ht="15.2" customHeight="1" x14ac:dyDescent="0.25">
      <c r="A61" s="93" t="s">
        <v>70</v>
      </c>
      <c r="B61" s="18">
        <v>57</v>
      </c>
      <c r="C61" s="49" t="s">
        <v>55</v>
      </c>
      <c r="D61" s="50" t="s">
        <v>54</v>
      </c>
      <c r="E61" s="20"/>
      <c r="F61" s="20"/>
      <c r="G61" s="20"/>
      <c r="H61" s="20"/>
      <c r="I61" s="27" t="str">
        <f t="shared" si="0"/>
        <v>-</v>
      </c>
      <c r="J61" s="20"/>
      <c r="K61" s="20"/>
      <c r="L61" s="20"/>
      <c r="M61" s="20"/>
      <c r="N61" s="58" t="str">
        <f t="shared" si="1"/>
        <v>-</v>
      </c>
      <c r="O61" s="48"/>
    </row>
    <row r="62" spans="1:15" ht="15.2" customHeight="1" thickBot="1" x14ac:dyDescent="0.3">
      <c r="A62" s="94"/>
      <c r="B62" s="29">
        <v>58</v>
      </c>
      <c r="C62" s="51" t="s">
        <v>93</v>
      </c>
      <c r="D62" s="52" t="s">
        <v>65</v>
      </c>
      <c r="E62" s="53"/>
      <c r="F62" s="53"/>
      <c r="G62" s="53"/>
      <c r="H62" s="53"/>
      <c r="I62" s="46" t="str">
        <f>+IF(AND(OR(E62="-",E62=""),OR(F62="-",F62=""),OR(G62="-",G62=""),OR(H62="-",H62="")),"-",SUM(E62:H62))</f>
        <v>-</v>
      </c>
      <c r="J62" s="53"/>
      <c r="K62" s="53"/>
      <c r="L62" s="53"/>
      <c r="M62" s="53"/>
      <c r="N62" s="60" t="str">
        <f>+IF(AND(OR(J62="-",J62=""),OR(K62="-",K62=""),OR(L62="-",L62=""),OR(M62="-",M62="")),"-",SUM(J62:M62))</f>
        <v>-</v>
      </c>
      <c r="O62" s="48"/>
    </row>
  </sheetData>
  <mergeCells count="13">
    <mergeCell ref="A61:A62"/>
    <mergeCell ref="A5:A29"/>
    <mergeCell ref="C1:N1"/>
    <mergeCell ref="F2:J2"/>
    <mergeCell ref="B3:B4"/>
    <mergeCell ref="C3:C4"/>
    <mergeCell ref="D3:D4"/>
    <mergeCell ref="E3:H3"/>
    <mergeCell ref="I3:I4"/>
    <mergeCell ref="J3:M3"/>
    <mergeCell ref="N3:N4"/>
    <mergeCell ref="A50:A60"/>
    <mergeCell ref="A30:A49"/>
  </mergeCells>
  <phoneticPr fontId="17" type="noConversion"/>
  <pageMargins left="0.75" right="0.25" top="0.25" bottom="0.25" header="0.5" footer="0.5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9" sqref="J9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A5:XFD5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" customWidth="1"/>
    <col min="5" max="15" width="5.7109375" style="4" customWidth="1"/>
    <col min="16" max="16" width="6.7109375" style="3" customWidth="1"/>
    <col min="17" max="16384" width="9.140625" style="2"/>
  </cols>
  <sheetData>
    <row r="1" spans="1:16" ht="18" customHeight="1" x14ac:dyDescent="0.3">
      <c r="C1" s="95" t="str">
        <f>"LƯỢNG MƯA NGÀY TUẦN 3 THÁNG "&amp;Tháng!$F$1&amp;" NĂM "&amp;Tháng!$H$1</f>
        <v>LƯỢNG MƯA NGÀY TUẦN 3 THÁNG 06 NĂM 2020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21"/>
    </row>
    <row r="2" spans="1:16" ht="16.5" customHeight="1" thickBot="1" x14ac:dyDescent="0.3">
      <c r="D2" s="2"/>
      <c r="E2" s="2"/>
      <c r="F2" s="96" t="s">
        <v>52</v>
      </c>
      <c r="G2" s="96"/>
      <c r="H2" s="96"/>
      <c r="I2" s="96"/>
      <c r="J2" s="96"/>
      <c r="K2" s="2"/>
      <c r="L2" s="2"/>
      <c r="M2" s="5" t="s">
        <v>53</v>
      </c>
      <c r="N2" s="5"/>
      <c r="O2" s="5"/>
      <c r="P2" s="8"/>
    </row>
    <row r="3" spans="1:16" s="6" customFormat="1" ht="14.25" customHeight="1" x14ac:dyDescent="0.25">
      <c r="A3" s="61" t="s">
        <v>57</v>
      </c>
      <c r="B3" s="97" t="s">
        <v>0</v>
      </c>
      <c r="C3" s="99" t="s">
        <v>1</v>
      </c>
      <c r="D3" s="99" t="s">
        <v>2</v>
      </c>
      <c r="E3" s="97">
        <v>21</v>
      </c>
      <c r="F3" s="97">
        <v>22</v>
      </c>
      <c r="G3" s="97">
        <v>23</v>
      </c>
      <c r="H3" s="97">
        <v>24</v>
      </c>
      <c r="I3" s="103">
        <v>25</v>
      </c>
      <c r="J3" s="97">
        <v>26</v>
      </c>
      <c r="K3" s="97">
        <v>27</v>
      </c>
      <c r="L3" s="97">
        <v>28</v>
      </c>
      <c r="M3" s="97">
        <v>29</v>
      </c>
      <c r="N3" s="116">
        <v>30</v>
      </c>
      <c r="O3" s="113">
        <v>31</v>
      </c>
      <c r="P3" s="111" t="s">
        <v>74</v>
      </c>
    </row>
    <row r="4" spans="1:16" s="6" customFormat="1" ht="14.25" customHeight="1" thickBot="1" x14ac:dyDescent="0.3">
      <c r="A4" s="72"/>
      <c r="B4" s="108"/>
      <c r="C4" s="109"/>
      <c r="D4" s="109"/>
      <c r="E4" s="108"/>
      <c r="F4" s="108"/>
      <c r="G4" s="108"/>
      <c r="H4" s="108"/>
      <c r="I4" s="115"/>
      <c r="J4" s="108"/>
      <c r="K4" s="108"/>
      <c r="L4" s="108"/>
      <c r="M4" s="108"/>
      <c r="N4" s="117"/>
      <c r="O4" s="114"/>
      <c r="P4" s="112"/>
    </row>
    <row r="5" spans="1:16" s="3" customFormat="1" ht="15.2" customHeight="1" x14ac:dyDescent="0.25">
      <c r="A5" s="105" t="s">
        <v>69</v>
      </c>
      <c r="B5" s="18">
        <v>1</v>
      </c>
      <c r="C5" s="19" t="s">
        <v>4</v>
      </c>
      <c r="D5" s="18">
        <v>73401</v>
      </c>
      <c r="E5" s="30">
        <f>'21,22'!I5</f>
        <v>1</v>
      </c>
      <c r="F5" s="30" t="str">
        <f>'21,22'!N5</f>
        <v>-</v>
      </c>
      <c r="G5" s="30">
        <f>'23,24'!I5</f>
        <v>16</v>
      </c>
      <c r="H5" s="30">
        <f>'23,24'!N5</f>
        <v>30</v>
      </c>
      <c r="I5" s="30">
        <f>'25,26'!I5</f>
        <v>11</v>
      </c>
      <c r="J5" s="30" t="str">
        <f>'25,26'!N5</f>
        <v>-</v>
      </c>
      <c r="K5" s="30">
        <f>'27,28'!I5</f>
        <v>5</v>
      </c>
      <c r="L5" s="30">
        <f>'27,28'!N5</f>
        <v>1</v>
      </c>
      <c r="M5" s="30" t="str">
        <f>'29,30'!I5</f>
        <v>-</v>
      </c>
      <c r="N5" s="54" t="str">
        <f>'29,30'!N5</f>
        <v>-</v>
      </c>
      <c r="O5" s="73" t="str">
        <f>'31'!I5</f>
        <v>-</v>
      </c>
      <c r="P5" s="74">
        <f>SUM(E5:O5)</f>
        <v>64</v>
      </c>
    </row>
    <row r="6" spans="1:16" s="3" customFormat="1" ht="15.2" customHeight="1" x14ac:dyDescent="0.25">
      <c r="A6" s="106"/>
      <c r="B6" s="12">
        <v>2</v>
      </c>
      <c r="C6" s="22" t="s">
        <v>78</v>
      </c>
      <c r="D6" s="12">
        <v>73402</v>
      </c>
      <c r="E6" s="11">
        <f>'21,22'!I6</f>
        <v>14</v>
      </c>
      <c r="F6" s="11" t="str">
        <f>'21,22'!N6</f>
        <v>-</v>
      </c>
      <c r="G6" s="11">
        <f>'23,24'!I6</f>
        <v>23</v>
      </c>
      <c r="H6" s="11">
        <f>'23,24'!N6</f>
        <v>25</v>
      </c>
      <c r="I6" s="11">
        <f>'25,26'!I6</f>
        <v>62</v>
      </c>
      <c r="J6" s="11">
        <f>'25,26'!N6</f>
        <v>2</v>
      </c>
      <c r="K6" s="11">
        <f>'27,28'!I6</f>
        <v>4</v>
      </c>
      <c r="L6" s="11">
        <f>'27,28'!N6</f>
        <v>1</v>
      </c>
      <c r="M6" s="11" t="str">
        <f>'29,30'!I6</f>
        <v>-</v>
      </c>
      <c r="N6" s="55" t="str">
        <f>'29,30'!N6</f>
        <v>-</v>
      </c>
      <c r="O6" s="71" t="str">
        <f>'31'!I6</f>
        <v>-</v>
      </c>
      <c r="P6" s="68">
        <f t="shared" ref="P6:P57" si="0">SUM(E6:O6)</f>
        <v>131</v>
      </c>
    </row>
    <row r="7" spans="1:16" s="3" customFormat="1" ht="15.2" customHeight="1" x14ac:dyDescent="0.25">
      <c r="A7" s="106"/>
      <c r="B7" s="12">
        <v>3</v>
      </c>
      <c r="C7" s="10" t="s">
        <v>5</v>
      </c>
      <c r="D7" s="9">
        <v>48842</v>
      </c>
      <c r="E7" s="11">
        <f>'21,22'!I7</f>
        <v>16</v>
      </c>
      <c r="F7" s="11">
        <f>'21,22'!N7</f>
        <v>1</v>
      </c>
      <c r="G7" s="11">
        <f>'23,24'!I7</f>
        <v>24</v>
      </c>
      <c r="H7" s="11">
        <f>'23,24'!N7</f>
        <v>27</v>
      </c>
      <c r="I7" s="11">
        <f>'25,26'!I7</f>
        <v>63</v>
      </c>
      <c r="J7" s="11">
        <f>'25,26'!N7</f>
        <v>2</v>
      </c>
      <c r="K7" s="11">
        <f>'27,28'!I7</f>
        <v>5</v>
      </c>
      <c r="L7" s="11">
        <f>'27,28'!N7</f>
        <v>0.5</v>
      </c>
      <c r="M7" s="11" t="str">
        <f>'29,30'!I7</f>
        <v>-</v>
      </c>
      <c r="N7" s="55" t="str">
        <f>'29,30'!N7</f>
        <v>-</v>
      </c>
      <c r="O7" s="71" t="str">
        <f>'31'!I7</f>
        <v>-</v>
      </c>
      <c r="P7" s="68">
        <f t="shared" si="0"/>
        <v>138.5</v>
      </c>
    </row>
    <row r="8" spans="1:16" s="3" customFormat="1" ht="15.2" customHeight="1" x14ac:dyDescent="0.25">
      <c r="A8" s="106"/>
      <c r="B8" s="12">
        <v>4</v>
      </c>
      <c r="C8" s="10" t="s">
        <v>6</v>
      </c>
      <c r="D8" s="9">
        <v>73403</v>
      </c>
      <c r="E8" s="11" t="str">
        <f>'21,22'!I8</f>
        <v>-</v>
      </c>
      <c r="F8" s="11" t="str">
        <f>'21,22'!N8</f>
        <v>-</v>
      </c>
      <c r="G8" s="11">
        <f>'23,24'!I8</f>
        <v>48</v>
      </c>
      <c r="H8" s="11">
        <f>'23,24'!N8</f>
        <v>38</v>
      </c>
      <c r="I8" s="11">
        <f>'25,26'!I8</f>
        <v>27</v>
      </c>
      <c r="J8" s="11">
        <f>'25,26'!N8</f>
        <v>21</v>
      </c>
      <c r="K8" s="11">
        <f>'27,28'!I8</f>
        <v>1</v>
      </c>
      <c r="L8" s="11">
        <f>'27,28'!N8</f>
        <v>6</v>
      </c>
      <c r="M8" s="11" t="str">
        <f>'29,30'!I8</f>
        <v>-</v>
      </c>
      <c r="N8" s="55" t="str">
        <f>'29,30'!N8</f>
        <v>-</v>
      </c>
      <c r="O8" s="71" t="str">
        <f>'31'!I8</f>
        <v>-</v>
      </c>
      <c r="P8" s="68">
        <f t="shared" si="0"/>
        <v>141</v>
      </c>
    </row>
    <row r="9" spans="1:16" s="3" customFormat="1" ht="15.2" customHeight="1" x14ac:dyDescent="0.25">
      <c r="A9" s="106"/>
      <c r="B9" s="12">
        <v>5</v>
      </c>
      <c r="C9" s="10" t="s">
        <v>79</v>
      </c>
      <c r="D9" s="9">
        <v>73420</v>
      </c>
      <c r="E9" s="11" t="str">
        <f>'21,22'!I9</f>
        <v>-</v>
      </c>
      <c r="F9" s="11" t="str">
        <f>'21,22'!N9</f>
        <v>-</v>
      </c>
      <c r="G9" s="11">
        <f>'23,24'!I9</f>
        <v>18</v>
      </c>
      <c r="H9" s="11">
        <f>'23,24'!N9</f>
        <v>25</v>
      </c>
      <c r="I9" s="11">
        <f>'25,26'!I9</f>
        <v>29</v>
      </c>
      <c r="J9" s="11">
        <f>'25,26'!N9</f>
        <v>14</v>
      </c>
      <c r="K9" s="11" t="str">
        <f>'27,28'!I9</f>
        <v>-</v>
      </c>
      <c r="L9" s="11">
        <f>'27,28'!N9</f>
        <v>16</v>
      </c>
      <c r="M9" s="11" t="str">
        <f>'29,30'!I9</f>
        <v>-</v>
      </c>
      <c r="N9" s="55" t="str">
        <f>'29,30'!N9</f>
        <v>-</v>
      </c>
      <c r="O9" s="71" t="str">
        <f>'31'!I9</f>
        <v>-</v>
      </c>
      <c r="P9" s="68">
        <f t="shared" si="0"/>
        <v>102</v>
      </c>
    </row>
    <row r="10" spans="1:16" s="3" customFormat="1" ht="15.2" customHeight="1" x14ac:dyDescent="0.25">
      <c r="A10" s="106"/>
      <c r="B10" s="12">
        <v>6</v>
      </c>
      <c r="C10" s="10" t="s">
        <v>7</v>
      </c>
      <c r="D10" s="9">
        <v>73400</v>
      </c>
      <c r="E10" s="11" t="str">
        <f>'21,22'!I10</f>
        <v>-</v>
      </c>
      <c r="F10" s="11" t="str">
        <f>'21,22'!N10</f>
        <v>-</v>
      </c>
      <c r="G10" s="11">
        <f>'23,24'!I10</f>
        <v>4</v>
      </c>
      <c r="H10" s="11">
        <f>'23,24'!N10</f>
        <v>18</v>
      </c>
      <c r="I10" s="11">
        <f>'25,26'!I10</f>
        <v>19</v>
      </c>
      <c r="J10" s="11">
        <f>'25,26'!N10</f>
        <v>16</v>
      </c>
      <c r="K10" s="11" t="str">
        <f>'27,28'!I10</f>
        <v>-</v>
      </c>
      <c r="L10" s="11">
        <f>'27,28'!N10</f>
        <v>19</v>
      </c>
      <c r="M10" s="11" t="str">
        <f>'29,30'!I10</f>
        <v>-</v>
      </c>
      <c r="N10" s="55" t="str">
        <f>'29,30'!N10</f>
        <v>-</v>
      </c>
      <c r="O10" s="71" t="str">
        <f>'31'!I10</f>
        <v>-</v>
      </c>
      <c r="P10" s="68">
        <f t="shared" si="0"/>
        <v>76</v>
      </c>
    </row>
    <row r="11" spans="1:16" s="3" customFormat="1" ht="15.2" customHeight="1" x14ac:dyDescent="0.25">
      <c r="A11" s="106"/>
      <c r="B11" s="12">
        <v>7</v>
      </c>
      <c r="C11" s="10" t="s">
        <v>8</v>
      </c>
      <c r="D11" s="9">
        <v>73404</v>
      </c>
      <c r="E11" s="11" t="str">
        <f>'21,22'!I11</f>
        <v>-</v>
      </c>
      <c r="F11" s="11" t="str">
        <f>'21,22'!N11</f>
        <v>-</v>
      </c>
      <c r="G11" s="11">
        <f>'23,24'!I11</f>
        <v>20</v>
      </c>
      <c r="H11" s="11">
        <f>'23,24'!N11</f>
        <v>20</v>
      </c>
      <c r="I11" s="11">
        <f>'25,26'!I11</f>
        <v>26</v>
      </c>
      <c r="J11" s="11">
        <f>'25,26'!N11</f>
        <v>15</v>
      </c>
      <c r="K11" s="11" t="str">
        <f>'27,28'!I11</f>
        <v>-</v>
      </c>
      <c r="L11" s="11">
        <f>'27,28'!N11</f>
        <v>19</v>
      </c>
      <c r="M11" s="11" t="str">
        <f>'29,30'!I11</f>
        <v>-</v>
      </c>
      <c r="N11" s="55" t="str">
        <f>'29,30'!N11</f>
        <v>-</v>
      </c>
      <c r="O11" s="71" t="str">
        <f>'31'!I11</f>
        <v>-</v>
      </c>
      <c r="P11" s="68">
        <f t="shared" si="0"/>
        <v>100</v>
      </c>
    </row>
    <row r="12" spans="1:16" s="3" customFormat="1" ht="15.2" customHeight="1" x14ac:dyDescent="0.25">
      <c r="A12" s="106"/>
      <c r="B12" s="12">
        <v>8</v>
      </c>
      <c r="C12" s="10" t="s">
        <v>9</v>
      </c>
      <c r="D12" s="9" t="s">
        <v>10</v>
      </c>
      <c r="E12" s="11" t="str">
        <f>'21,22'!I12</f>
        <v>-</v>
      </c>
      <c r="F12" s="11" t="str">
        <f>'21,22'!N12</f>
        <v>-</v>
      </c>
      <c r="G12" s="11">
        <f>'23,24'!I12</f>
        <v>55</v>
      </c>
      <c r="H12" s="11">
        <f>'23,24'!N12</f>
        <v>16</v>
      </c>
      <c r="I12" s="11">
        <f>'25,26'!I12</f>
        <v>18</v>
      </c>
      <c r="J12" s="11">
        <f>'25,26'!N12</f>
        <v>12</v>
      </c>
      <c r="K12" s="11" t="str">
        <f>'27,28'!I12</f>
        <v>-</v>
      </c>
      <c r="L12" s="11">
        <f>'27,28'!N12</f>
        <v>62</v>
      </c>
      <c r="M12" s="11" t="str">
        <f>'29,30'!I12</f>
        <v>-</v>
      </c>
      <c r="N12" s="55" t="str">
        <f>'29,30'!N12</f>
        <v>-</v>
      </c>
      <c r="O12" s="71" t="str">
        <f>'31'!I12</f>
        <v>-</v>
      </c>
      <c r="P12" s="68">
        <f t="shared" si="0"/>
        <v>163</v>
      </c>
    </row>
    <row r="13" spans="1:16" s="3" customFormat="1" ht="15.2" customHeight="1" x14ac:dyDescent="0.25">
      <c r="A13" s="106"/>
      <c r="B13" s="12">
        <v>9</v>
      </c>
      <c r="C13" s="10" t="s">
        <v>11</v>
      </c>
      <c r="D13" s="9">
        <v>73405</v>
      </c>
      <c r="E13" s="11" t="str">
        <f>'21,22'!I13</f>
        <v>-</v>
      </c>
      <c r="F13" s="11" t="str">
        <f>'21,22'!N13</f>
        <v>-</v>
      </c>
      <c r="G13" s="11">
        <f>'23,24'!I13</f>
        <v>53</v>
      </c>
      <c r="H13" s="11">
        <f>'23,24'!N13</f>
        <v>7</v>
      </c>
      <c r="I13" s="11">
        <f>'25,26'!I13</f>
        <v>11</v>
      </c>
      <c r="J13" s="11">
        <f>'25,26'!N13</f>
        <v>23</v>
      </c>
      <c r="K13" s="11" t="str">
        <f>'27,28'!I13</f>
        <v>-</v>
      </c>
      <c r="L13" s="11">
        <f>'27,28'!N13</f>
        <v>8</v>
      </c>
      <c r="M13" s="11" t="str">
        <f>'29,30'!I13</f>
        <v>-</v>
      </c>
      <c r="N13" s="55" t="str">
        <f>'29,30'!N13</f>
        <v>-</v>
      </c>
      <c r="O13" s="71" t="str">
        <f>'31'!I13</f>
        <v>-</v>
      </c>
      <c r="P13" s="68">
        <f t="shared" si="0"/>
        <v>102</v>
      </c>
    </row>
    <row r="14" spans="1:16" ht="15.2" customHeight="1" x14ac:dyDescent="0.25">
      <c r="A14" s="106"/>
      <c r="B14" s="12">
        <v>10</v>
      </c>
      <c r="C14" s="10" t="s">
        <v>80</v>
      </c>
      <c r="D14" s="9">
        <v>73406</v>
      </c>
      <c r="E14" s="11">
        <f>'21,22'!I14</f>
        <v>3</v>
      </c>
      <c r="F14" s="11">
        <f>'21,22'!N14</f>
        <v>3</v>
      </c>
      <c r="G14" s="11">
        <f>'23,24'!I14</f>
        <v>27</v>
      </c>
      <c r="H14" s="11">
        <f>'23,24'!N14</f>
        <v>34</v>
      </c>
      <c r="I14" s="11">
        <f>'25,26'!I14</f>
        <v>23</v>
      </c>
      <c r="J14" s="11">
        <f>'25,26'!N14</f>
        <v>26</v>
      </c>
      <c r="K14" s="11">
        <f>'27,28'!I14</f>
        <v>1</v>
      </c>
      <c r="L14" s="11">
        <f>'27,28'!N14</f>
        <v>20</v>
      </c>
      <c r="M14" s="11" t="str">
        <f>'29,30'!I14</f>
        <v>-</v>
      </c>
      <c r="N14" s="55" t="str">
        <f>'29,30'!N14</f>
        <v>-</v>
      </c>
      <c r="O14" s="71" t="str">
        <f>'31'!I14</f>
        <v>-</v>
      </c>
      <c r="P14" s="68">
        <f t="shared" si="0"/>
        <v>137</v>
      </c>
    </row>
    <row r="15" spans="1:16" s="3" customFormat="1" ht="15.2" customHeight="1" x14ac:dyDescent="0.25">
      <c r="A15" s="106"/>
      <c r="B15" s="12">
        <v>11</v>
      </c>
      <c r="C15" s="10" t="s">
        <v>12</v>
      </c>
      <c r="D15" s="9">
        <v>73408</v>
      </c>
      <c r="E15" s="11" t="str">
        <f>'21,22'!I15</f>
        <v>-</v>
      </c>
      <c r="F15" s="11" t="str">
        <f>'21,22'!N15</f>
        <v>-</v>
      </c>
      <c r="G15" s="11">
        <f>'23,24'!I15</f>
        <v>42</v>
      </c>
      <c r="H15" s="11">
        <f>'23,24'!N15</f>
        <v>26</v>
      </c>
      <c r="I15" s="11">
        <f>'25,26'!I15</f>
        <v>20</v>
      </c>
      <c r="J15" s="11">
        <f>'25,26'!N15</f>
        <v>16</v>
      </c>
      <c r="K15" s="11">
        <f>'27,28'!I15</f>
        <v>7</v>
      </c>
      <c r="L15" s="11">
        <f>'27,28'!N15</f>
        <v>11</v>
      </c>
      <c r="M15" s="11" t="str">
        <f>'29,30'!I15</f>
        <v>-</v>
      </c>
      <c r="N15" s="55">
        <f>'29,30'!N15</f>
        <v>5</v>
      </c>
      <c r="O15" s="71" t="str">
        <f>'31'!I15</f>
        <v>-</v>
      </c>
      <c r="P15" s="68">
        <f t="shared" si="0"/>
        <v>127</v>
      </c>
    </row>
    <row r="16" spans="1:16" s="3" customFormat="1" ht="15.2" customHeight="1" x14ac:dyDescent="0.25">
      <c r="A16" s="106"/>
      <c r="B16" s="12">
        <v>12</v>
      </c>
      <c r="C16" s="10" t="s">
        <v>13</v>
      </c>
      <c r="D16" s="9">
        <v>73409</v>
      </c>
      <c r="E16" s="11" t="str">
        <f>'21,22'!I16</f>
        <v>-</v>
      </c>
      <c r="F16" s="11" t="str">
        <f>'21,22'!N16</f>
        <v>-</v>
      </c>
      <c r="G16" s="11">
        <f>'23,24'!I16</f>
        <v>18</v>
      </c>
      <c r="H16" s="11">
        <f>'23,24'!N16</f>
        <v>27</v>
      </c>
      <c r="I16" s="11">
        <f>'25,26'!I16</f>
        <v>30</v>
      </c>
      <c r="J16" s="11">
        <f>'25,26'!N16</f>
        <v>41</v>
      </c>
      <c r="K16" s="11">
        <f>'27,28'!I16</f>
        <v>26</v>
      </c>
      <c r="L16" s="11">
        <f>'27,28'!N16</f>
        <v>12</v>
      </c>
      <c r="M16" s="11" t="str">
        <f>'29,30'!I16</f>
        <v>-</v>
      </c>
      <c r="N16" s="55" t="str">
        <f>'29,30'!N16</f>
        <v>-</v>
      </c>
      <c r="O16" s="71" t="str">
        <f>'31'!I16</f>
        <v>-</v>
      </c>
      <c r="P16" s="68">
        <f t="shared" si="0"/>
        <v>154</v>
      </c>
    </row>
    <row r="17" spans="1:16" ht="15.2" customHeight="1" x14ac:dyDescent="0.25">
      <c r="A17" s="106"/>
      <c r="B17" s="12">
        <v>13</v>
      </c>
      <c r="C17" s="10" t="s">
        <v>63</v>
      </c>
      <c r="D17" s="9" t="s">
        <v>64</v>
      </c>
      <c r="E17" s="11" t="str">
        <f>'21,22'!I17</f>
        <v>-</v>
      </c>
      <c r="F17" s="11" t="str">
        <f>'21,22'!N17</f>
        <v>-</v>
      </c>
      <c r="G17" s="11">
        <f>'23,24'!I17</f>
        <v>15</v>
      </c>
      <c r="H17" s="11">
        <f>'23,24'!N17</f>
        <v>32</v>
      </c>
      <c r="I17" s="11">
        <f>'25,26'!I17</f>
        <v>32</v>
      </c>
      <c r="J17" s="11">
        <f>'25,26'!N17</f>
        <v>47</v>
      </c>
      <c r="K17" s="11">
        <f>'27,28'!I17</f>
        <v>18</v>
      </c>
      <c r="L17" s="11">
        <f>'27,28'!N17</f>
        <v>15</v>
      </c>
      <c r="M17" s="11" t="str">
        <f>'29,30'!I17</f>
        <v>-</v>
      </c>
      <c r="N17" s="55" t="str">
        <f>'29,30'!N17</f>
        <v>-</v>
      </c>
      <c r="O17" s="71" t="str">
        <f>'31'!I17</f>
        <v>-</v>
      </c>
      <c r="P17" s="68">
        <f t="shared" si="0"/>
        <v>159</v>
      </c>
    </row>
    <row r="18" spans="1:16" ht="15.2" customHeight="1" x14ac:dyDescent="0.25">
      <c r="A18" s="106"/>
      <c r="B18" s="12">
        <v>14</v>
      </c>
      <c r="C18" s="10" t="s">
        <v>14</v>
      </c>
      <c r="D18" s="9" t="s">
        <v>15</v>
      </c>
      <c r="E18" s="11" t="str">
        <f>'21,22'!I18</f>
        <v>-</v>
      </c>
      <c r="F18" s="11" t="str">
        <f>'21,22'!N18</f>
        <v>-</v>
      </c>
      <c r="G18" s="11">
        <f>'23,24'!I18</f>
        <v>37</v>
      </c>
      <c r="H18" s="11">
        <f>'23,24'!N18</f>
        <v>20</v>
      </c>
      <c r="I18" s="11">
        <f>'25,26'!I18</f>
        <v>43</v>
      </c>
      <c r="J18" s="11">
        <f>'25,26'!N18</f>
        <v>19</v>
      </c>
      <c r="K18" s="11" t="str">
        <f>'27,28'!I18</f>
        <v>-</v>
      </c>
      <c r="L18" s="11">
        <f>'27,28'!N18</f>
        <v>13</v>
      </c>
      <c r="M18" s="11" t="str">
        <f>'29,30'!I18</f>
        <v>-</v>
      </c>
      <c r="N18" s="55" t="str">
        <f>'29,30'!N18</f>
        <v>-</v>
      </c>
      <c r="O18" s="71" t="str">
        <f>'31'!I18</f>
        <v>-</v>
      </c>
      <c r="P18" s="68">
        <f t="shared" si="0"/>
        <v>132</v>
      </c>
    </row>
    <row r="19" spans="1:16" s="3" customFormat="1" ht="15.2" customHeight="1" x14ac:dyDescent="0.25">
      <c r="A19" s="106"/>
      <c r="B19" s="12">
        <v>15</v>
      </c>
      <c r="C19" s="10" t="s">
        <v>16</v>
      </c>
      <c r="D19" s="9">
        <v>73410</v>
      </c>
      <c r="E19" s="11" t="str">
        <f>'21,22'!I19</f>
        <v>-</v>
      </c>
      <c r="F19" s="11" t="str">
        <f>'21,22'!N19</f>
        <v>-</v>
      </c>
      <c r="G19" s="11">
        <f>'23,24'!I19</f>
        <v>64</v>
      </c>
      <c r="H19" s="11">
        <f>'23,24'!N19</f>
        <v>13</v>
      </c>
      <c r="I19" s="11">
        <f>'25,26'!I19</f>
        <v>20</v>
      </c>
      <c r="J19" s="11">
        <f>'25,26'!N19</f>
        <v>26</v>
      </c>
      <c r="K19" s="11" t="str">
        <f>'27,28'!I19</f>
        <v>-</v>
      </c>
      <c r="L19" s="11">
        <f>'27,28'!N19</f>
        <v>19</v>
      </c>
      <c r="M19" s="11" t="str">
        <f>'29,30'!I19</f>
        <v>-</v>
      </c>
      <c r="N19" s="55" t="str">
        <f>'29,30'!N19</f>
        <v>-</v>
      </c>
      <c r="O19" s="71" t="str">
        <f>'31'!I19</f>
        <v>-</v>
      </c>
      <c r="P19" s="68">
        <f t="shared" si="0"/>
        <v>142</v>
      </c>
    </row>
    <row r="20" spans="1:16" ht="15.2" customHeight="1" x14ac:dyDescent="0.25">
      <c r="A20" s="106"/>
      <c r="B20" s="12">
        <v>16</v>
      </c>
      <c r="C20" s="10" t="s">
        <v>17</v>
      </c>
      <c r="D20" s="9">
        <v>48840</v>
      </c>
      <c r="E20" s="11" t="str">
        <f>'21,22'!I20</f>
        <v>-</v>
      </c>
      <c r="F20" s="11" t="str">
        <f>'21,22'!N20</f>
        <v>-</v>
      </c>
      <c r="G20" s="11">
        <f>'23,24'!I20</f>
        <v>23</v>
      </c>
      <c r="H20" s="11">
        <f>'23,24'!N20</f>
        <v>3</v>
      </c>
      <c r="I20" s="11">
        <f>'25,26'!I20</f>
        <v>22</v>
      </c>
      <c r="J20" s="11">
        <f>'25,26'!N20</f>
        <v>17</v>
      </c>
      <c r="K20" s="11" t="str">
        <f>'27,28'!I20</f>
        <v>-</v>
      </c>
      <c r="L20" s="11">
        <f>'27,28'!N20</f>
        <v>3</v>
      </c>
      <c r="M20" s="11" t="str">
        <f>'29,30'!I20</f>
        <v>-</v>
      </c>
      <c r="N20" s="55" t="str">
        <f>'29,30'!N20</f>
        <v>-</v>
      </c>
      <c r="O20" s="71" t="str">
        <f>'31'!I20</f>
        <v>-</v>
      </c>
      <c r="P20" s="68">
        <f t="shared" si="0"/>
        <v>68</v>
      </c>
    </row>
    <row r="21" spans="1:16" ht="15.2" customHeight="1" x14ac:dyDescent="0.25">
      <c r="A21" s="106"/>
      <c r="B21" s="12">
        <v>17</v>
      </c>
      <c r="C21" s="10" t="s">
        <v>81</v>
      </c>
      <c r="D21" s="9">
        <v>73411</v>
      </c>
      <c r="E21" s="11" t="str">
        <f>'21,22'!I21</f>
        <v>-</v>
      </c>
      <c r="F21" s="11" t="str">
        <f>'21,22'!N21</f>
        <v>-</v>
      </c>
      <c r="G21" s="11" t="str">
        <f>'23,24'!I21</f>
        <v>-</v>
      </c>
      <c r="H21" s="11">
        <f>'23,24'!N21</f>
        <v>1</v>
      </c>
      <c r="I21" s="11">
        <f>'25,26'!I21</f>
        <v>4</v>
      </c>
      <c r="J21" s="11">
        <f>'25,26'!N21</f>
        <v>26</v>
      </c>
      <c r="K21" s="11">
        <f>'27,28'!I21</f>
        <v>17</v>
      </c>
      <c r="L21" s="11" t="str">
        <f>'27,28'!N21</f>
        <v>-</v>
      </c>
      <c r="M21" s="11" t="str">
        <f>'29,30'!I21</f>
        <v>-</v>
      </c>
      <c r="N21" s="55" t="str">
        <f>'29,30'!N21</f>
        <v>-</v>
      </c>
      <c r="O21" s="71" t="str">
        <f>'31'!I21</f>
        <v>-</v>
      </c>
      <c r="P21" s="68">
        <f t="shared" si="0"/>
        <v>48</v>
      </c>
    </row>
    <row r="22" spans="1:16" s="3" customFormat="1" ht="15.2" customHeight="1" x14ac:dyDescent="0.25">
      <c r="A22" s="106"/>
      <c r="B22" s="12">
        <v>18</v>
      </c>
      <c r="C22" s="10" t="s">
        <v>82</v>
      </c>
      <c r="D22" s="9">
        <v>73412</v>
      </c>
      <c r="E22" s="11" t="str">
        <f>'21,22'!I22</f>
        <v>-</v>
      </c>
      <c r="F22" s="11" t="str">
        <f>'21,22'!N22</f>
        <v>-</v>
      </c>
      <c r="G22" s="11">
        <f>'23,24'!I22</f>
        <v>32</v>
      </c>
      <c r="H22" s="11">
        <f>'23,24'!N22</f>
        <v>15</v>
      </c>
      <c r="I22" s="11">
        <f>'25,26'!I22</f>
        <v>8</v>
      </c>
      <c r="J22" s="11">
        <f>'25,26'!N22</f>
        <v>17</v>
      </c>
      <c r="K22" s="11">
        <f>'27,28'!I22</f>
        <v>7</v>
      </c>
      <c r="L22" s="11">
        <f>'27,28'!N22</f>
        <v>5</v>
      </c>
      <c r="M22" s="11" t="str">
        <f>'29,30'!I22</f>
        <v>-</v>
      </c>
      <c r="N22" s="55" t="str">
        <f>'29,30'!N22</f>
        <v>-</v>
      </c>
      <c r="O22" s="71" t="str">
        <f>'31'!I22</f>
        <v>-</v>
      </c>
      <c r="P22" s="68">
        <f t="shared" si="0"/>
        <v>84</v>
      </c>
    </row>
    <row r="23" spans="1:16" s="3" customFormat="1" ht="15.2" customHeight="1" x14ac:dyDescent="0.25">
      <c r="A23" s="106"/>
      <c r="B23" s="12">
        <v>19</v>
      </c>
      <c r="C23" s="10" t="s">
        <v>83</v>
      </c>
      <c r="D23" s="9">
        <v>73413</v>
      </c>
      <c r="E23" s="11" t="str">
        <f>'21,22'!I23</f>
        <v>-</v>
      </c>
      <c r="F23" s="11" t="str">
        <f>'21,22'!N23</f>
        <v>-</v>
      </c>
      <c r="G23" s="11">
        <f>'23,24'!I23</f>
        <v>34</v>
      </c>
      <c r="H23" s="11">
        <f>'23,24'!N23</f>
        <v>16</v>
      </c>
      <c r="I23" s="11">
        <f>'25,26'!I23</f>
        <v>5</v>
      </c>
      <c r="J23" s="11">
        <f>'25,26'!N23</f>
        <v>25</v>
      </c>
      <c r="K23" s="11">
        <f>'27,28'!I23</f>
        <v>16</v>
      </c>
      <c r="L23" s="11">
        <f>'27,28'!N23</f>
        <v>22</v>
      </c>
      <c r="M23" s="11" t="str">
        <f>'29,30'!I23</f>
        <v>-</v>
      </c>
      <c r="N23" s="55" t="str">
        <f>'29,30'!N23</f>
        <v>-</v>
      </c>
      <c r="O23" s="71" t="str">
        <f>'31'!I23</f>
        <v>-</v>
      </c>
      <c r="P23" s="68">
        <f t="shared" si="0"/>
        <v>118</v>
      </c>
    </row>
    <row r="24" spans="1:16" ht="15.2" customHeight="1" x14ac:dyDescent="0.25">
      <c r="A24" s="106"/>
      <c r="B24" s="12">
        <v>20</v>
      </c>
      <c r="C24" s="10" t="s">
        <v>84</v>
      </c>
      <c r="D24" s="9">
        <v>73414</v>
      </c>
      <c r="E24" s="11" t="str">
        <f>'21,22'!I24</f>
        <v>-</v>
      </c>
      <c r="F24" s="11" t="str">
        <f>'21,22'!N24</f>
        <v>-</v>
      </c>
      <c r="G24" s="11">
        <f>'23,24'!I24</f>
        <v>8</v>
      </c>
      <c r="H24" s="11">
        <f>'23,24'!N24</f>
        <v>4</v>
      </c>
      <c r="I24" s="11">
        <f>'25,26'!I24</f>
        <v>21</v>
      </c>
      <c r="J24" s="11">
        <f>'25,26'!N24</f>
        <v>13</v>
      </c>
      <c r="K24" s="11">
        <f>'27,28'!I24</f>
        <v>6</v>
      </c>
      <c r="L24" s="11">
        <f>'27,28'!N24</f>
        <v>4</v>
      </c>
      <c r="M24" s="11" t="str">
        <f>'29,30'!I24</f>
        <v>-</v>
      </c>
      <c r="N24" s="55" t="str">
        <f>'29,30'!N24</f>
        <v>-</v>
      </c>
      <c r="O24" s="71" t="str">
        <f>'31'!I24</f>
        <v>-</v>
      </c>
      <c r="P24" s="68">
        <f t="shared" si="0"/>
        <v>56</v>
      </c>
    </row>
    <row r="25" spans="1:16" ht="15.2" customHeight="1" x14ac:dyDescent="0.25">
      <c r="A25" s="106"/>
      <c r="B25" s="12">
        <v>21</v>
      </c>
      <c r="C25" s="28" t="s">
        <v>97</v>
      </c>
      <c r="D25" s="9">
        <v>73416</v>
      </c>
      <c r="E25" s="11" t="str">
        <f>'21,22'!I25</f>
        <v>-</v>
      </c>
      <c r="F25" s="11" t="str">
        <f>'21,22'!N25</f>
        <v>-</v>
      </c>
      <c r="G25" s="11">
        <f>'23,24'!I25</f>
        <v>24</v>
      </c>
      <c r="H25" s="11">
        <f>'23,24'!N25</f>
        <v>23</v>
      </c>
      <c r="I25" s="11">
        <f>'25,26'!I25</f>
        <v>39</v>
      </c>
      <c r="J25" s="11">
        <f>'25,26'!N25</f>
        <v>15</v>
      </c>
      <c r="K25" s="11">
        <f>'27,28'!I25</f>
        <v>9</v>
      </c>
      <c r="L25" s="11">
        <f>'27,28'!N25</f>
        <v>12</v>
      </c>
      <c r="M25" s="11" t="str">
        <f>'29,30'!I25</f>
        <v>-</v>
      </c>
      <c r="N25" s="55" t="str">
        <f>'29,30'!N25</f>
        <v>-</v>
      </c>
      <c r="O25" s="71" t="str">
        <f>'31'!I25</f>
        <v>-</v>
      </c>
      <c r="P25" s="69">
        <f t="shared" si="0"/>
        <v>122</v>
      </c>
    </row>
    <row r="26" spans="1:16" ht="15.2" customHeight="1" x14ac:dyDescent="0.25">
      <c r="A26" s="106"/>
      <c r="B26" s="12">
        <v>22</v>
      </c>
      <c r="C26" s="10" t="s">
        <v>85</v>
      </c>
      <c r="D26" s="9">
        <v>73417</v>
      </c>
      <c r="E26" s="11" t="str">
        <f>'21,22'!I26</f>
        <v>-</v>
      </c>
      <c r="F26" s="11" t="str">
        <f>'21,22'!N26</f>
        <v>-</v>
      </c>
      <c r="G26" s="11">
        <f>'23,24'!I26</f>
        <v>3</v>
      </c>
      <c r="H26" s="11">
        <f>'23,24'!N26</f>
        <v>1</v>
      </c>
      <c r="I26" s="11">
        <f>'25,26'!I26</f>
        <v>5</v>
      </c>
      <c r="J26" s="11">
        <f>'25,26'!N26</f>
        <v>29</v>
      </c>
      <c r="K26" s="11">
        <f>'27,28'!I26</f>
        <v>1</v>
      </c>
      <c r="L26" s="11">
        <f>'27,28'!N26</f>
        <v>52</v>
      </c>
      <c r="M26" s="11" t="str">
        <f>'29,30'!I26</f>
        <v>-</v>
      </c>
      <c r="N26" s="55" t="str">
        <f>'29,30'!N26</f>
        <v>-</v>
      </c>
      <c r="O26" s="71" t="str">
        <f>'31'!I26</f>
        <v>-</v>
      </c>
      <c r="P26" s="67">
        <f t="shared" si="0"/>
        <v>91</v>
      </c>
    </row>
    <row r="27" spans="1:16" s="3" customFormat="1" ht="15.2" customHeight="1" x14ac:dyDescent="0.25">
      <c r="A27" s="106"/>
      <c r="B27" s="12">
        <v>23</v>
      </c>
      <c r="C27" s="10" t="s">
        <v>18</v>
      </c>
      <c r="D27" s="9" t="s">
        <v>19</v>
      </c>
      <c r="E27" s="11" t="str">
        <f>'21,22'!I27</f>
        <v>-</v>
      </c>
      <c r="F27" s="11" t="str">
        <f>'21,22'!N27</f>
        <v>-</v>
      </c>
      <c r="G27" s="11">
        <f>'23,24'!I27</f>
        <v>52</v>
      </c>
      <c r="H27" s="11">
        <f>'23,24'!N27</f>
        <v>0.6</v>
      </c>
      <c r="I27" s="11">
        <f>'25,26'!I27</f>
        <v>6</v>
      </c>
      <c r="J27" s="11">
        <f>'25,26'!N27</f>
        <v>60</v>
      </c>
      <c r="K27" s="11">
        <f>'27,28'!I27</f>
        <v>0.1</v>
      </c>
      <c r="L27" s="11" t="str">
        <f>'27,28'!N27</f>
        <v>-</v>
      </c>
      <c r="M27" s="11" t="str">
        <f>'29,30'!I27</f>
        <v>-</v>
      </c>
      <c r="N27" s="55" t="str">
        <f>'29,30'!N27</f>
        <v>-</v>
      </c>
      <c r="O27" s="71" t="str">
        <f>'31'!I27</f>
        <v>-</v>
      </c>
      <c r="P27" s="68">
        <f t="shared" si="0"/>
        <v>118.69999999999999</v>
      </c>
    </row>
    <row r="28" spans="1:16" ht="15.2" customHeight="1" x14ac:dyDescent="0.25">
      <c r="A28" s="106"/>
      <c r="B28" s="12">
        <v>24</v>
      </c>
      <c r="C28" s="10" t="s">
        <v>20</v>
      </c>
      <c r="D28" s="9" t="s">
        <v>21</v>
      </c>
      <c r="E28" s="11" t="str">
        <f>'21,22'!I28</f>
        <v>-</v>
      </c>
      <c r="F28" s="11">
        <f>'21,22'!N28</f>
        <v>0.4</v>
      </c>
      <c r="G28" s="11">
        <f>'23,24'!I28</f>
        <v>3</v>
      </c>
      <c r="H28" s="11">
        <f>'23,24'!N28</f>
        <v>9</v>
      </c>
      <c r="I28" s="11">
        <f>'25,26'!I28</f>
        <v>20</v>
      </c>
      <c r="J28" s="11">
        <f>'25,26'!N28</f>
        <v>27</v>
      </c>
      <c r="K28" s="11" t="str">
        <f>'27,28'!I28</f>
        <v>-</v>
      </c>
      <c r="L28" s="11">
        <f>'27,28'!N28</f>
        <v>101</v>
      </c>
      <c r="M28" s="11" t="str">
        <f>'29,30'!I28</f>
        <v>-</v>
      </c>
      <c r="N28" s="55" t="str">
        <f>'29,30'!N28</f>
        <v>-</v>
      </c>
      <c r="O28" s="71" t="str">
        <f>'31'!I28</f>
        <v>-</v>
      </c>
      <c r="P28" s="68">
        <f t="shared" si="0"/>
        <v>160.4</v>
      </c>
    </row>
    <row r="29" spans="1:16" ht="15.2" customHeight="1" thickBot="1" x14ac:dyDescent="0.3">
      <c r="A29" s="110"/>
      <c r="B29" s="77">
        <v>25</v>
      </c>
      <c r="C29" s="78" t="s">
        <v>99</v>
      </c>
      <c r="D29" s="79" t="s">
        <v>98</v>
      </c>
      <c r="E29" s="80" t="str">
        <f>'21,22'!I29</f>
        <v>-</v>
      </c>
      <c r="F29" s="80" t="str">
        <f>'21,22'!N29</f>
        <v>-</v>
      </c>
      <c r="G29" s="80">
        <f>'23,24'!I29</f>
        <v>6</v>
      </c>
      <c r="H29" s="80">
        <f>'23,24'!N29</f>
        <v>3</v>
      </c>
      <c r="I29" s="80">
        <f>'25,26'!I29</f>
        <v>3</v>
      </c>
      <c r="J29" s="80">
        <f>'25,26'!N29</f>
        <v>26</v>
      </c>
      <c r="K29" s="80" t="str">
        <f>'27,28'!I29</f>
        <v>-</v>
      </c>
      <c r="L29" s="80">
        <f>'27,28'!N29</f>
        <v>3</v>
      </c>
      <c r="M29" s="80" t="str">
        <f>'29,30'!I29</f>
        <v>-</v>
      </c>
      <c r="N29" s="81" t="str">
        <f>'29,30'!N29</f>
        <v>-</v>
      </c>
      <c r="O29" s="76" t="str">
        <f>'31'!I29</f>
        <v>-</v>
      </c>
      <c r="P29" s="69">
        <f t="shared" si="0"/>
        <v>41</v>
      </c>
    </row>
    <row r="30" spans="1:16" ht="15.2" customHeight="1" x14ac:dyDescent="0.25">
      <c r="A30" s="87" t="s">
        <v>56</v>
      </c>
      <c r="B30" s="18">
        <v>26</v>
      </c>
      <c r="C30" s="37" t="s">
        <v>22</v>
      </c>
      <c r="D30" s="38" t="s">
        <v>23</v>
      </c>
      <c r="E30" s="30">
        <f>'21,22'!I30</f>
        <v>1</v>
      </c>
      <c r="F30" s="30" t="str">
        <f>'21,22'!N30</f>
        <v>-</v>
      </c>
      <c r="G30" s="30">
        <f>'23,24'!I30</f>
        <v>4</v>
      </c>
      <c r="H30" s="30" t="str">
        <f>'23,24'!N30</f>
        <v>-</v>
      </c>
      <c r="I30" s="30">
        <f>'25,26'!I30</f>
        <v>7</v>
      </c>
      <c r="J30" s="30">
        <f>'25,26'!N30</f>
        <v>18</v>
      </c>
      <c r="K30" s="30">
        <f>'27,28'!I30</f>
        <v>16</v>
      </c>
      <c r="L30" s="30" t="str">
        <f>'27,28'!N30</f>
        <v>-</v>
      </c>
      <c r="M30" s="30" t="str">
        <f>'29,30'!I30</f>
        <v>-</v>
      </c>
      <c r="N30" s="54" t="str">
        <f>'29,30'!N30</f>
        <v>-</v>
      </c>
      <c r="O30" s="73" t="str">
        <f>'31'!I30</f>
        <v>-</v>
      </c>
      <c r="P30" s="74">
        <f t="shared" si="0"/>
        <v>46</v>
      </c>
    </row>
    <row r="31" spans="1:16" ht="15.2" customHeight="1" x14ac:dyDescent="0.25">
      <c r="A31" s="88"/>
      <c r="B31" s="12">
        <v>27</v>
      </c>
      <c r="C31" s="10" t="s">
        <v>24</v>
      </c>
      <c r="D31" s="9" t="s">
        <v>25</v>
      </c>
      <c r="E31" s="11" t="str">
        <f>'21,22'!I31</f>
        <v>-</v>
      </c>
      <c r="F31" s="11" t="str">
        <f>'21,22'!N31</f>
        <v>-</v>
      </c>
      <c r="G31" s="11">
        <f>'23,24'!I31</f>
        <v>16</v>
      </c>
      <c r="H31" s="11">
        <f>'23,24'!N31</f>
        <v>31</v>
      </c>
      <c r="I31" s="11">
        <f>'25,26'!I31</f>
        <v>28</v>
      </c>
      <c r="J31" s="11">
        <f>'25,26'!N31</f>
        <v>5</v>
      </c>
      <c r="K31" s="11">
        <f>'27,28'!I31</f>
        <v>7</v>
      </c>
      <c r="L31" s="11">
        <f>'27,28'!N31</f>
        <v>1</v>
      </c>
      <c r="M31" s="11" t="str">
        <f>'29,30'!I31</f>
        <v>-</v>
      </c>
      <c r="N31" s="55">
        <f>'29,30'!N31</f>
        <v>0.2</v>
      </c>
      <c r="O31" s="71" t="str">
        <f>'31'!I31</f>
        <v>-</v>
      </c>
      <c r="P31" s="68">
        <f t="shared" si="0"/>
        <v>88.2</v>
      </c>
    </row>
    <row r="32" spans="1:16" s="3" customFormat="1" ht="15.2" customHeight="1" x14ac:dyDescent="0.25">
      <c r="A32" s="88"/>
      <c r="B32" s="12">
        <v>28</v>
      </c>
      <c r="C32" s="10" t="s">
        <v>86</v>
      </c>
      <c r="D32" s="9">
        <v>72421</v>
      </c>
      <c r="E32" s="11" t="str">
        <f>'21,22'!I32</f>
        <v>-</v>
      </c>
      <c r="F32" s="11" t="str">
        <f>'21,22'!N32</f>
        <v>-</v>
      </c>
      <c r="G32" s="11">
        <f>'23,24'!I32</f>
        <v>6</v>
      </c>
      <c r="H32" s="11">
        <f>'23,24'!N32</f>
        <v>33</v>
      </c>
      <c r="I32" s="11">
        <f>'25,26'!I32</f>
        <v>39</v>
      </c>
      <c r="J32" s="11">
        <f>'25,26'!N32</f>
        <v>3</v>
      </c>
      <c r="K32" s="11">
        <f>'27,28'!I32</f>
        <v>2</v>
      </c>
      <c r="L32" s="11">
        <f>'27,28'!N32</f>
        <v>1</v>
      </c>
      <c r="M32" s="11" t="str">
        <f>'29,30'!I32</f>
        <v>-</v>
      </c>
      <c r="N32" s="55" t="str">
        <f>'29,30'!N32</f>
        <v>-</v>
      </c>
      <c r="O32" s="71" t="str">
        <f>'31'!I32</f>
        <v>-</v>
      </c>
      <c r="P32" s="68">
        <f t="shared" si="0"/>
        <v>84</v>
      </c>
    </row>
    <row r="33" spans="1:16" ht="15.2" customHeight="1" x14ac:dyDescent="0.25">
      <c r="A33" s="88"/>
      <c r="B33" s="12">
        <v>29</v>
      </c>
      <c r="C33" s="10" t="s">
        <v>26</v>
      </c>
      <c r="D33" s="9" t="s">
        <v>27</v>
      </c>
      <c r="E33" s="11" t="str">
        <f>'21,22'!I33</f>
        <v>-</v>
      </c>
      <c r="F33" s="11" t="str">
        <f>'21,22'!N33</f>
        <v>-</v>
      </c>
      <c r="G33" s="11">
        <f>'23,24'!I33</f>
        <v>2</v>
      </c>
      <c r="H33" s="11">
        <f>'23,24'!N33</f>
        <v>20</v>
      </c>
      <c r="I33" s="11">
        <f>'25,26'!I33</f>
        <v>33</v>
      </c>
      <c r="J33" s="11">
        <f>'25,26'!N33</f>
        <v>10</v>
      </c>
      <c r="K33" s="11">
        <f>'27,28'!I33</f>
        <v>18</v>
      </c>
      <c r="L33" s="11">
        <f>'27,28'!N33</f>
        <v>0.3</v>
      </c>
      <c r="M33" s="11" t="str">
        <f>'29,30'!I33</f>
        <v>-</v>
      </c>
      <c r="N33" s="55" t="str">
        <f>'29,30'!N33</f>
        <v>-</v>
      </c>
      <c r="O33" s="71" t="str">
        <f>'31'!I33</f>
        <v>-</v>
      </c>
      <c r="P33" s="68">
        <f t="shared" si="0"/>
        <v>83.3</v>
      </c>
    </row>
    <row r="34" spans="1:16" ht="15.2" customHeight="1" x14ac:dyDescent="0.25">
      <c r="A34" s="88"/>
      <c r="B34" s="12">
        <v>30</v>
      </c>
      <c r="C34" s="10" t="s">
        <v>28</v>
      </c>
      <c r="D34" s="9" t="s">
        <v>29</v>
      </c>
      <c r="E34" s="11" t="str">
        <f>'21,22'!I34</f>
        <v>-</v>
      </c>
      <c r="F34" s="11" t="str">
        <f>'21,22'!N34</f>
        <v>-</v>
      </c>
      <c r="G34" s="11">
        <f>'23,24'!I34</f>
        <v>17</v>
      </c>
      <c r="H34" s="11">
        <f>'23,24'!N34</f>
        <v>10</v>
      </c>
      <c r="I34" s="11">
        <f>'25,26'!I34</f>
        <v>34</v>
      </c>
      <c r="J34" s="11">
        <f>'25,26'!N34</f>
        <v>15</v>
      </c>
      <c r="K34" s="11" t="str">
        <f>'27,28'!I34</f>
        <v>-</v>
      </c>
      <c r="L34" s="11" t="str">
        <f>'27,28'!N34</f>
        <v>-</v>
      </c>
      <c r="M34" s="11" t="str">
        <f>'29,30'!I34</f>
        <v>-</v>
      </c>
      <c r="N34" s="55" t="str">
        <f>'29,30'!N34</f>
        <v>-</v>
      </c>
      <c r="O34" s="71" t="str">
        <f>'31'!I34</f>
        <v>-</v>
      </c>
      <c r="P34" s="68">
        <f t="shared" si="0"/>
        <v>76</v>
      </c>
    </row>
    <row r="35" spans="1:16" ht="15.2" customHeight="1" x14ac:dyDescent="0.25">
      <c r="A35" s="88"/>
      <c r="B35" s="12">
        <v>31</v>
      </c>
      <c r="C35" s="10" t="s">
        <v>30</v>
      </c>
      <c r="D35" s="9">
        <v>72422</v>
      </c>
      <c r="E35" s="11" t="str">
        <f>'21,22'!I35</f>
        <v>-</v>
      </c>
      <c r="F35" s="11" t="str">
        <f>'21,22'!N35</f>
        <v>-</v>
      </c>
      <c r="G35" s="11" t="str">
        <f>'23,24'!I35</f>
        <v>-</v>
      </c>
      <c r="H35" s="11">
        <f>'23,24'!N35</f>
        <v>7</v>
      </c>
      <c r="I35" s="11">
        <f>'25,26'!I35</f>
        <v>8</v>
      </c>
      <c r="J35" s="11">
        <f>'25,26'!N35</f>
        <v>12</v>
      </c>
      <c r="K35" s="11" t="str">
        <f>'27,28'!I35</f>
        <v>-</v>
      </c>
      <c r="L35" s="11" t="str">
        <f>'27,28'!N35</f>
        <v>-</v>
      </c>
      <c r="M35" s="11" t="str">
        <f>'29,30'!I35</f>
        <v>-</v>
      </c>
      <c r="N35" s="55" t="str">
        <f>'29,30'!N35</f>
        <v>-</v>
      </c>
      <c r="O35" s="71" t="str">
        <f>'31'!I35</f>
        <v>-</v>
      </c>
      <c r="P35" s="68"/>
    </row>
    <row r="36" spans="1:16" ht="15.2" customHeight="1" x14ac:dyDescent="0.25">
      <c r="A36" s="88"/>
      <c r="B36" s="12">
        <v>32</v>
      </c>
      <c r="C36" s="10" t="s">
        <v>31</v>
      </c>
      <c r="D36" s="9">
        <v>72423</v>
      </c>
      <c r="E36" s="11" t="str">
        <f>'21,22'!I36</f>
        <v>-</v>
      </c>
      <c r="F36" s="11" t="str">
        <f>'21,22'!N36</f>
        <v>-</v>
      </c>
      <c r="G36" s="11" t="str">
        <f>'23,24'!I36</f>
        <v>-</v>
      </c>
      <c r="H36" s="11">
        <f>'23,24'!N36</f>
        <v>9</v>
      </c>
      <c r="I36" s="11">
        <f>'25,26'!I36</f>
        <v>28</v>
      </c>
      <c r="J36" s="11">
        <f>'25,26'!N36</f>
        <v>1</v>
      </c>
      <c r="K36" s="11">
        <f>'27,28'!I36</f>
        <v>9</v>
      </c>
      <c r="L36" s="11" t="str">
        <f>'27,28'!N36</f>
        <v>-</v>
      </c>
      <c r="M36" s="11" t="str">
        <f>'29,30'!I36</f>
        <v>-</v>
      </c>
      <c r="N36" s="55" t="str">
        <f>'29,30'!N36</f>
        <v>-</v>
      </c>
      <c r="O36" s="71" t="str">
        <f>'31'!I36</f>
        <v>-</v>
      </c>
      <c r="P36" s="68">
        <f t="shared" si="0"/>
        <v>47</v>
      </c>
    </row>
    <row r="37" spans="1:16" ht="15.2" customHeight="1" x14ac:dyDescent="0.25">
      <c r="A37" s="88"/>
      <c r="B37" s="12">
        <v>33</v>
      </c>
      <c r="C37" s="10" t="s">
        <v>32</v>
      </c>
      <c r="D37" s="9">
        <v>72424</v>
      </c>
      <c r="E37" s="11" t="str">
        <f>'21,22'!I37</f>
        <v>-</v>
      </c>
      <c r="F37" s="11" t="str">
        <f>'21,22'!N37</f>
        <v>-</v>
      </c>
      <c r="G37" s="11">
        <f>'23,24'!I37</f>
        <v>3</v>
      </c>
      <c r="H37" s="11">
        <f>'23,24'!N37</f>
        <v>5</v>
      </c>
      <c r="I37" s="11">
        <f>'25,26'!I37</f>
        <v>43</v>
      </c>
      <c r="J37" s="11">
        <f>'25,26'!N37</f>
        <v>2</v>
      </c>
      <c r="K37" s="11">
        <f>'27,28'!I37</f>
        <v>1</v>
      </c>
      <c r="L37" s="11" t="str">
        <f>'27,28'!N37</f>
        <v>-</v>
      </c>
      <c r="M37" s="11" t="str">
        <f>'29,30'!I37</f>
        <v>-</v>
      </c>
      <c r="N37" s="55" t="str">
        <f>'29,30'!N37</f>
        <v>-</v>
      </c>
      <c r="O37" s="71" t="str">
        <f>'31'!I37</f>
        <v>-</v>
      </c>
      <c r="P37" s="68">
        <f t="shared" si="0"/>
        <v>54</v>
      </c>
    </row>
    <row r="38" spans="1:16" ht="15.2" customHeight="1" x14ac:dyDescent="0.25">
      <c r="A38" s="88"/>
      <c r="B38" s="12">
        <v>34</v>
      </c>
      <c r="C38" s="10" t="s">
        <v>33</v>
      </c>
      <c r="D38" s="9" t="s">
        <v>34</v>
      </c>
      <c r="E38" s="11" t="str">
        <f>'21,22'!I38</f>
        <v>-</v>
      </c>
      <c r="F38" s="11" t="str">
        <f>'21,22'!N38</f>
        <v>-</v>
      </c>
      <c r="G38" s="11" t="str">
        <f>'23,24'!I38</f>
        <v>-</v>
      </c>
      <c r="H38" s="11">
        <f>'23,24'!N38</f>
        <v>2</v>
      </c>
      <c r="I38" s="11">
        <f>'25,26'!I38</f>
        <v>24</v>
      </c>
      <c r="J38" s="11">
        <f>'25,26'!N38</f>
        <v>2</v>
      </c>
      <c r="K38" s="11">
        <f>'27,28'!I38</f>
        <v>15</v>
      </c>
      <c r="L38" s="11">
        <f>'27,28'!N38</f>
        <v>26</v>
      </c>
      <c r="M38" s="11" t="str">
        <f>'29,30'!I38</f>
        <v>-</v>
      </c>
      <c r="N38" s="55" t="str">
        <f>'29,30'!N38</f>
        <v>-</v>
      </c>
      <c r="O38" s="71" t="str">
        <f>'31'!I38</f>
        <v>-</v>
      </c>
      <c r="P38" s="68">
        <f t="shared" si="0"/>
        <v>69</v>
      </c>
    </row>
    <row r="39" spans="1:16" ht="15.2" customHeight="1" x14ac:dyDescent="0.25">
      <c r="A39" s="88"/>
      <c r="B39" s="12">
        <v>35</v>
      </c>
      <c r="C39" s="10" t="s">
        <v>87</v>
      </c>
      <c r="D39" s="9">
        <v>72432</v>
      </c>
      <c r="E39" s="11" t="str">
        <f>'21,22'!I39</f>
        <v>-</v>
      </c>
      <c r="F39" s="11" t="str">
        <f>'21,22'!N39</f>
        <v>-</v>
      </c>
      <c r="G39" s="11" t="str">
        <f>'23,24'!I39</f>
        <v>-</v>
      </c>
      <c r="H39" s="11" t="str">
        <f>'23,24'!N39</f>
        <v>-</v>
      </c>
      <c r="I39" s="11">
        <f>'25,26'!I39</f>
        <v>20</v>
      </c>
      <c r="J39" s="11">
        <f>'25,26'!N39</f>
        <v>1</v>
      </c>
      <c r="K39" s="11">
        <f>'27,28'!I39</f>
        <v>26</v>
      </c>
      <c r="L39" s="11">
        <f>'27,28'!N39</f>
        <v>3</v>
      </c>
      <c r="M39" s="11" t="str">
        <f>'29,30'!I39</f>
        <v>-</v>
      </c>
      <c r="N39" s="55" t="str">
        <f>'29,30'!N39</f>
        <v>-</v>
      </c>
      <c r="O39" s="71" t="str">
        <f>'31'!I39</f>
        <v>-</v>
      </c>
      <c r="P39" s="68">
        <f t="shared" si="0"/>
        <v>50</v>
      </c>
    </row>
    <row r="40" spans="1:16" ht="15.2" customHeight="1" x14ac:dyDescent="0.25">
      <c r="A40" s="88"/>
      <c r="B40" s="12">
        <v>36</v>
      </c>
      <c r="C40" s="10" t="s">
        <v>94</v>
      </c>
      <c r="D40" s="9">
        <v>48844</v>
      </c>
      <c r="E40" s="11" t="str">
        <f>'21,22'!I40</f>
        <v>-</v>
      </c>
      <c r="F40" s="11" t="str">
        <f>'21,22'!N40</f>
        <v>-</v>
      </c>
      <c r="G40" s="11">
        <f>'23,24'!I40</f>
        <v>6</v>
      </c>
      <c r="H40" s="11">
        <f>'23,24'!N40</f>
        <v>6</v>
      </c>
      <c r="I40" s="11">
        <f>'25,26'!I40</f>
        <v>50</v>
      </c>
      <c r="J40" s="11">
        <f>'25,26'!N40</f>
        <v>2</v>
      </c>
      <c r="K40" s="11">
        <f>'27,28'!I40</f>
        <v>1</v>
      </c>
      <c r="L40" s="11" t="str">
        <f>'27,28'!N40</f>
        <v>-</v>
      </c>
      <c r="M40" s="11" t="str">
        <f>'29,30'!I40</f>
        <v>-</v>
      </c>
      <c r="N40" s="55" t="str">
        <f>'29,30'!N40</f>
        <v>-</v>
      </c>
      <c r="O40" s="71" t="str">
        <f>'31'!I40</f>
        <v>-</v>
      </c>
      <c r="P40" s="68">
        <f t="shared" si="0"/>
        <v>65</v>
      </c>
    </row>
    <row r="41" spans="1:16" ht="15.2" customHeight="1" x14ac:dyDescent="0.25">
      <c r="A41" s="88"/>
      <c r="B41" s="12">
        <v>37</v>
      </c>
      <c r="C41" s="10" t="s">
        <v>35</v>
      </c>
      <c r="D41" s="9">
        <v>72425</v>
      </c>
      <c r="E41" s="11" t="str">
        <f>'21,22'!I41</f>
        <v>-</v>
      </c>
      <c r="F41" s="11" t="str">
        <f>'21,22'!N41</f>
        <v>-</v>
      </c>
      <c r="G41" s="11" t="str">
        <f>'23,24'!I41</f>
        <v>-</v>
      </c>
      <c r="H41" s="11">
        <f>'23,24'!N41</f>
        <v>3</v>
      </c>
      <c r="I41" s="11">
        <f>'25,26'!I41</f>
        <v>3</v>
      </c>
      <c r="J41" s="11">
        <f>'25,26'!N41</f>
        <v>6</v>
      </c>
      <c r="K41" s="11">
        <f>'27,28'!I41</f>
        <v>24</v>
      </c>
      <c r="L41" s="11" t="str">
        <f>'27,28'!N41</f>
        <v>-</v>
      </c>
      <c r="M41" s="11" t="str">
        <f>'29,30'!I41</f>
        <v>-</v>
      </c>
      <c r="N41" s="55" t="str">
        <f>'29,30'!N41</f>
        <v>-</v>
      </c>
      <c r="O41" s="71" t="str">
        <f>'31'!I41</f>
        <v>-</v>
      </c>
      <c r="P41" s="68">
        <f t="shared" si="0"/>
        <v>36</v>
      </c>
    </row>
    <row r="42" spans="1:16" ht="15.2" customHeight="1" x14ac:dyDescent="0.25">
      <c r="A42" s="88"/>
      <c r="B42" s="12">
        <v>38</v>
      </c>
      <c r="C42" s="10" t="s">
        <v>88</v>
      </c>
      <c r="D42" s="9">
        <v>72426</v>
      </c>
      <c r="E42" s="11" t="str">
        <f>'21,22'!I42</f>
        <v>-</v>
      </c>
      <c r="F42" s="11" t="str">
        <f>'21,22'!N42</f>
        <v>-</v>
      </c>
      <c r="G42" s="11">
        <f>'23,24'!I42</f>
        <v>5</v>
      </c>
      <c r="H42" s="11" t="str">
        <f>'23,24'!N42</f>
        <v>-</v>
      </c>
      <c r="I42" s="11" t="str">
        <f>'25,26'!I42</f>
        <v>-</v>
      </c>
      <c r="J42" s="11">
        <f>'25,26'!N42</f>
        <v>2</v>
      </c>
      <c r="K42" s="11" t="str">
        <f>'27,28'!I42</f>
        <v>-</v>
      </c>
      <c r="L42" s="11" t="str">
        <f>'27,28'!N42</f>
        <v>-</v>
      </c>
      <c r="M42" s="11" t="str">
        <f>'29,30'!I42</f>
        <v>-</v>
      </c>
      <c r="N42" s="55" t="str">
        <f>'29,30'!N42</f>
        <v>-</v>
      </c>
      <c r="O42" s="71" t="str">
        <f>'31'!I42</f>
        <v>-</v>
      </c>
      <c r="P42" s="68">
        <f t="shared" si="0"/>
        <v>7</v>
      </c>
    </row>
    <row r="43" spans="1:16" ht="15.2" customHeight="1" x14ac:dyDescent="0.25">
      <c r="A43" s="88"/>
      <c r="B43" s="12">
        <v>39</v>
      </c>
      <c r="C43" s="10" t="s">
        <v>95</v>
      </c>
      <c r="D43" s="9" t="s">
        <v>96</v>
      </c>
      <c r="E43" s="11">
        <f>'21,22'!I43</f>
        <v>8</v>
      </c>
      <c r="F43" s="11" t="str">
        <f>'21,22'!N43</f>
        <v>-</v>
      </c>
      <c r="G43" s="11">
        <f>'23,24'!I43</f>
        <v>14</v>
      </c>
      <c r="H43" s="11">
        <f>'23,24'!N43</f>
        <v>0.2</v>
      </c>
      <c r="I43" s="11">
        <f>'25,26'!I43</f>
        <v>21</v>
      </c>
      <c r="J43" s="11">
        <f>'25,26'!N43</f>
        <v>1</v>
      </c>
      <c r="K43" s="11" t="str">
        <f>'27,28'!I43</f>
        <v>-</v>
      </c>
      <c r="L43" s="11">
        <f>'27,28'!N43</f>
        <v>0.1</v>
      </c>
      <c r="M43" s="11" t="str">
        <f>'29,30'!I43</f>
        <v>-</v>
      </c>
      <c r="N43" s="55" t="str">
        <f>'29,30'!N43</f>
        <v>-</v>
      </c>
      <c r="O43" s="71" t="str">
        <f>'31'!I43</f>
        <v>-</v>
      </c>
      <c r="P43" s="69">
        <f t="shared" si="0"/>
        <v>44.300000000000004</v>
      </c>
    </row>
    <row r="44" spans="1:16" ht="15.2" customHeight="1" x14ac:dyDescent="0.25">
      <c r="A44" s="88"/>
      <c r="B44" s="12">
        <v>40</v>
      </c>
      <c r="C44" s="10" t="s">
        <v>36</v>
      </c>
      <c r="D44" s="9">
        <v>72427</v>
      </c>
      <c r="E44" s="11" t="str">
        <f>'21,22'!I44</f>
        <v>-</v>
      </c>
      <c r="F44" s="11" t="str">
        <f>'21,22'!N44</f>
        <v>-</v>
      </c>
      <c r="G44" s="11" t="str">
        <f>'23,24'!I44</f>
        <v>-</v>
      </c>
      <c r="H44" s="11" t="str">
        <f>'23,24'!N44</f>
        <v>-</v>
      </c>
      <c r="I44" s="11">
        <f>'25,26'!I44</f>
        <v>34</v>
      </c>
      <c r="J44" s="11">
        <f>'25,26'!N44</f>
        <v>3</v>
      </c>
      <c r="K44" s="11" t="str">
        <f>'27,28'!I44</f>
        <v>-</v>
      </c>
      <c r="L44" s="11">
        <f>'27,28'!N44</f>
        <v>35</v>
      </c>
      <c r="M44" s="11" t="str">
        <f>'29,30'!I44</f>
        <v>-</v>
      </c>
      <c r="N44" s="55" t="str">
        <f>'29,30'!N44</f>
        <v>-</v>
      </c>
      <c r="O44" s="71" t="str">
        <f>'31'!I44</f>
        <v>-</v>
      </c>
      <c r="P44" s="67">
        <f t="shared" si="0"/>
        <v>72</v>
      </c>
    </row>
    <row r="45" spans="1:16" ht="15.2" customHeight="1" x14ac:dyDescent="0.25">
      <c r="A45" s="88"/>
      <c r="B45" s="12">
        <v>41</v>
      </c>
      <c r="C45" s="10" t="s">
        <v>37</v>
      </c>
      <c r="D45" s="9">
        <v>72428</v>
      </c>
      <c r="E45" s="11" t="str">
        <f>'21,22'!I45</f>
        <v>-</v>
      </c>
      <c r="F45" s="11" t="str">
        <f>'21,22'!N45</f>
        <v>-</v>
      </c>
      <c r="G45" s="11" t="str">
        <f>'23,24'!I45</f>
        <v>-</v>
      </c>
      <c r="H45" s="11" t="str">
        <f>'23,24'!N45</f>
        <v>-</v>
      </c>
      <c r="I45" s="11">
        <f>'25,26'!I45</f>
        <v>28</v>
      </c>
      <c r="J45" s="11">
        <f>'25,26'!N45</f>
        <v>16</v>
      </c>
      <c r="K45" s="11">
        <f>'27,28'!I45</f>
        <v>3</v>
      </c>
      <c r="L45" s="11">
        <f>'27,28'!N45</f>
        <v>16</v>
      </c>
      <c r="M45" s="11" t="str">
        <f>'29,30'!I45</f>
        <v>-</v>
      </c>
      <c r="N45" s="55" t="str">
        <f>'29,30'!N45</f>
        <v>-</v>
      </c>
      <c r="O45" s="71" t="str">
        <f>'31'!I45</f>
        <v>-</v>
      </c>
      <c r="P45" s="68">
        <f t="shared" si="0"/>
        <v>63</v>
      </c>
    </row>
    <row r="46" spans="1:16" ht="15.2" customHeight="1" x14ac:dyDescent="0.25">
      <c r="A46" s="88"/>
      <c r="B46" s="12">
        <v>42</v>
      </c>
      <c r="C46" s="10" t="s">
        <v>89</v>
      </c>
      <c r="D46" s="9">
        <v>72429</v>
      </c>
      <c r="E46" s="11" t="str">
        <f>'21,22'!I46</f>
        <v>-</v>
      </c>
      <c r="F46" s="11" t="str">
        <f>'21,22'!N46</f>
        <v>-</v>
      </c>
      <c r="G46" s="11" t="str">
        <f>'23,24'!I46</f>
        <v>-</v>
      </c>
      <c r="H46" s="11" t="str">
        <f>'23,24'!N46</f>
        <v>-</v>
      </c>
      <c r="I46" s="11">
        <f>'25,26'!I46</f>
        <v>8</v>
      </c>
      <c r="J46" s="11">
        <f>'25,26'!N46</f>
        <v>6</v>
      </c>
      <c r="K46" s="11" t="str">
        <f>'27,28'!I46</f>
        <v>-</v>
      </c>
      <c r="L46" s="11" t="str">
        <f>'27,28'!N46</f>
        <v>-</v>
      </c>
      <c r="M46" s="11" t="str">
        <f>'29,30'!I46</f>
        <v>-</v>
      </c>
      <c r="N46" s="55" t="str">
        <f>'29,30'!N46</f>
        <v>-</v>
      </c>
      <c r="O46" s="71" t="str">
        <f>'31'!I46</f>
        <v>-</v>
      </c>
      <c r="P46" s="68">
        <f t="shared" si="0"/>
        <v>14</v>
      </c>
    </row>
    <row r="47" spans="1:16" ht="15.2" customHeight="1" x14ac:dyDescent="0.25">
      <c r="A47" s="88"/>
      <c r="B47" s="12">
        <v>43</v>
      </c>
      <c r="C47" s="10" t="s">
        <v>38</v>
      </c>
      <c r="D47" s="9">
        <v>48845</v>
      </c>
      <c r="E47" s="11" t="str">
        <f>'21,22'!I47</f>
        <v>-</v>
      </c>
      <c r="F47" s="11" t="str">
        <f>'21,22'!N47</f>
        <v>-</v>
      </c>
      <c r="G47" s="11" t="str">
        <f>'23,24'!I47</f>
        <v>-</v>
      </c>
      <c r="H47" s="11" t="str">
        <f>'23,24'!N47</f>
        <v>-</v>
      </c>
      <c r="I47" s="11">
        <f>'25,26'!I47</f>
        <v>5</v>
      </c>
      <c r="J47" s="11">
        <f>'25,26'!N47</f>
        <v>31</v>
      </c>
      <c r="K47" s="11" t="str">
        <f>'27,28'!I47</f>
        <v>-</v>
      </c>
      <c r="L47" s="11">
        <f>'27,28'!N47</f>
        <v>5</v>
      </c>
      <c r="M47" s="11" t="str">
        <f>'29,30'!I47</f>
        <v>-</v>
      </c>
      <c r="N47" s="55" t="str">
        <f>'29,30'!N47</f>
        <v>-</v>
      </c>
      <c r="O47" s="71" t="str">
        <f>'31'!I47</f>
        <v>-</v>
      </c>
      <c r="P47" s="68">
        <f t="shared" si="0"/>
        <v>41</v>
      </c>
    </row>
    <row r="48" spans="1:16" ht="15.2" customHeight="1" x14ac:dyDescent="0.25">
      <c r="A48" s="88"/>
      <c r="B48" s="12">
        <v>44</v>
      </c>
      <c r="C48" s="10" t="s">
        <v>90</v>
      </c>
      <c r="D48" s="9">
        <v>72436</v>
      </c>
      <c r="E48" s="11" t="str">
        <f>'21,22'!I48</f>
        <v>-</v>
      </c>
      <c r="F48" s="11" t="str">
        <f>'21,22'!N48</f>
        <v>-</v>
      </c>
      <c r="G48" s="11" t="str">
        <f>'23,24'!I48</f>
        <v>-</v>
      </c>
      <c r="H48" s="11" t="str">
        <f>'23,24'!N48</f>
        <v>-</v>
      </c>
      <c r="I48" s="11" t="str">
        <f>'25,26'!I48</f>
        <v>-</v>
      </c>
      <c r="J48" s="11">
        <f>'25,26'!N48</f>
        <v>74</v>
      </c>
      <c r="K48" s="11" t="str">
        <f>'27,28'!I48</f>
        <v>-</v>
      </c>
      <c r="L48" s="11" t="str">
        <f>'27,28'!N48</f>
        <v>-</v>
      </c>
      <c r="M48" s="11" t="str">
        <f>'29,30'!I48</f>
        <v>-</v>
      </c>
      <c r="N48" s="55" t="str">
        <f>'29,30'!N48</f>
        <v>-</v>
      </c>
      <c r="O48" s="71" t="str">
        <f>'31'!I48</f>
        <v>-</v>
      </c>
      <c r="P48" s="68">
        <f t="shared" si="0"/>
        <v>74</v>
      </c>
    </row>
    <row r="49" spans="1:16" ht="15.2" customHeight="1" thickBot="1" x14ac:dyDescent="0.3">
      <c r="A49" s="89"/>
      <c r="B49" s="29">
        <v>45</v>
      </c>
      <c r="C49" s="32" t="s">
        <v>39</v>
      </c>
      <c r="D49" s="33" t="s">
        <v>40</v>
      </c>
      <c r="E49" s="23" t="str">
        <f>'21,22'!I49</f>
        <v>-</v>
      </c>
      <c r="F49" s="23" t="str">
        <f>'21,22'!N49</f>
        <v>-</v>
      </c>
      <c r="G49" s="23" t="str">
        <f>'23,24'!I49</f>
        <v>-</v>
      </c>
      <c r="H49" s="23">
        <f>'23,24'!N49</f>
        <v>2</v>
      </c>
      <c r="I49" s="23" t="str">
        <f>'25,26'!I49</f>
        <v>-</v>
      </c>
      <c r="J49" s="23">
        <f>'25,26'!N49</f>
        <v>132</v>
      </c>
      <c r="K49" s="23" t="str">
        <f>'27,28'!I49</f>
        <v>-</v>
      </c>
      <c r="L49" s="23" t="str">
        <f>'27,28'!N49</f>
        <v>-</v>
      </c>
      <c r="M49" s="23" t="str">
        <f>'29,30'!I49</f>
        <v>-</v>
      </c>
      <c r="N49" s="56" t="str">
        <f>'29,30'!N49</f>
        <v>-</v>
      </c>
      <c r="O49" s="75" t="str">
        <f>'31'!I49</f>
        <v>-</v>
      </c>
      <c r="P49" s="70">
        <f t="shared" si="0"/>
        <v>134</v>
      </c>
    </row>
    <row r="50" spans="1:16" ht="15.2" customHeight="1" x14ac:dyDescent="0.25">
      <c r="A50" s="90" t="s">
        <v>62</v>
      </c>
      <c r="B50" s="18">
        <v>46</v>
      </c>
      <c r="C50" s="37" t="s">
        <v>41</v>
      </c>
      <c r="D50" s="38">
        <v>72441</v>
      </c>
      <c r="E50" s="30" t="str">
        <f>'21,22'!I50</f>
        <v>-</v>
      </c>
      <c r="F50" s="30" t="str">
        <f>'21,22'!N50</f>
        <v>-</v>
      </c>
      <c r="G50" s="30" t="str">
        <f>'23,24'!I50</f>
        <v>-</v>
      </c>
      <c r="H50" s="30" t="str">
        <f>'23,24'!N50</f>
        <v>-</v>
      </c>
      <c r="I50" s="30">
        <f>'25,26'!I50</f>
        <v>2</v>
      </c>
      <c r="J50" s="30" t="str">
        <f>'25,26'!N50</f>
        <v>-</v>
      </c>
      <c r="K50" s="30" t="str">
        <f>'27,28'!I50</f>
        <v>-</v>
      </c>
      <c r="L50" s="30">
        <f>'27,28'!N50</f>
        <v>26</v>
      </c>
      <c r="M50" s="30" t="str">
        <f>'29,30'!I50</f>
        <v>-</v>
      </c>
      <c r="N50" s="54" t="str">
        <f>'29,30'!N50</f>
        <v>-</v>
      </c>
      <c r="O50" s="73" t="str">
        <f>'31'!I50</f>
        <v>-</v>
      </c>
      <c r="P50" s="84">
        <f t="shared" si="0"/>
        <v>28</v>
      </c>
    </row>
    <row r="51" spans="1:16" ht="15.2" customHeight="1" x14ac:dyDescent="0.25">
      <c r="A51" s="91"/>
      <c r="B51" s="12">
        <v>47</v>
      </c>
      <c r="C51" s="10" t="s">
        <v>42</v>
      </c>
      <c r="D51" s="9" t="s">
        <v>43</v>
      </c>
      <c r="E51" s="11" t="str">
        <f>'21,22'!I51</f>
        <v>-</v>
      </c>
      <c r="F51" s="11" t="str">
        <f>'21,22'!N51</f>
        <v>-</v>
      </c>
      <c r="G51" s="11" t="str">
        <f>'23,24'!I51</f>
        <v>-</v>
      </c>
      <c r="H51" s="11" t="str">
        <f>'23,24'!N51</f>
        <v>-</v>
      </c>
      <c r="I51" s="11">
        <f>'25,26'!I51</f>
        <v>1</v>
      </c>
      <c r="J51" s="11">
        <f>'25,26'!N51</f>
        <v>0.3</v>
      </c>
      <c r="K51" s="11">
        <f>'27,28'!I51</f>
        <v>0.6</v>
      </c>
      <c r="L51" s="11">
        <f>'27,28'!N51</f>
        <v>7</v>
      </c>
      <c r="M51" s="11" t="str">
        <f>'29,30'!I51</f>
        <v>-</v>
      </c>
      <c r="N51" s="55" t="str">
        <f>'29,30'!N51</f>
        <v>-</v>
      </c>
      <c r="O51" s="71" t="str">
        <f>'31'!I51</f>
        <v>-</v>
      </c>
      <c r="P51" s="85">
        <f t="shared" si="0"/>
        <v>8.9</v>
      </c>
    </row>
    <row r="52" spans="1:16" ht="15.2" customHeight="1" x14ac:dyDescent="0.25">
      <c r="A52" s="91"/>
      <c r="B52" s="12">
        <v>48</v>
      </c>
      <c r="C52" s="10" t="s">
        <v>75</v>
      </c>
      <c r="D52" s="9">
        <v>72442</v>
      </c>
      <c r="E52" s="11" t="str">
        <f>'21,22'!I52</f>
        <v>-</v>
      </c>
      <c r="F52" s="11" t="str">
        <f>'21,22'!N52</f>
        <v>-</v>
      </c>
      <c r="G52" s="11" t="str">
        <f>'23,24'!I52</f>
        <v>-</v>
      </c>
      <c r="H52" s="11" t="str">
        <f>'23,24'!N52</f>
        <v>-</v>
      </c>
      <c r="I52" s="11" t="str">
        <f>'25,26'!I52</f>
        <v>-</v>
      </c>
      <c r="J52" s="11">
        <f>'25,26'!N52</f>
        <v>6</v>
      </c>
      <c r="K52" s="11">
        <f>'27,28'!I52</f>
        <v>22</v>
      </c>
      <c r="L52" s="11">
        <f>'27,28'!N52</f>
        <v>1</v>
      </c>
      <c r="M52" s="11" t="str">
        <f>'29,30'!I52</f>
        <v>-</v>
      </c>
      <c r="N52" s="55" t="str">
        <f>'29,30'!N52</f>
        <v>-</v>
      </c>
      <c r="O52" s="71" t="str">
        <f>'31'!I52</f>
        <v>-</v>
      </c>
      <c r="P52" s="85">
        <f t="shared" si="0"/>
        <v>29</v>
      </c>
    </row>
    <row r="53" spans="1:16" ht="15.2" customHeight="1" x14ac:dyDescent="0.25">
      <c r="A53" s="91"/>
      <c r="B53" s="12">
        <v>49</v>
      </c>
      <c r="C53" s="10" t="s">
        <v>44</v>
      </c>
      <c r="D53" s="9">
        <v>72443</v>
      </c>
      <c r="E53" s="11" t="str">
        <f>'21,22'!I53</f>
        <v>-</v>
      </c>
      <c r="F53" s="11" t="str">
        <f>'21,22'!N53</f>
        <v>-</v>
      </c>
      <c r="G53" s="11" t="str">
        <f>'23,24'!I53</f>
        <v>-</v>
      </c>
      <c r="H53" s="11" t="str">
        <f>'23,24'!N53</f>
        <v>-</v>
      </c>
      <c r="I53" s="11" t="str">
        <f>'25,26'!I53</f>
        <v>-</v>
      </c>
      <c r="J53" s="11">
        <f>'25,26'!N53</f>
        <v>3</v>
      </c>
      <c r="K53" s="11" t="str">
        <f>'27,28'!I53</f>
        <v>-</v>
      </c>
      <c r="L53" s="11" t="str">
        <f>'27,28'!N53</f>
        <v>-</v>
      </c>
      <c r="M53" s="11" t="str">
        <f>'29,30'!I53</f>
        <v>-</v>
      </c>
      <c r="N53" s="55" t="str">
        <f>'29,30'!N53</f>
        <v>-</v>
      </c>
      <c r="O53" s="71" t="str">
        <f>'31'!I53</f>
        <v>-</v>
      </c>
      <c r="P53" s="85">
        <f t="shared" si="0"/>
        <v>3</v>
      </c>
    </row>
    <row r="54" spans="1:16" ht="15.2" customHeight="1" x14ac:dyDescent="0.25">
      <c r="A54" s="91"/>
      <c r="B54" s="12">
        <v>50</v>
      </c>
      <c r="C54" s="10" t="s">
        <v>45</v>
      </c>
      <c r="D54" s="9" t="s">
        <v>46</v>
      </c>
      <c r="E54" s="11" t="str">
        <f>'21,22'!I54</f>
        <v>-</v>
      </c>
      <c r="F54" s="11" t="str">
        <f>'21,22'!N54</f>
        <v>-</v>
      </c>
      <c r="G54" s="11" t="str">
        <f>'23,24'!I54</f>
        <v>-</v>
      </c>
      <c r="H54" s="11">
        <f>'23,24'!N54</f>
        <v>0.7</v>
      </c>
      <c r="I54" s="11" t="str">
        <f>'25,26'!I54</f>
        <v>-</v>
      </c>
      <c r="J54" s="11">
        <f>'25,26'!N54</f>
        <v>9</v>
      </c>
      <c r="K54" s="11" t="str">
        <f>'27,28'!I54</f>
        <v>-</v>
      </c>
      <c r="L54" s="11" t="str">
        <f>'27,28'!N54</f>
        <v>-</v>
      </c>
      <c r="M54" s="11" t="str">
        <f>'29,30'!I54</f>
        <v>-</v>
      </c>
      <c r="N54" s="55" t="str">
        <f>'29,30'!N54</f>
        <v>-</v>
      </c>
      <c r="O54" s="71" t="str">
        <f>'31'!I54</f>
        <v>-</v>
      </c>
      <c r="P54" s="85">
        <f t="shared" si="0"/>
        <v>9.6999999999999993</v>
      </c>
    </row>
    <row r="55" spans="1:16" ht="15.2" customHeight="1" x14ac:dyDescent="0.25">
      <c r="A55" s="91"/>
      <c r="B55" s="12">
        <v>51</v>
      </c>
      <c r="C55" s="10" t="s">
        <v>47</v>
      </c>
      <c r="D55" s="9">
        <v>72444</v>
      </c>
      <c r="E55" s="11" t="str">
        <f>'21,22'!I55</f>
        <v>-</v>
      </c>
      <c r="F55" s="11" t="str">
        <f>'21,22'!N55</f>
        <v>-</v>
      </c>
      <c r="G55" s="11" t="str">
        <f>'23,24'!I55</f>
        <v>-</v>
      </c>
      <c r="H55" s="11" t="str">
        <f>'23,24'!N55</f>
        <v>-</v>
      </c>
      <c r="I55" s="11">
        <f>'25,26'!I55</f>
        <v>33</v>
      </c>
      <c r="J55" s="11">
        <f>'25,26'!N55</f>
        <v>5</v>
      </c>
      <c r="K55" s="11" t="str">
        <f>'27,28'!I55</f>
        <v>-</v>
      </c>
      <c r="L55" s="11">
        <f>'27,28'!N55</f>
        <v>8</v>
      </c>
      <c r="M55" s="11" t="str">
        <f>'29,30'!I55</f>
        <v>-</v>
      </c>
      <c r="N55" s="55" t="str">
        <f>'29,30'!N55</f>
        <v>-</v>
      </c>
      <c r="O55" s="71" t="str">
        <f>'31'!I55</f>
        <v>-</v>
      </c>
      <c r="P55" s="85">
        <f t="shared" si="0"/>
        <v>46</v>
      </c>
    </row>
    <row r="56" spans="1:16" ht="15.2" customHeight="1" x14ac:dyDescent="0.25">
      <c r="A56" s="91"/>
      <c r="B56" s="12">
        <v>52</v>
      </c>
      <c r="C56" s="10" t="s">
        <v>48</v>
      </c>
      <c r="D56" s="9">
        <v>48846</v>
      </c>
      <c r="E56" s="11" t="str">
        <f>'21,22'!I56</f>
        <v>-</v>
      </c>
      <c r="F56" s="11" t="str">
        <f>'21,22'!N56</f>
        <v>-</v>
      </c>
      <c r="G56" s="11" t="str">
        <f>'23,24'!I56</f>
        <v>-</v>
      </c>
      <c r="H56" s="11" t="str">
        <f>'23,24'!N56</f>
        <v>-</v>
      </c>
      <c r="I56" s="11">
        <f>'25,26'!I56</f>
        <v>0.1</v>
      </c>
      <c r="J56" s="11" t="str">
        <f>'25,26'!N56</f>
        <v>-</v>
      </c>
      <c r="K56" s="11">
        <f>'27,28'!I56</f>
        <v>15</v>
      </c>
      <c r="L56" s="11">
        <f>'27,28'!N56</f>
        <v>18</v>
      </c>
      <c r="M56" s="11" t="str">
        <f>'29,30'!I56</f>
        <v>-</v>
      </c>
      <c r="N56" s="55" t="str">
        <f>'29,30'!N56</f>
        <v>-</v>
      </c>
      <c r="O56" s="71" t="str">
        <f>'31'!I56</f>
        <v>-</v>
      </c>
      <c r="P56" s="85">
        <f t="shared" si="0"/>
        <v>33.1</v>
      </c>
    </row>
    <row r="57" spans="1:16" ht="15.2" customHeight="1" x14ac:dyDescent="0.25">
      <c r="A57" s="91"/>
      <c r="B57" s="12">
        <v>53</v>
      </c>
      <c r="C57" s="10" t="s">
        <v>91</v>
      </c>
      <c r="D57" s="9">
        <v>72445</v>
      </c>
      <c r="E57" s="11" t="str">
        <f>'21,22'!I57</f>
        <v>-</v>
      </c>
      <c r="F57" s="11" t="str">
        <f>'21,22'!N57</f>
        <v>-</v>
      </c>
      <c r="G57" s="11" t="str">
        <f>'23,24'!I57</f>
        <v>-</v>
      </c>
      <c r="H57" s="11" t="str">
        <f>'23,24'!N57</f>
        <v>-</v>
      </c>
      <c r="I57" s="11" t="str">
        <f>'25,26'!I57</f>
        <v>-</v>
      </c>
      <c r="J57" s="11" t="str">
        <f>'25,26'!N57</f>
        <v>-</v>
      </c>
      <c r="K57" s="11">
        <f>'27,28'!I57</f>
        <v>5</v>
      </c>
      <c r="L57" s="11">
        <f>'27,28'!N57</f>
        <v>1</v>
      </c>
      <c r="M57" s="11" t="str">
        <f>'29,30'!I57</f>
        <v>-</v>
      </c>
      <c r="N57" s="55" t="str">
        <f>'29,30'!N57</f>
        <v>-</v>
      </c>
      <c r="O57" s="71" t="str">
        <f>'31'!I57</f>
        <v>-</v>
      </c>
      <c r="P57" s="85">
        <f t="shared" si="0"/>
        <v>6</v>
      </c>
    </row>
    <row r="58" spans="1:16" ht="15.2" customHeight="1" x14ac:dyDescent="0.25">
      <c r="A58" s="91"/>
      <c r="B58" s="12">
        <v>54</v>
      </c>
      <c r="C58" s="10" t="s">
        <v>92</v>
      </c>
      <c r="D58" s="9">
        <v>72446</v>
      </c>
      <c r="E58" s="11" t="str">
        <f>'21,22'!I58</f>
        <v>-</v>
      </c>
      <c r="F58" s="11" t="str">
        <f>'21,22'!N58</f>
        <v>-</v>
      </c>
      <c r="G58" s="11" t="str">
        <f>'23,24'!I58</f>
        <v>-</v>
      </c>
      <c r="H58" s="11" t="str">
        <f>'23,24'!N58</f>
        <v>-</v>
      </c>
      <c r="I58" s="11" t="str">
        <f>'25,26'!I58</f>
        <v>-</v>
      </c>
      <c r="J58" s="11" t="str">
        <f>'25,26'!N58</f>
        <v>-</v>
      </c>
      <c r="K58" s="11" t="str">
        <f>'27,28'!I58</f>
        <v>-</v>
      </c>
      <c r="L58" s="11" t="str">
        <f>'27,28'!N58</f>
        <v>-</v>
      </c>
      <c r="M58" s="11">
        <f>'29,30'!I58</f>
        <v>1</v>
      </c>
      <c r="N58" s="55" t="str">
        <f>'29,30'!N58</f>
        <v>-</v>
      </c>
      <c r="O58" s="71" t="str">
        <f>'31'!I58</f>
        <v>-</v>
      </c>
      <c r="P58" s="86"/>
    </row>
    <row r="59" spans="1:16" ht="15.2" customHeight="1" x14ac:dyDescent="0.25">
      <c r="A59" s="91"/>
      <c r="B59" s="12">
        <v>55</v>
      </c>
      <c r="C59" s="10" t="s">
        <v>49</v>
      </c>
      <c r="D59" s="9" t="s">
        <v>50</v>
      </c>
      <c r="E59" s="11">
        <f>'21,22'!I59</f>
        <v>13</v>
      </c>
      <c r="F59" s="11" t="str">
        <f>'21,22'!N59</f>
        <v>-</v>
      </c>
      <c r="G59" s="11" t="str">
        <f>'23,24'!I59</f>
        <v>-</v>
      </c>
      <c r="H59" s="11" t="str">
        <f>'23,24'!N59</f>
        <v>-</v>
      </c>
      <c r="I59" s="11" t="str">
        <f>'25,26'!I59</f>
        <v>-</v>
      </c>
      <c r="J59" s="11" t="str">
        <f>'25,26'!N59</f>
        <v>-</v>
      </c>
      <c r="K59" s="11" t="str">
        <f>'27,28'!I59</f>
        <v>-</v>
      </c>
      <c r="L59" s="11">
        <f>'27,28'!N59</f>
        <v>13</v>
      </c>
      <c r="M59" s="11" t="str">
        <f>'29,30'!I59</f>
        <v>-</v>
      </c>
      <c r="N59" s="55" t="str">
        <f>'29,30'!N59</f>
        <v>-</v>
      </c>
      <c r="O59" s="71" t="str">
        <f>'31'!I59</f>
        <v>-</v>
      </c>
      <c r="P59" s="86"/>
    </row>
    <row r="60" spans="1:16" ht="15.2" customHeight="1" thickBot="1" x14ac:dyDescent="0.3">
      <c r="A60" s="92"/>
      <c r="B60" s="29">
        <v>56</v>
      </c>
      <c r="C60" s="32" t="s">
        <v>67</v>
      </c>
      <c r="D60" s="33" t="s">
        <v>68</v>
      </c>
      <c r="E60" s="23" t="str">
        <f>'21,22'!I60</f>
        <v>-</v>
      </c>
      <c r="F60" s="23" t="str">
        <f>'21,22'!N60</f>
        <v>-</v>
      </c>
      <c r="G60" s="23" t="str">
        <f>'23,24'!I60</f>
        <v>-</v>
      </c>
      <c r="H60" s="23" t="str">
        <f>'23,24'!N60</f>
        <v>-</v>
      </c>
      <c r="I60" s="23" t="str">
        <f>'25,26'!I60</f>
        <v>-</v>
      </c>
      <c r="J60" s="23">
        <f>'25,26'!N60</f>
        <v>0.1</v>
      </c>
      <c r="K60" s="23" t="str">
        <f>'27,28'!I60</f>
        <v>-</v>
      </c>
      <c r="L60" s="23">
        <f>'27,28'!N60</f>
        <v>3</v>
      </c>
      <c r="M60" s="23" t="str">
        <f>'29,30'!I60</f>
        <v>-</v>
      </c>
      <c r="N60" s="56" t="str">
        <f>'29,30'!N60</f>
        <v>-</v>
      </c>
      <c r="O60" s="75" t="str">
        <f>'31'!I60</f>
        <v>-</v>
      </c>
      <c r="P60" s="83"/>
    </row>
    <row r="61" spans="1:16" ht="15.2" customHeight="1" x14ac:dyDescent="0.25">
      <c r="A61" s="93" t="s">
        <v>70</v>
      </c>
      <c r="B61" s="18">
        <v>57</v>
      </c>
      <c r="C61" s="49" t="s">
        <v>55</v>
      </c>
      <c r="D61" s="50" t="s">
        <v>54</v>
      </c>
      <c r="E61" s="30" t="str">
        <f>'21,22'!I61</f>
        <v>-</v>
      </c>
      <c r="F61" s="30" t="str">
        <f>'21,22'!N61</f>
        <v>-</v>
      </c>
      <c r="G61" s="30">
        <f>'23,24'!I61</f>
        <v>21</v>
      </c>
      <c r="H61" s="30">
        <f>'23,24'!N61</f>
        <v>35</v>
      </c>
      <c r="I61" s="30">
        <f>'25,26'!I61</f>
        <v>4</v>
      </c>
      <c r="J61" s="30" t="str">
        <f>'25,26'!N61</f>
        <v>-</v>
      </c>
      <c r="K61" s="30">
        <f>'27,28'!I61</f>
        <v>27</v>
      </c>
      <c r="L61" s="30" t="str">
        <f>'27,28'!N61</f>
        <v>-</v>
      </c>
      <c r="M61" s="30" t="str">
        <f>'29,30'!I61</f>
        <v>-</v>
      </c>
      <c r="N61" s="54" t="str">
        <f>'29,30'!N61</f>
        <v>-</v>
      </c>
      <c r="O61" s="73" t="str">
        <f>'31'!I61</f>
        <v>-</v>
      </c>
      <c r="P61" s="82"/>
    </row>
    <row r="62" spans="1:16" ht="15.2" customHeight="1" thickBot="1" x14ac:dyDescent="0.3">
      <c r="A62" s="94"/>
      <c r="B62" s="29">
        <v>58</v>
      </c>
      <c r="C62" s="51" t="s">
        <v>93</v>
      </c>
      <c r="D62" s="52" t="s">
        <v>65</v>
      </c>
      <c r="E62" s="23" t="str">
        <f>'21,22'!I62</f>
        <v>-</v>
      </c>
      <c r="F62" s="23" t="str">
        <f>'21,22'!N62</f>
        <v>-</v>
      </c>
      <c r="G62" s="23" t="str">
        <f>'23,24'!I62</f>
        <v>-</v>
      </c>
      <c r="H62" s="23" t="str">
        <f>'23,24'!N62</f>
        <v>-</v>
      </c>
      <c r="I62" s="23" t="str">
        <f>'25,26'!I62</f>
        <v>-</v>
      </c>
      <c r="J62" s="23" t="str">
        <f>'25,26'!N62</f>
        <v>-</v>
      </c>
      <c r="K62" s="23" t="str">
        <f>'27,28'!I62</f>
        <v>-</v>
      </c>
      <c r="L62" s="23" t="str">
        <f>'27,28'!N62</f>
        <v>-</v>
      </c>
      <c r="M62" s="23" t="str">
        <f>'29,30'!I62</f>
        <v>-</v>
      </c>
      <c r="N62" s="56" t="str">
        <f>'29,30'!N62</f>
        <v>-</v>
      </c>
      <c r="O62" s="75" t="str">
        <f>'31'!I62</f>
        <v>-</v>
      </c>
      <c r="P62" s="83"/>
    </row>
  </sheetData>
  <mergeCells count="21">
    <mergeCell ref="C1:O1"/>
    <mergeCell ref="N3:N4"/>
    <mergeCell ref="G3:G4"/>
    <mergeCell ref="L3:L4"/>
    <mergeCell ref="F2:J2"/>
    <mergeCell ref="D3:D4"/>
    <mergeCell ref="P3:P4"/>
    <mergeCell ref="O3:O4"/>
    <mergeCell ref="H3:H4"/>
    <mergeCell ref="M3:M4"/>
    <mergeCell ref="K3:K4"/>
    <mergeCell ref="I3:I4"/>
    <mergeCell ref="J3:J4"/>
    <mergeCell ref="A30:A49"/>
    <mergeCell ref="A50:A60"/>
    <mergeCell ref="A61:A62"/>
    <mergeCell ref="E3:E4"/>
    <mergeCell ref="F3:F4"/>
    <mergeCell ref="C3:C4"/>
    <mergeCell ref="B3:B4"/>
    <mergeCell ref="A5:A29"/>
  </mergeCells>
  <phoneticPr fontId="17" type="noConversion"/>
  <pageMargins left="0.5" right="0" top="0.25" bottom="0.25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A5:XFD5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8.140625" style="2" customWidth="1"/>
    <col min="4" max="4" width="6.28515625" style="1" customWidth="1"/>
    <col min="5" max="6" width="7" style="4" customWidth="1"/>
    <col min="7" max="7" width="7.7109375" style="4" customWidth="1"/>
    <col min="8" max="8" width="12.42578125" style="4" customWidth="1"/>
    <col min="9" max="16384" width="9.140625" style="2"/>
  </cols>
  <sheetData>
    <row r="1" spans="1:15" ht="18" customHeight="1" x14ac:dyDescent="0.25">
      <c r="A1" s="119" t="s">
        <v>76</v>
      </c>
      <c r="B1" s="119"/>
      <c r="C1" s="119"/>
      <c r="D1" s="119"/>
      <c r="E1" s="119"/>
      <c r="F1" s="16" t="s">
        <v>105</v>
      </c>
      <c r="G1" s="14" t="s">
        <v>77</v>
      </c>
      <c r="H1" s="15">
        <v>2020</v>
      </c>
    </row>
    <row r="2" spans="1:15" ht="16.5" customHeight="1" thickBot="1" x14ac:dyDescent="0.3">
      <c r="A2" s="96" t="s">
        <v>52</v>
      </c>
      <c r="B2" s="96"/>
      <c r="C2" s="96"/>
      <c r="D2" s="96"/>
      <c r="E2" s="96"/>
      <c r="F2" s="96"/>
      <c r="G2" s="96"/>
      <c r="H2" s="96"/>
      <c r="I2" s="48"/>
      <c r="J2" s="48"/>
      <c r="K2" s="48"/>
      <c r="L2" s="48"/>
      <c r="M2" s="48"/>
      <c r="N2" s="48"/>
      <c r="O2" s="48"/>
    </row>
    <row r="3" spans="1:15" s="6" customFormat="1" ht="13.5" customHeight="1" x14ac:dyDescent="0.25">
      <c r="A3" s="61" t="s">
        <v>57</v>
      </c>
      <c r="B3" s="97" t="s">
        <v>0</v>
      </c>
      <c r="C3" s="99" t="s">
        <v>1</v>
      </c>
      <c r="D3" s="99" t="s">
        <v>2</v>
      </c>
      <c r="E3" s="97" t="s">
        <v>71</v>
      </c>
      <c r="F3" s="97" t="s">
        <v>72</v>
      </c>
      <c r="G3" s="97" t="s">
        <v>73</v>
      </c>
      <c r="H3" s="101" t="s">
        <v>66</v>
      </c>
      <c r="I3" s="63"/>
      <c r="J3" s="63"/>
      <c r="K3" s="63"/>
      <c r="L3" s="63"/>
      <c r="M3" s="63"/>
      <c r="N3" s="63"/>
      <c r="O3" s="63"/>
    </row>
    <row r="4" spans="1:15" s="6" customFormat="1" ht="13.5" customHeight="1" thickBot="1" x14ac:dyDescent="0.3">
      <c r="A4" s="72"/>
      <c r="B4" s="108"/>
      <c r="C4" s="109"/>
      <c r="D4" s="109"/>
      <c r="E4" s="108"/>
      <c r="F4" s="108"/>
      <c r="G4" s="108"/>
      <c r="H4" s="120"/>
      <c r="I4" s="63"/>
      <c r="J4" s="63"/>
      <c r="K4" s="63"/>
      <c r="L4" s="63"/>
      <c r="M4" s="63"/>
      <c r="N4" s="63"/>
      <c r="O4" s="63"/>
    </row>
    <row r="5" spans="1:15" s="3" customFormat="1" ht="15.2" customHeight="1" x14ac:dyDescent="0.25">
      <c r="A5" s="105" t="s">
        <v>69</v>
      </c>
      <c r="B5" s="18">
        <v>1</v>
      </c>
      <c r="C5" s="19" t="s">
        <v>4</v>
      </c>
      <c r="D5" s="18">
        <v>73401</v>
      </c>
      <c r="E5" s="30">
        <f>'Tuần 1'!O5</f>
        <v>161</v>
      </c>
      <c r="F5" s="30">
        <f>'Tuần 2'!O5</f>
        <v>38</v>
      </c>
      <c r="G5" s="30">
        <f>'Tuần 3'!P5</f>
        <v>64</v>
      </c>
      <c r="H5" s="31">
        <f>SUM(E5:G5)</f>
        <v>263</v>
      </c>
      <c r="I5" s="47"/>
      <c r="J5" s="47"/>
      <c r="K5" s="47"/>
      <c r="L5" s="47"/>
      <c r="M5" s="47"/>
      <c r="N5" s="47"/>
      <c r="O5" s="47"/>
    </row>
    <row r="6" spans="1:15" s="3" customFormat="1" ht="15.2" customHeight="1" x14ac:dyDescent="0.25">
      <c r="A6" s="106"/>
      <c r="B6" s="12">
        <v>2</v>
      </c>
      <c r="C6" s="22" t="s">
        <v>78</v>
      </c>
      <c r="D6" s="12">
        <v>73402</v>
      </c>
      <c r="E6" s="11">
        <f>'Tuần 1'!O6</f>
        <v>130</v>
      </c>
      <c r="F6" s="11">
        <f>'Tuần 2'!O6</f>
        <v>169</v>
      </c>
      <c r="G6" s="11">
        <f>'Tuần 3'!P6</f>
        <v>131</v>
      </c>
      <c r="H6" s="24">
        <f t="shared" ref="H6:H61" si="0">SUM(E6:G6)</f>
        <v>430</v>
      </c>
      <c r="I6" s="47"/>
      <c r="J6" s="47"/>
      <c r="K6" s="47"/>
      <c r="L6" s="47"/>
      <c r="M6" s="47"/>
      <c r="N6" s="47"/>
      <c r="O6" s="47"/>
    </row>
    <row r="7" spans="1:15" s="3" customFormat="1" ht="15.2" customHeight="1" x14ac:dyDescent="0.25">
      <c r="A7" s="106"/>
      <c r="B7" s="12">
        <v>3</v>
      </c>
      <c r="C7" s="10" t="s">
        <v>5</v>
      </c>
      <c r="D7" s="9">
        <v>48842</v>
      </c>
      <c r="E7" s="11">
        <f>'Tuần 1'!O7</f>
        <v>126</v>
      </c>
      <c r="F7" s="11">
        <f>'Tuần 2'!O7</f>
        <v>154</v>
      </c>
      <c r="G7" s="11">
        <f>'Tuần 3'!P7</f>
        <v>138.5</v>
      </c>
      <c r="H7" s="24">
        <f t="shared" si="0"/>
        <v>418.5</v>
      </c>
      <c r="I7" s="47"/>
      <c r="J7" s="47"/>
      <c r="K7" s="47"/>
      <c r="L7" s="47"/>
      <c r="M7" s="47"/>
      <c r="N7" s="47"/>
      <c r="O7" s="47"/>
    </row>
    <row r="8" spans="1:15" s="3" customFormat="1" ht="15.2" customHeight="1" x14ac:dyDescent="0.25">
      <c r="A8" s="106"/>
      <c r="B8" s="12">
        <v>4</v>
      </c>
      <c r="C8" s="10" t="s">
        <v>6</v>
      </c>
      <c r="D8" s="9">
        <v>73403</v>
      </c>
      <c r="E8" s="11">
        <f>'Tuần 1'!O8</f>
        <v>115</v>
      </c>
      <c r="F8" s="11">
        <f>'Tuần 2'!O8</f>
        <v>159</v>
      </c>
      <c r="G8" s="11">
        <f>'Tuần 3'!P8</f>
        <v>141</v>
      </c>
      <c r="H8" s="24">
        <f t="shared" si="0"/>
        <v>415</v>
      </c>
      <c r="I8" s="47"/>
      <c r="J8" s="47"/>
      <c r="K8" s="47"/>
      <c r="L8" s="47"/>
      <c r="M8" s="47"/>
      <c r="N8" s="47"/>
      <c r="O8" s="47"/>
    </row>
    <row r="9" spans="1:15" s="3" customFormat="1" ht="15.2" customHeight="1" x14ac:dyDescent="0.25">
      <c r="A9" s="106"/>
      <c r="B9" s="12">
        <v>5</v>
      </c>
      <c r="C9" s="10" t="s">
        <v>79</v>
      </c>
      <c r="D9" s="9">
        <v>73420</v>
      </c>
      <c r="E9" s="11">
        <f>'Tuần 1'!O9</f>
        <v>93</v>
      </c>
      <c r="F9" s="11">
        <f>'Tuần 2'!O9</f>
        <v>118</v>
      </c>
      <c r="G9" s="11">
        <f>'Tuần 3'!P9</f>
        <v>102</v>
      </c>
      <c r="H9" s="24">
        <f t="shared" si="0"/>
        <v>313</v>
      </c>
      <c r="I9" s="47"/>
      <c r="J9" s="47"/>
      <c r="K9" s="47"/>
      <c r="L9" s="47"/>
      <c r="M9" s="47"/>
      <c r="N9" s="47"/>
      <c r="O9" s="47"/>
    </row>
    <row r="10" spans="1:15" s="3" customFormat="1" ht="15.2" customHeight="1" x14ac:dyDescent="0.25">
      <c r="A10" s="106"/>
      <c r="B10" s="12">
        <v>6</v>
      </c>
      <c r="C10" s="10" t="s">
        <v>7</v>
      </c>
      <c r="D10" s="9">
        <v>73400</v>
      </c>
      <c r="E10" s="11">
        <f>'Tuần 1'!O10</f>
        <v>104</v>
      </c>
      <c r="F10" s="11">
        <f>'Tuần 2'!O10</f>
        <v>92</v>
      </c>
      <c r="G10" s="11">
        <f>'Tuần 3'!P10</f>
        <v>76</v>
      </c>
      <c r="H10" s="24">
        <f t="shared" si="0"/>
        <v>272</v>
      </c>
      <c r="I10" s="47"/>
      <c r="J10" s="47"/>
      <c r="K10" s="47"/>
      <c r="L10" s="47"/>
      <c r="M10" s="47"/>
      <c r="N10" s="47"/>
      <c r="O10" s="47"/>
    </row>
    <row r="11" spans="1:15" s="3" customFormat="1" ht="15.2" customHeight="1" x14ac:dyDescent="0.25">
      <c r="A11" s="106"/>
      <c r="B11" s="12">
        <v>7</v>
      </c>
      <c r="C11" s="10" t="s">
        <v>8</v>
      </c>
      <c r="D11" s="9">
        <v>73404</v>
      </c>
      <c r="E11" s="11">
        <f>'Tuần 1'!O11</f>
        <v>94</v>
      </c>
      <c r="F11" s="11">
        <f>'Tuần 2'!O11</f>
        <v>73</v>
      </c>
      <c r="G11" s="11">
        <f>'Tuần 3'!P11</f>
        <v>100</v>
      </c>
      <c r="H11" s="24">
        <f t="shared" si="0"/>
        <v>267</v>
      </c>
      <c r="I11" s="47"/>
      <c r="J11" s="47"/>
      <c r="K11" s="47"/>
      <c r="L11" s="47"/>
      <c r="M11" s="47"/>
      <c r="N11" s="47"/>
      <c r="O11" s="47"/>
    </row>
    <row r="12" spans="1:15" s="3" customFormat="1" ht="15.2" customHeight="1" x14ac:dyDescent="0.25">
      <c r="A12" s="106"/>
      <c r="B12" s="12">
        <v>8</v>
      </c>
      <c r="C12" s="10" t="s">
        <v>9</v>
      </c>
      <c r="D12" s="9" t="s">
        <v>10</v>
      </c>
      <c r="E12" s="11">
        <f>'Tuần 1'!O12</f>
        <v>135</v>
      </c>
      <c r="F12" s="11">
        <f>'Tuần 2'!O12</f>
        <v>70.599999999999994</v>
      </c>
      <c r="G12" s="11">
        <f>'Tuần 3'!P12</f>
        <v>163</v>
      </c>
      <c r="H12" s="24">
        <f t="shared" si="0"/>
        <v>368.6</v>
      </c>
      <c r="I12" s="47"/>
      <c r="J12" s="47"/>
      <c r="K12" s="47"/>
      <c r="L12" s="47"/>
      <c r="M12" s="47"/>
      <c r="N12" s="47"/>
      <c r="O12" s="47"/>
    </row>
    <row r="13" spans="1:15" ht="15.2" customHeight="1" x14ac:dyDescent="0.25">
      <c r="A13" s="106"/>
      <c r="B13" s="12">
        <v>9</v>
      </c>
      <c r="C13" s="10" t="s">
        <v>11</v>
      </c>
      <c r="D13" s="9">
        <v>73405</v>
      </c>
      <c r="E13" s="11">
        <f>'Tuần 1'!O13</f>
        <v>114</v>
      </c>
      <c r="F13" s="11">
        <f>'Tuần 2'!O13</f>
        <v>35</v>
      </c>
      <c r="G13" s="11">
        <f>'Tuần 3'!P13</f>
        <v>102</v>
      </c>
      <c r="H13" s="24">
        <f t="shared" si="0"/>
        <v>251</v>
      </c>
      <c r="I13" s="48"/>
      <c r="J13" s="48"/>
      <c r="K13" s="48"/>
      <c r="L13" s="48"/>
      <c r="M13" s="48"/>
      <c r="N13" s="48"/>
      <c r="O13" s="48"/>
    </row>
    <row r="14" spans="1:15" s="3" customFormat="1" ht="15.2" customHeight="1" x14ac:dyDescent="0.25">
      <c r="A14" s="106"/>
      <c r="B14" s="12">
        <v>10</v>
      </c>
      <c r="C14" s="10" t="s">
        <v>80</v>
      </c>
      <c r="D14" s="9">
        <v>73406</v>
      </c>
      <c r="E14" s="11">
        <f>'Tuần 1'!O14</f>
        <v>152</v>
      </c>
      <c r="F14" s="11">
        <f>'Tuần 2'!O14</f>
        <v>121</v>
      </c>
      <c r="G14" s="11">
        <f>'Tuần 3'!P14</f>
        <v>137</v>
      </c>
      <c r="H14" s="24">
        <f t="shared" si="0"/>
        <v>410</v>
      </c>
      <c r="I14" s="47"/>
      <c r="J14" s="47"/>
      <c r="K14" s="47"/>
      <c r="L14" s="47"/>
      <c r="M14" s="47"/>
      <c r="N14" s="47"/>
      <c r="O14" s="47"/>
    </row>
    <row r="15" spans="1:15" ht="15.2" customHeight="1" x14ac:dyDescent="0.25">
      <c r="A15" s="106"/>
      <c r="B15" s="12">
        <v>11</v>
      </c>
      <c r="C15" s="10" t="s">
        <v>12</v>
      </c>
      <c r="D15" s="9">
        <v>73408</v>
      </c>
      <c r="E15" s="11">
        <f>'Tuần 1'!O15</f>
        <v>63</v>
      </c>
      <c r="F15" s="11">
        <f>'Tuần 2'!O15</f>
        <v>54</v>
      </c>
      <c r="G15" s="11">
        <f>'Tuần 3'!P15</f>
        <v>127</v>
      </c>
      <c r="H15" s="24">
        <f t="shared" si="0"/>
        <v>244</v>
      </c>
      <c r="I15" s="48"/>
      <c r="J15" s="48"/>
      <c r="K15" s="48"/>
      <c r="L15" s="48"/>
      <c r="M15" s="48"/>
      <c r="N15" s="48"/>
      <c r="O15" s="48"/>
    </row>
    <row r="16" spans="1:15" ht="15.2" customHeight="1" x14ac:dyDescent="0.25">
      <c r="A16" s="106"/>
      <c r="B16" s="12">
        <v>12</v>
      </c>
      <c r="C16" s="10" t="s">
        <v>13</v>
      </c>
      <c r="D16" s="9">
        <v>73409</v>
      </c>
      <c r="E16" s="11">
        <f>'Tuần 1'!O16</f>
        <v>58</v>
      </c>
      <c r="F16" s="11">
        <f>'Tuần 2'!O16</f>
        <v>148</v>
      </c>
      <c r="G16" s="11">
        <f>'Tuần 3'!P16</f>
        <v>154</v>
      </c>
      <c r="H16" s="24">
        <f t="shared" si="0"/>
        <v>360</v>
      </c>
      <c r="I16" s="48"/>
      <c r="J16" s="48"/>
      <c r="K16" s="48"/>
      <c r="L16" s="48"/>
      <c r="M16" s="48"/>
      <c r="N16" s="48"/>
      <c r="O16" s="48"/>
    </row>
    <row r="17" spans="1:15" s="3" customFormat="1" ht="15.2" customHeight="1" x14ac:dyDescent="0.25">
      <c r="A17" s="106"/>
      <c r="B17" s="12">
        <v>13</v>
      </c>
      <c r="C17" s="10" t="s">
        <v>63</v>
      </c>
      <c r="D17" s="9" t="s">
        <v>64</v>
      </c>
      <c r="E17" s="11">
        <f>'Tuần 1'!O17</f>
        <v>56.9</v>
      </c>
      <c r="F17" s="11">
        <f>'Tuần 2'!O17</f>
        <v>156</v>
      </c>
      <c r="G17" s="11">
        <f>'Tuần 3'!P17</f>
        <v>159</v>
      </c>
      <c r="H17" s="24">
        <f t="shared" si="0"/>
        <v>371.9</v>
      </c>
      <c r="I17" s="47"/>
      <c r="J17" s="47"/>
      <c r="K17" s="47"/>
      <c r="L17" s="47"/>
      <c r="M17" s="47"/>
      <c r="N17" s="47"/>
      <c r="O17" s="47"/>
    </row>
    <row r="18" spans="1:15" ht="15.2" customHeight="1" x14ac:dyDescent="0.25">
      <c r="A18" s="106"/>
      <c r="B18" s="12">
        <v>14</v>
      </c>
      <c r="C18" s="10" t="s">
        <v>14</v>
      </c>
      <c r="D18" s="9" t="s">
        <v>15</v>
      </c>
      <c r="E18" s="11">
        <f>'Tuần 1'!O18</f>
        <v>36</v>
      </c>
      <c r="F18" s="11">
        <f>'Tuần 2'!O18</f>
        <v>56.5</v>
      </c>
      <c r="G18" s="11">
        <f>'Tuần 3'!P18</f>
        <v>132</v>
      </c>
      <c r="H18" s="24">
        <f t="shared" si="0"/>
        <v>224.5</v>
      </c>
      <c r="I18" s="48"/>
      <c r="J18" s="48"/>
      <c r="K18" s="48"/>
      <c r="L18" s="48"/>
      <c r="M18" s="48"/>
      <c r="N18" s="48"/>
      <c r="O18" s="48"/>
    </row>
    <row r="19" spans="1:15" ht="15.2" customHeight="1" x14ac:dyDescent="0.25">
      <c r="A19" s="106"/>
      <c r="B19" s="12">
        <v>15</v>
      </c>
      <c r="C19" s="10" t="s">
        <v>16</v>
      </c>
      <c r="D19" s="9">
        <v>73410</v>
      </c>
      <c r="E19" s="11">
        <f>'Tuần 1'!O19</f>
        <v>108</v>
      </c>
      <c r="F19" s="11">
        <f>'Tuần 2'!O19</f>
        <v>118</v>
      </c>
      <c r="G19" s="11">
        <f>'Tuần 3'!P19</f>
        <v>142</v>
      </c>
      <c r="H19" s="24">
        <f t="shared" si="0"/>
        <v>368</v>
      </c>
      <c r="I19" s="48"/>
      <c r="J19" s="48"/>
      <c r="K19" s="48"/>
      <c r="L19" s="48"/>
      <c r="M19" s="48"/>
      <c r="N19" s="48"/>
      <c r="O19" s="48"/>
    </row>
    <row r="20" spans="1:15" s="3" customFormat="1" ht="15.2" customHeight="1" x14ac:dyDescent="0.25">
      <c r="A20" s="106"/>
      <c r="B20" s="12">
        <v>16</v>
      </c>
      <c r="C20" s="10" t="s">
        <v>17</v>
      </c>
      <c r="D20" s="9">
        <v>48840</v>
      </c>
      <c r="E20" s="11">
        <f>'Tuần 1'!O20</f>
        <v>50</v>
      </c>
      <c r="F20" s="11">
        <f>'Tuần 2'!O20</f>
        <v>30.2</v>
      </c>
      <c r="G20" s="11">
        <f>'Tuần 3'!P20</f>
        <v>68</v>
      </c>
      <c r="H20" s="24">
        <f t="shared" si="0"/>
        <v>148.19999999999999</v>
      </c>
      <c r="I20" s="47"/>
      <c r="J20" s="47"/>
      <c r="K20" s="47"/>
      <c r="L20" s="47"/>
      <c r="M20" s="47"/>
      <c r="N20" s="47"/>
      <c r="O20" s="47"/>
    </row>
    <row r="21" spans="1:15" ht="15.2" customHeight="1" x14ac:dyDescent="0.25">
      <c r="A21" s="106"/>
      <c r="B21" s="12">
        <v>17</v>
      </c>
      <c r="C21" s="10" t="s">
        <v>81</v>
      </c>
      <c r="D21" s="9">
        <v>73411</v>
      </c>
      <c r="E21" s="11">
        <f>'Tuần 1'!O21</f>
        <v>39</v>
      </c>
      <c r="F21" s="11">
        <f>'Tuần 2'!O21</f>
        <v>18</v>
      </c>
      <c r="G21" s="11">
        <f>'Tuần 3'!P21</f>
        <v>48</v>
      </c>
      <c r="H21" s="24">
        <f t="shared" si="0"/>
        <v>105</v>
      </c>
      <c r="I21" s="48"/>
      <c r="J21" s="48"/>
      <c r="K21" s="48"/>
      <c r="L21" s="48"/>
      <c r="M21" s="48"/>
      <c r="N21" s="48"/>
      <c r="O21" s="48"/>
    </row>
    <row r="22" spans="1:15" s="3" customFormat="1" ht="15.2" customHeight="1" x14ac:dyDescent="0.25">
      <c r="A22" s="106"/>
      <c r="B22" s="12">
        <v>18</v>
      </c>
      <c r="C22" s="10" t="s">
        <v>82</v>
      </c>
      <c r="D22" s="9">
        <v>73412</v>
      </c>
      <c r="E22" s="11">
        <f>'Tuần 1'!O22</f>
        <v>89</v>
      </c>
      <c r="F22" s="11">
        <f>'Tuần 2'!O22</f>
        <v>84</v>
      </c>
      <c r="G22" s="11">
        <f>'Tuần 3'!P22</f>
        <v>84</v>
      </c>
      <c r="H22" s="24">
        <f t="shared" si="0"/>
        <v>257</v>
      </c>
      <c r="I22" s="47"/>
      <c r="J22" s="47"/>
      <c r="K22" s="47"/>
      <c r="L22" s="47"/>
      <c r="M22" s="47"/>
      <c r="N22" s="47"/>
      <c r="O22" s="47"/>
    </row>
    <row r="23" spans="1:15" ht="15.2" customHeight="1" x14ac:dyDescent="0.25">
      <c r="A23" s="106"/>
      <c r="B23" s="12">
        <v>19</v>
      </c>
      <c r="C23" s="10" t="s">
        <v>83</v>
      </c>
      <c r="D23" s="9">
        <v>73413</v>
      </c>
      <c r="E23" s="11">
        <f>'Tuần 1'!O23</f>
        <v>98</v>
      </c>
      <c r="F23" s="11">
        <f>'Tuần 2'!O23</f>
        <v>50</v>
      </c>
      <c r="G23" s="11">
        <f>'Tuần 3'!P23</f>
        <v>118</v>
      </c>
      <c r="H23" s="24">
        <f t="shared" si="0"/>
        <v>266</v>
      </c>
      <c r="I23" s="48"/>
      <c r="J23" s="48"/>
      <c r="K23" s="48"/>
      <c r="L23" s="48"/>
      <c r="M23" s="48"/>
      <c r="N23" s="48"/>
      <c r="O23" s="48"/>
    </row>
    <row r="24" spans="1:15" ht="15.2" customHeight="1" x14ac:dyDescent="0.25">
      <c r="A24" s="106"/>
      <c r="B24" s="12">
        <v>20</v>
      </c>
      <c r="C24" s="10" t="s">
        <v>84</v>
      </c>
      <c r="D24" s="9">
        <v>73414</v>
      </c>
      <c r="E24" s="11">
        <f>'Tuần 1'!O24</f>
        <v>30</v>
      </c>
      <c r="F24" s="11">
        <f>'Tuần 2'!O24</f>
        <v>36</v>
      </c>
      <c r="G24" s="11">
        <f>'Tuần 3'!P24</f>
        <v>56</v>
      </c>
      <c r="H24" s="24">
        <f t="shared" si="0"/>
        <v>122</v>
      </c>
      <c r="I24" s="48"/>
      <c r="J24" s="48"/>
      <c r="K24" s="48"/>
      <c r="L24" s="48"/>
      <c r="M24" s="48"/>
      <c r="N24" s="48"/>
      <c r="O24" s="48"/>
    </row>
    <row r="25" spans="1:15" s="3" customFormat="1" ht="15.2" customHeight="1" x14ac:dyDescent="0.25">
      <c r="A25" s="106"/>
      <c r="B25" s="12">
        <v>21</v>
      </c>
      <c r="C25" s="28" t="s">
        <v>97</v>
      </c>
      <c r="D25" s="9">
        <v>73416</v>
      </c>
      <c r="E25" s="11">
        <f>'Tuần 1'!O25</f>
        <v>0</v>
      </c>
      <c r="F25" s="11">
        <f>'Tuần 2'!O25</f>
        <v>53</v>
      </c>
      <c r="G25" s="11">
        <f>'Tuần 3'!P25</f>
        <v>122</v>
      </c>
      <c r="H25" s="24">
        <f t="shared" si="0"/>
        <v>175</v>
      </c>
      <c r="I25" s="47"/>
      <c r="J25" s="47"/>
      <c r="K25" s="47"/>
      <c r="L25" s="47"/>
      <c r="M25" s="47"/>
      <c r="N25" s="47"/>
      <c r="O25" s="47"/>
    </row>
    <row r="26" spans="1:15" ht="15.2" customHeight="1" x14ac:dyDescent="0.25">
      <c r="A26" s="106"/>
      <c r="B26" s="12">
        <v>22</v>
      </c>
      <c r="C26" s="10" t="s">
        <v>85</v>
      </c>
      <c r="D26" s="9">
        <v>73417</v>
      </c>
      <c r="E26" s="11">
        <f>'Tuần 1'!O26</f>
        <v>29</v>
      </c>
      <c r="F26" s="11">
        <f>'Tuần 2'!O26</f>
        <v>11</v>
      </c>
      <c r="G26" s="11">
        <f>'Tuần 3'!P26</f>
        <v>91</v>
      </c>
      <c r="H26" s="24">
        <f t="shared" si="0"/>
        <v>131</v>
      </c>
      <c r="I26" s="48"/>
      <c r="J26" s="48"/>
      <c r="K26" s="48"/>
      <c r="L26" s="48"/>
      <c r="M26" s="48"/>
      <c r="N26" s="48"/>
      <c r="O26" s="48"/>
    </row>
    <row r="27" spans="1:15" ht="15.2" customHeight="1" x14ac:dyDescent="0.25">
      <c r="A27" s="106"/>
      <c r="B27" s="12">
        <v>23</v>
      </c>
      <c r="C27" s="10" t="s">
        <v>18</v>
      </c>
      <c r="D27" s="9" t="s">
        <v>19</v>
      </c>
      <c r="E27" s="11">
        <f>'Tuần 1'!O27</f>
        <v>66</v>
      </c>
      <c r="F27" s="11">
        <f>'Tuần 2'!O27</f>
        <v>29</v>
      </c>
      <c r="G27" s="11">
        <f>'Tuần 3'!P27</f>
        <v>118.69999999999999</v>
      </c>
      <c r="H27" s="24">
        <f t="shared" si="0"/>
        <v>213.7</v>
      </c>
      <c r="I27" s="48"/>
      <c r="J27" s="48"/>
      <c r="K27" s="48"/>
      <c r="L27" s="48"/>
      <c r="M27" s="48"/>
      <c r="N27" s="48"/>
      <c r="O27" s="48"/>
    </row>
    <row r="28" spans="1:15" ht="15.2" customHeight="1" x14ac:dyDescent="0.25">
      <c r="A28" s="106"/>
      <c r="B28" s="12">
        <v>24</v>
      </c>
      <c r="C28" s="10" t="s">
        <v>20</v>
      </c>
      <c r="D28" s="9" t="s">
        <v>21</v>
      </c>
      <c r="E28" s="11">
        <f>'Tuần 1'!O28</f>
        <v>6.9</v>
      </c>
      <c r="F28" s="11">
        <f>'Tuần 2'!O28</f>
        <v>2.1</v>
      </c>
      <c r="G28" s="11">
        <f>'Tuần 3'!P28</f>
        <v>160.4</v>
      </c>
      <c r="H28" s="24">
        <f t="shared" si="0"/>
        <v>169.4</v>
      </c>
      <c r="I28" s="48"/>
      <c r="J28" s="48"/>
      <c r="K28" s="48"/>
      <c r="L28" s="48"/>
      <c r="M28" s="48"/>
      <c r="N28" s="48"/>
      <c r="O28" s="48"/>
    </row>
    <row r="29" spans="1:15" ht="15.2" customHeight="1" thickBot="1" x14ac:dyDescent="0.3">
      <c r="A29" s="107"/>
      <c r="B29" s="29">
        <v>25</v>
      </c>
      <c r="C29" s="32" t="s">
        <v>99</v>
      </c>
      <c r="D29" s="33" t="s">
        <v>98</v>
      </c>
      <c r="E29" s="23">
        <f>'Tuần 1'!O29</f>
        <v>107</v>
      </c>
      <c r="F29" s="23">
        <f>'Tuần 2'!O29</f>
        <v>93</v>
      </c>
      <c r="G29" s="23">
        <f>'Tuần 3'!P29</f>
        <v>41</v>
      </c>
      <c r="H29" s="25">
        <f t="shared" si="0"/>
        <v>241</v>
      </c>
      <c r="I29" s="48"/>
      <c r="J29" s="48"/>
      <c r="K29" s="48"/>
      <c r="L29" s="48"/>
      <c r="M29" s="48"/>
      <c r="N29" s="48"/>
      <c r="O29" s="48"/>
    </row>
    <row r="30" spans="1:15" s="3" customFormat="1" ht="15.2" customHeight="1" x14ac:dyDescent="0.25">
      <c r="A30" s="87" t="s">
        <v>56</v>
      </c>
      <c r="B30" s="18">
        <v>26</v>
      </c>
      <c r="C30" s="37" t="s">
        <v>22</v>
      </c>
      <c r="D30" s="38" t="s">
        <v>23</v>
      </c>
      <c r="E30" s="30">
        <f>'Tuần 1'!O30</f>
        <v>22.7</v>
      </c>
      <c r="F30" s="30">
        <f>'Tuần 2'!O30</f>
        <v>0</v>
      </c>
      <c r="G30" s="30">
        <f>'Tuần 3'!P30</f>
        <v>46</v>
      </c>
      <c r="H30" s="31">
        <f t="shared" si="0"/>
        <v>68.7</v>
      </c>
      <c r="I30" s="47"/>
      <c r="J30" s="47"/>
      <c r="K30" s="47"/>
      <c r="L30" s="47"/>
      <c r="M30" s="47"/>
      <c r="N30" s="47"/>
      <c r="O30" s="47"/>
    </row>
    <row r="31" spans="1:15" ht="15.2" customHeight="1" x14ac:dyDescent="0.25">
      <c r="A31" s="88"/>
      <c r="B31" s="12">
        <v>27</v>
      </c>
      <c r="C31" s="10" t="s">
        <v>24</v>
      </c>
      <c r="D31" s="9" t="s">
        <v>25</v>
      </c>
      <c r="E31" s="11">
        <f>'Tuần 1'!O31</f>
        <v>159</v>
      </c>
      <c r="F31" s="11">
        <f>'Tuần 2'!O31</f>
        <v>26.9</v>
      </c>
      <c r="G31" s="11">
        <f>'Tuần 3'!P31</f>
        <v>88.2</v>
      </c>
      <c r="H31" s="24">
        <f t="shared" si="0"/>
        <v>274.10000000000002</v>
      </c>
      <c r="I31" s="48"/>
      <c r="J31" s="48"/>
      <c r="K31" s="48"/>
      <c r="L31" s="48"/>
      <c r="M31" s="48"/>
      <c r="N31" s="48"/>
      <c r="O31" s="48"/>
    </row>
    <row r="32" spans="1:15" ht="15.2" customHeight="1" x14ac:dyDescent="0.25">
      <c r="A32" s="88"/>
      <c r="B32" s="12">
        <v>28</v>
      </c>
      <c r="C32" s="10" t="s">
        <v>86</v>
      </c>
      <c r="D32" s="9">
        <v>72421</v>
      </c>
      <c r="E32" s="11">
        <f>'Tuần 1'!O32</f>
        <v>96</v>
      </c>
      <c r="F32" s="11">
        <f>'Tuần 2'!O32</f>
        <v>39</v>
      </c>
      <c r="G32" s="11">
        <f>'Tuần 3'!P32</f>
        <v>84</v>
      </c>
      <c r="H32" s="24">
        <f t="shared" si="0"/>
        <v>219</v>
      </c>
      <c r="I32" s="48"/>
      <c r="J32" s="48"/>
      <c r="K32" s="48"/>
      <c r="L32" s="48"/>
      <c r="M32" s="48"/>
      <c r="N32" s="48"/>
      <c r="O32" s="48"/>
    </row>
    <row r="33" spans="1:15" ht="15.2" customHeight="1" x14ac:dyDescent="0.25">
      <c r="A33" s="88"/>
      <c r="B33" s="12">
        <v>29</v>
      </c>
      <c r="C33" s="10" t="s">
        <v>26</v>
      </c>
      <c r="D33" s="9" t="s">
        <v>27</v>
      </c>
      <c r="E33" s="11">
        <f>'Tuần 1'!O33</f>
        <v>100</v>
      </c>
      <c r="F33" s="11">
        <f>'Tuần 2'!O33</f>
        <v>0.7</v>
      </c>
      <c r="G33" s="11">
        <f>'Tuần 3'!P33</f>
        <v>83.3</v>
      </c>
      <c r="H33" s="24">
        <f t="shared" si="0"/>
        <v>184</v>
      </c>
      <c r="I33" s="48"/>
      <c r="J33" s="48"/>
      <c r="K33" s="48"/>
      <c r="L33" s="48"/>
      <c r="M33" s="48"/>
      <c r="N33" s="48"/>
      <c r="O33" s="48"/>
    </row>
    <row r="34" spans="1:15" ht="15.2" customHeight="1" x14ac:dyDescent="0.25">
      <c r="A34" s="88"/>
      <c r="B34" s="12">
        <v>30</v>
      </c>
      <c r="C34" s="10" t="s">
        <v>28</v>
      </c>
      <c r="D34" s="9" t="s">
        <v>29</v>
      </c>
      <c r="E34" s="11">
        <f>'Tuần 1'!O34</f>
        <v>46.7</v>
      </c>
      <c r="F34" s="11">
        <f>'Tuần 2'!O34</f>
        <v>1.2</v>
      </c>
      <c r="G34" s="11">
        <f>'Tuần 3'!P34</f>
        <v>76</v>
      </c>
      <c r="H34" s="24">
        <f t="shared" si="0"/>
        <v>123.9</v>
      </c>
      <c r="I34" s="48"/>
      <c r="J34" s="48"/>
      <c r="K34" s="48"/>
      <c r="L34" s="48"/>
      <c r="M34" s="48"/>
      <c r="N34" s="48"/>
      <c r="O34" s="48"/>
    </row>
    <row r="35" spans="1:15" ht="15.2" customHeight="1" x14ac:dyDescent="0.25">
      <c r="A35" s="88"/>
      <c r="B35" s="12">
        <v>31</v>
      </c>
      <c r="C35" s="10" t="s">
        <v>30</v>
      </c>
      <c r="D35" s="9">
        <v>72422</v>
      </c>
      <c r="E35" s="11">
        <f>'Tuần 1'!O35</f>
        <v>44</v>
      </c>
      <c r="F35" s="11">
        <f>'Tuần 2'!O35</f>
        <v>18</v>
      </c>
      <c r="G35" s="11">
        <f>'Tuần 3'!P35</f>
        <v>0</v>
      </c>
      <c r="H35" s="24">
        <f t="shared" si="0"/>
        <v>62</v>
      </c>
      <c r="I35" s="48"/>
      <c r="J35" s="48"/>
      <c r="K35" s="48"/>
      <c r="L35" s="48"/>
      <c r="M35" s="48"/>
      <c r="N35" s="48"/>
      <c r="O35" s="48"/>
    </row>
    <row r="36" spans="1:15" ht="15.2" customHeight="1" x14ac:dyDescent="0.25">
      <c r="A36" s="88"/>
      <c r="B36" s="12">
        <v>32</v>
      </c>
      <c r="C36" s="10" t="s">
        <v>31</v>
      </c>
      <c r="D36" s="9">
        <v>72423</v>
      </c>
      <c r="E36" s="11">
        <f>'Tuần 1'!O36</f>
        <v>75</v>
      </c>
      <c r="F36" s="11">
        <f>'Tuần 2'!O36</f>
        <v>19</v>
      </c>
      <c r="G36" s="11">
        <f>'Tuần 3'!P36</f>
        <v>47</v>
      </c>
      <c r="H36" s="24">
        <f t="shared" si="0"/>
        <v>141</v>
      </c>
      <c r="I36" s="48"/>
      <c r="J36" s="48"/>
      <c r="K36" s="48"/>
      <c r="L36" s="48"/>
      <c r="M36" s="48"/>
      <c r="N36" s="48"/>
      <c r="O36" s="48"/>
    </row>
    <row r="37" spans="1:15" ht="15.2" customHeight="1" x14ac:dyDescent="0.25">
      <c r="A37" s="88"/>
      <c r="B37" s="12">
        <v>33</v>
      </c>
      <c r="C37" s="10" t="s">
        <v>32</v>
      </c>
      <c r="D37" s="9">
        <v>72424</v>
      </c>
      <c r="E37" s="11">
        <f>'Tuần 1'!O37</f>
        <v>57</v>
      </c>
      <c r="F37" s="11">
        <f>'Tuần 2'!O37</f>
        <v>29</v>
      </c>
      <c r="G37" s="11">
        <f>'Tuần 3'!P37</f>
        <v>54</v>
      </c>
      <c r="H37" s="24">
        <f t="shared" si="0"/>
        <v>140</v>
      </c>
      <c r="I37" s="48"/>
      <c r="J37" s="48"/>
      <c r="K37" s="48"/>
      <c r="L37" s="48"/>
      <c r="M37" s="48"/>
      <c r="N37" s="48"/>
      <c r="O37" s="48"/>
    </row>
    <row r="38" spans="1:15" ht="15.2" customHeight="1" x14ac:dyDescent="0.25">
      <c r="A38" s="88"/>
      <c r="B38" s="12">
        <v>34</v>
      </c>
      <c r="C38" s="10" t="s">
        <v>33</v>
      </c>
      <c r="D38" s="9" t="s">
        <v>34</v>
      </c>
      <c r="E38" s="11">
        <f>'Tuần 1'!O38</f>
        <v>61.300000000000004</v>
      </c>
      <c r="F38" s="11">
        <f>'Tuần 2'!O38</f>
        <v>0.3</v>
      </c>
      <c r="G38" s="11">
        <f>'Tuần 3'!P38</f>
        <v>69</v>
      </c>
      <c r="H38" s="24">
        <f t="shared" si="0"/>
        <v>130.6</v>
      </c>
      <c r="I38" s="48"/>
      <c r="J38" s="48"/>
      <c r="K38" s="48"/>
      <c r="L38" s="48"/>
      <c r="M38" s="48"/>
      <c r="N38" s="48"/>
      <c r="O38" s="48"/>
    </row>
    <row r="39" spans="1:15" ht="15.2" customHeight="1" x14ac:dyDescent="0.25">
      <c r="A39" s="88"/>
      <c r="B39" s="12">
        <v>35</v>
      </c>
      <c r="C39" s="10" t="s">
        <v>87</v>
      </c>
      <c r="D39" s="9">
        <v>72432</v>
      </c>
      <c r="E39" s="11">
        <f>'Tuần 1'!O39</f>
        <v>62</v>
      </c>
      <c r="F39" s="11">
        <f>'Tuần 2'!O39</f>
        <v>0</v>
      </c>
      <c r="G39" s="11">
        <f>'Tuần 3'!P39</f>
        <v>50</v>
      </c>
      <c r="H39" s="24">
        <f t="shared" si="0"/>
        <v>112</v>
      </c>
      <c r="I39" s="48"/>
      <c r="J39" s="48"/>
      <c r="K39" s="48"/>
      <c r="L39" s="48"/>
      <c r="M39" s="48"/>
      <c r="N39" s="48"/>
      <c r="O39" s="48"/>
    </row>
    <row r="40" spans="1:15" ht="15.2" customHeight="1" x14ac:dyDescent="0.25">
      <c r="A40" s="88"/>
      <c r="B40" s="12">
        <v>36</v>
      </c>
      <c r="C40" s="10" t="s">
        <v>94</v>
      </c>
      <c r="D40" s="9">
        <v>48844</v>
      </c>
      <c r="E40" s="11">
        <f>'Tuần 1'!O40</f>
        <v>54.2</v>
      </c>
      <c r="F40" s="11">
        <f>'Tuần 2'!O40</f>
        <v>27.700000000000003</v>
      </c>
      <c r="G40" s="11">
        <f>'Tuần 3'!P40</f>
        <v>65</v>
      </c>
      <c r="H40" s="24">
        <f t="shared" si="0"/>
        <v>146.9</v>
      </c>
      <c r="I40" s="48"/>
      <c r="J40" s="48"/>
      <c r="K40" s="48"/>
      <c r="L40" s="48"/>
      <c r="M40" s="48"/>
      <c r="N40" s="48"/>
      <c r="O40" s="48"/>
    </row>
    <row r="41" spans="1:15" ht="15.2" customHeight="1" x14ac:dyDescent="0.25">
      <c r="A41" s="88"/>
      <c r="B41" s="12">
        <v>37</v>
      </c>
      <c r="C41" s="10" t="s">
        <v>35</v>
      </c>
      <c r="D41" s="9">
        <v>72425</v>
      </c>
      <c r="E41" s="11">
        <f>'Tuần 1'!O41</f>
        <v>23</v>
      </c>
      <c r="F41" s="11">
        <f>'Tuần 2'!O41</f>
        <v>0</v>
      </c>
      <c r="G41" s="11">
        <f>'Tuần 3'!P41</f>
        <v>36</v>
      </c>
      <c r="H41" s="24">
        <f t="shared" si="0"/>
        <v>59</v>
      </c>
      <c r="I41" s="48"/>
      <c r="J41" s="48"/>
      <c r="K41" s="48"/>
      <c r="L41" s="48"/>
      <c r="M41" s="48"/>
      <c r="N41" s="48"/>
      <c r="O41" s="48"/>
    </row>
    <row r="42" spans="1:15" ht="15.2" customHeight="1" x14ac:dyDescent="0.25">
      <c r="A42" s="88"/>
      <c r="B42" s="12">
        <v>38</v>
      </c>
      <c r="C42" s="10" t="s">
        <v>88</v>
      </c>
      <c r="D42" s="9">
        <v>72426</v>
      </c>
      <c r="E42" s="11">
        <f>'Tuần 1'!O42</f>
        <v>144</v>
      </c>
      <c r="F42" s="11">
        <f>'Tuần 2'!O42</f>
        <v>6</v>
      </c>
      <c r="G42" s="11">
        <f>'Tuần 3'!P42</f>
        <v>7</v>
      </c>
      <c r="H42" s="24">
        <f t="shared" si="0"/>
        <v>157</v>
      </c>
      <c r="I42" s="48"/>
      <c r="J42" s="48"/>
      <c r="K42" s="48"/>
      <c r="L42" s="48"/>
      <c r="M42" s="48"/>
      <c r="N42" s="48"/>
      <c r="O42" s="48"/>
    </row>
    <row r="43" spans="1:15" ht="15.2" customHeight="1" x14ac:dyDescent="0.25">
      <c r="A43" s="88"/>
      <c r="B43" s="12">
        <v>39</v>
      </c>
      <c r="C43" s="10" t="s">
        <v>95</v>
      </c>
      <c r="D43" s="9" t="s">
        <v>96</v>
      </c>
      <c r="E43" s="11">
        <f>'Tuần 1'!O43</f>
        <v>101</v>
      </c>
      <c r="F43" s="11">
        <f>'Tuần 2'!O43</f>
        <v>0</v>
      </c>
      <c r="G43" s="11">
        <f>'Tuần 3'!P43</f>
        <v>44.300000000000004</v>
      </c>
      <c r="H43" s="24">
        <f t="shared" si="0"/>
        <v>145.30000000000001</v>
      </c>
      <c r="I43" s="48"/>
      <c r="J43" s="48"/>
      <c r="K43" s="48"/>
      <c r="L43" s="48"/>
      <c r="M43" s="48"/>
      <c r="N43" s="48"/>
      <c r="O43" s="48"/>
    </row>
    <row r="44" spans="1:15" ht="15.2" customHeight="1" x14ac:dyDescent="0.25">
      <c r="A44" s="88"/>
      <c r="B44" s="12">
        <v>40</v>
      </c>
      <c r="C44" s="10" t="s">
        <v>36</v>
      </c>
      <c r="D44" s="9">
        <v>72427</v>
      </c>
      <c r="E44" s="11">
        <f>'Tuần 1'!O44</f>
        <v>20</v>
      </c>
      <c r="F44" s="11">
        <f>'Tuần 2'!O44</f>
        <v>1</v>
      </c>
      <c r="G44" s="11">
        <f>'Tuần 3'!P44</f>
        <v>72</v>
      </c>
      <c r="H44" s="24">
        <f t="shared" si="0"/>
        <v>93</v>
      </c>
      <c r="I44" s="48"/>
      <c r="J44" s="48"/>
      <c r="K44" s="48"/>
      <c r="L44" s="48"/>
      <c r="M44" s="48"/>
      <c r="N44" s="48"/>
      <c r="O44" s="48"/>
    </row>
    <row r="45" spans="1:15" ht="15.2" customHeight="1" x14ac:dyDescent="0.25">
      <c r="A45" s="88"/>
      <c r="B45" s="12">
        <v>41</v>
      </c>
      <c r="C45" s="10" t="s">
        <v>37</v>
      </c>
      <c r="D45" s="9">
        <v>72428</v>
      </c>
      <c r="E45" s="11">
        <f>'Tuần 1'!O45</f>
        <v>55</v>
      </c>
      <c r="F45" s="11">
        <f>'Tuần 2'!O45</f>
        <v>26</v>
      </c>
      <c r="G45" s="11">
        <f>'Tuần 3'!P45</f>
        <v>63</v>
      </c>
      <c r="H45" s="24">
        <f t="shared" si="0"/>
        <v>144</v>
      </c>
      <c r="I45" s="48"/>
      <c r="J45" s="48"/>
      <c r="K45" s="48"/>
      <c r="L45" s="48"/>
      <c r="M45" s="48"/>
      <c r="N45" s="48"/>
      <c r="O45" s="48"/>
    </row>
    <row r="46" spans="1:15" ht="15.2" customHeight="1" x14ac:dyDescent="0.25">
      <c r="A46" s="88"/>
      <c r="B46" s="12">
        <v>42</v>
      </c>
      <c r="C46" s="10" t="s">
        <v>89</v>
      </c>
      <c r="D46" s="9">
        <v>72429</v>
      </c>
      <c r="E46" s="11">
        <f>'Tuần 1'!O46</f>
        <v>79</v>
      </c>
      <c r="F46" s="11">
        <f>'Tuần 2'!O46</f>
        <v>0</v>
      </c>
      <c r="G46" s="11">
        <f>'Tuần 3'!P46</f>
        <v>14</v>
      </c>
      <c r="H46" s="24">
        <f t="shared" si="0"/>
        <v>93</v>
      </c>
      <c r="I46" s="48"/>
      <c r="J46" s="48"/>
      <c r="K46" s="48"/>
      <c r="L46" s="48"/>
      <c r="M46" s="48"/>
      <c r="N46" s="48"/>
      <c r="O46" s="48"/>
    </row>
    <row r="47" spans="1:15" ht="15.2" customHeight="1" x14ac:dyDescent="0.25">
      <c r="A47" s="88"/>
      <c r="B47" s="12">
        <v>43</v>
      </c>
      <c r="C47" s="10" t="s">
        <v>38</v>
      </c>
      <c r="D47" s="9">
        <v>48845</v>
      </c>
      <c r="E47" s="11">
        <f>'Tuần 1'!O47</f>
        <v>34.1</v>
      </c>
      <c r="F47" s="11">
        <f>'Tuần 2'!O47</f>
        <v>0</v>
      </c>
      <c r="G47" s="11">
        <f>'Tuần 3'!P47</f>
        <v>41</v>
      </c>
      <c r="H47" s="24">
        <f t="shared" si="0"/>
        <v>75.099999999999994</v>
      </c>
      <c r="I47" s="48"/>
      <c r="J47" s="48"/>
      <c r="K47" s="48"/>
      <c r="L47" s="48"/>
      <c r="M47" s="48"/>
      <c r="N47" s="48"/>
      <c r="O47" s="48"/>
    </row>
    <row r="48" spans="1:15" ht="15.2" customHeight="1" x14ac:dyDescent="0.25">
      <c r="A48" s="88"/>
      <c r="B48" s="12">
        <v>44</v>
      </c>
      <c r="C48" s="10" t="s">
        <v>90</v>
      </c>
      <c r="D48" s="9">
        <v>72436</v>
      </c>
      <c r="E48" s="11">
        <f>'Tuần 1'!O48</f>
        <v>21</v>
      </c>
      <c r="F48" s="11">
        <f>'Tuần 2'!O48</f>
        <v>0</v>
      </c>
      <c r="G48" s="11">
        <f>'Tuần 3'!P48</f>
        <v>74</v>
      </c>
      <c r="H48" s="24">
        <f t="shared" si="0"/>
        <v>95</v>
      </c>
      <c r="I48" s="48"/>
      <c r="J48" s="48"/>
      <c r="K48" s="48"/>
      <c r="L48" s="48"/>
      <c r="M48" s="48"/>
      <c r="N48" s="48"/>
      <c r="O48" s="48"/>
    </row>
    <row r="49" spans="1:15" ht="15.2" customHeight="1" thickBot="1" x14ac:dyDescent="0.3">
      <c r="A49" s="89"/>
      <c r="B49" s="29">
        <v>45</v>
      </c>
      <c r="C49" s="32" t="s">
        <v>39</v>
      </c>
      <c r="D49" s="33" t="s">
        <v>40</v>
      </c>
      <c r="E49" s="23">
        <f>'Tuần 1'!O49</f>
        <v>24</v>
      </c>
      <c r="F49" s="23">
        <f>'Tuần 2'!O49</f>
        <v>0</v>
      </c>
      <c r="G49" s="23">
        <f>'Tuần 3'!P49</f>
        <v>134</v>
      </c>
      <c r="H49" s="25">
        <f t="shared" si="0"/>
        <v>158</v>
      </c>
      <c r="I49" s="48"/>
      <c r="J49" s="48"/>
      <c r="K49" s="48"/>
      <c r="L49" s="48"/>
      <c r="M49" s="48"/>
      <c r="N49" s="48"/>
      <c r="O49" s="48"/>
    </row>
    <row r="50" spans="1:15" ht="15.2" customHeight="1" x14ac:dyDescent="0.25">
      <c r="A50" s="90" t="s">
        <v>62</v>
      </c>
      <c r="B50" s="18">
        <v>46</v>
      </c>
      <c r="C50" s="37" t="s">
        <v>41</v>
      </c>
      <c r="D50" s="38">
        <v>72441</v>
      </c>
      <c r="E50" s="30">
        <f>'Tuần 1'!O50</f>
        <v>9</v>
      </c>
      <c r="F50" s="30">
        <f>'Tuần 2'!O50</f>
        <v>0</v>
      </c>
      <c r="G50" s="30">
        <f>'Tuần 3'!P50</f>
        <v>28</v>
      </c>
      <c r="H50" s="31">
        <f t="shared" si="0"/>
        <v>37</v>
      </c>
      <c r="I50" s="48"/>
      <c r="J50" s="48"/>
      <c r="K50" s="48"/>
      <c r="L50" s="48"/>
      <c r="M50" s="48"/>
      <c r="N50" s="48"/>
      <c r="O50" s="48"/>
    </row>
    <row r="51" spans="1:15" ht="15.2" customHeight="1" x14ac:dyDescent="0.25">
      <c r="A51" s="91"/>
      <c r="B51" s="12">
        <v>47</v>
      </c>
      <c r="C51" s="10" t="s">
        <v>42</v>
      </c>
      <c r="D51" s="9" t="s">
        <v>43</v>
      </c>
      <c r="E51" s="11">
        <f>'Tuần 1'!O51</f>
        <v>22</v>
      </c>
      <c r="F51" s="11">
        <f>'Tuần 2'!O51</f>
        <v>1</v>
      </c>
      <c r="G51" s="11">
        <f>'Tuần 3'!P51</f>
        <v>8.9</v>
      </c>
      <c r="H51" s="24">
        <f t="shared" si="0"/>
        <v>31.9</v>
      </c>
      <c r="I51" s="48"/>
      <c r="J51" s="48"/>
      <c r="K51" s="48"/>
      <c r="L51" s="48"/>
      <c r="M51" s="48"/>
      <c r="N51" s="48"/>
      <c r="O51" s="48"/>
    </row>
    <row r="52" spans="1:15" ht="15.2" customHeight="1" x14ac:dyDescent="0.25">
      <c r="A52" s="91"/>
      <c r="B52" s="12">
        <v>48</v>
      </c>
      <c r="C52" s="10" t="s">
        <v>75</v>
      </c>
      <c r="D52" s="9">
        <v>72442</v>
      </c>
      <c r="E52" s="11">
        <f>'Tuần 1'!O52</f>
        <v>29</v>
      </c>
      <c r="F52" s="11">
        <f>'Tuần 2'!O52</f>
        <v>0</v>
      </c>
      <c r="G52" s="11">
        <f>'Tuần 3'!P52</f>
        <v>29</v>
      </c>
      <c r="H52" s="24">
        <f t="shared" si="0"/>
        <v>58</v>
      </c>
      <c r="I52" s="48"/>
      <c r="J52" s="48"/>
      <c r="K52" s="48"/>
      <c r="L52" s="48"/>
      <c r="M52" s="48"/>
      <c r="N52" s="48"/>
      <c r="O52" s="48"/>
    </row>
    <row r="53" spans="1:15" ht="15.2" customHeight="1" x14ac:dyDescent="0.25">
      <c r="A53" s="91"/>
      <c r="B53" s="12">
        <v>49</v>
      </c>
      <c r="C53" s="10" t="s">
        <v>44</v>
      </c>
      <c r="D53" s="9">
        <v>72443</v>
      </c>
      <c r="E53" s="11">
        <f>'Tuần 1'!O53</f>
        <v>87</v>
      </c>
      <c r="F53" s="11">
        <f>'Tuần 2'!O53</f>
        <v>3</v>
      </c>
      <c r="G53" s="11">
        <f>'Tuần 3'!P53</f>
        <v>3</v>
      </c>
      <c r="H53" s="24">
        <f t="shared" si="0"/>
        <v>93</v>
      </c>
      <c r="I53" s="48"/>
      <c r="J53" s="48"/>
      <c r="K53" s="48"/>
      <c r="L53" s="48"/>
      <c r="M53" s="48"/>
      <c r="N53" s="48"/>
      <c r="O53" s="48"/>
    </row>
    <row r="54" spans="1:15" ht="15.2" customHeight="1" x14ac:dyDescent="0.25">
      <c r="A54" s="91"/>
      <c r="B54" s="12">
        <v>50</v>
      </c>
      <c r="C54" s="10" t="s">
        <v>45</v>
      </c>
      <c r="D54" s="9" t="s">
        <v>46</v>
      </c>
      <c r="E54" s="11">
        <f>'Tuần 1'!O54</f>
        <v>41</v>
      </c>
      <c r="F54" s="11">
        <f>'Tuần 2'!O54</f>
        <v>3</v>
      </c>
      <c r="G54" s="11">
        <f>'Tuần 3'!P54</f>
        <v>9.6999999999999993</v>
      </c>
      <c r="H54" s="24">
        <f t="shared" si="0"/>
        <v>53.7</v>
      </c>
      <c r="I54" s="48"/>
      <c r="J54" s="48"/>
      <c r="K54" s="48"/>
      <c r="L54" s="48"/>
      <c r="M54" s="48"/>
      <c r="N54" s="48"/>
      <c r="O54" s="48"/>
    </row>
    <row r="55" spans="1:15" ht="15.2" customHeight="1" x14ac:dyDescent="0.25">
      <c r="A55" s="91"/>
      <c r="B55" s="12">
        <v>51</v>
      </c>
      <c r="C55" s="10" t="s">
        <v>47</v>
      </c>
      <c r="D55" s="9">
        <v>72444</v>
      </c>
      <c r="E55" s="11">
        <f>'Tuần 1'!O55</f>
        <v>10</v>
      </c>
      <c r="F55" s="11">
        <f>'Tuần 2'!O55</f>
        <v>0</v>
      </c>
      <c r="G55" s="11">
        <f>'Tuần 3'!P55</f>
        <v>46</v>
      </c>
      <c r="H55" s="24">
        <f t="shared" si="0"/>
        <v>56</v>
      </c>
      <c r="I55" s="48"/>
      <c r="J55" s="48"/>
      <c r="K55" s="48"/>
      <c r="L55" s="48"/>
      <c r="M55" s="48"/>
      <c r="N55" s="48"/>
      <c r="O55" s="48"/>
    </row>
    <row r="56" spans="1:15" ht="15.2" customHeight="1" x14ac:dyDescent="0.25">
      <c r="A56" s="91"/>
      <c r="B56" s="12">
        <v>52</v>
      </c>
      <c r="C56" s="10" t="s">
        <v>48</v>
      </c>
      <c r="D56" s="9">
        <v>48846</v>
      </c>
      <c r="E56" s="11">
        <f>'Tuần 1'!O56</f>
        <v>88.5</v>
      </c>
      <c r="F56" s="11">
        <f>'Tuần 2'!O56</f>
        <v>1</v>
      </c>
      <c r="G56" s="11">
        <f>'Tuần 3'!P56</f>
        <v>33.1</v>
      </c>
      <c r="H56" s="24">
        <f t="shared" si="0"/>
        <v>122.6</v>
      </c>
      <c r="I56" s="48"/>
      <c r="J56" s="48"/>
      <c r="K56" s="48"/>
      <c r="L56" s="48"/>
      <c r="M56" s="48"/>
      <c r="N56" s="48"/>
      <c r="O56" s="48"/>
    </row>
    <row r="57" spans="1:15" ht="15.2" customHeight="1" x14ac:dyDescent="0.25">
      <c r="A57" s="91"/>
      <c r="B57" s="12">
        <v>53</v>
      </c>
      <c r="C57" s="10" t="s">
        <v>91</v>
      </c>
      <c r="D57" s="9">
        <v>72445</v>
      </c>
      <c r="E57" s="11">
        <f>'Tuần 1'!O57</f>
        <v>26</v>
      </c>
      <c r="F57" s="11">
        <f>'Tuần 2'!O57</f>
        <v>6</v>
      </c>
      <c r="G57" s="11">
        <f>'Tuần 3'!P57</f>
        <v>6</v>
      </c>
      <c r="H57" s="24">
        <f t="shared" si="0"/>
        <v>38</v>
      </c>
      <c r="I57" s="48"/>
      <c r="J57" s="48"/>
      <c r="K57" s="48"/>
      <c r="L57" s="48"/>
      <c r="M57" s="48"/>
      <c r="N57" s="48"/>
      <c r="O57" s="48"/>
    </row>
    <row r="58" spans="1:15" ht="15.2" customHeight="1" x14ac:dyDescent="0.25">
      <c r="A58" s="91"/>
      <c r="B58" s="12">
        <v>54</v>
      </c>
      <c r="C58" s="10" t="s">
        <v>92</v>
      </c>
      <c r="D58" s="9">
        <v>72446</v>
      </c>
      <c r="E58" s="11">
        <f>'Tuần 1'!O58</f>
        <v>3</v>
      </c>
      <c r="F58" s="11">
        <f>'Tuần 2'!O58</f>
        <v>1</v>
      </c>
      <c r="G58" s="11">
        <f>'Tuần 3'!P58</f>
        <v>0</v>
      </c>
      <c r="H58" s="24">
        <f t="shared" si="0"/>
        <v>4</v>
      </c>
      <c r="I58" s="48"/>
      <c r="J58" s="48"/>
      <c r="K58" s="48"/>
      <c r="L58" s="48"/>
      <c r="M58" s="48"/>
      <c r="N58" s="48"/>
      <c r="O58" s="48"/>
    </row>
    <row r="59" spans="1:15" ht="15.2" customHeight="1" x14ac:dyDescent="0.25">
      <c r="A59" s="91"/>
      <c r="B59" s="12">
        <v>55</v>
      </c>
      <c r="C59" s="10" t="s">
        <v>49</v>
      </c>
      <c r="D59" s="9" t="s">
        <v>50</v>
      </c>
      <c r="E59" s="11">
        <f>'Tuần 1'!O59</f>
        <v>18.399999999999999</v>
      </c>
      <c r="F59" s="11">
        <f>'Tuần 2'!O59</f>
        <v>0</v>
      </c>
      <c r="G59" s="11">
        <f>'Tuần 3'!P59</f>
        <v>0</v>
      </c>
      <c r="H59" s="24">
        <f t="shared" si="0"/>
        <v>18.399999999999999</v>
      </c>
      <c r="I59" s="48"/>
      <c r="J59" s="48"/>
      <c r="K59" s="48"/>
      <c r="L59" s="48"/>
      <c r="M59" s="48"/>
      <c r="N59" s="48"/>
      <c r="O59" s="48"/>
    </row>
    <row r="60" spans="1:15" ht="15.2" customHeight="1" thickBot="1" x14ac:dyDescent="0.3">
      <c r="A60" s="92"/>
      <c r="B60" s="29">
        <v>56</v>
      </c>
      <c r="C60" s="32" t="s">
        <v>67</v>
      </c>
      <c r="D60" s="33" t="s">
        <v>68</v>
      </c>
      <c r="E60" s="23">
        <f>'Tuần 1'!O60</f>
        <v>33</v>
      </c>
      <c r="F60" s="23">
        <f>'Tuần 2'!O60</f>
        <v>0</v>
      </c>
      <c r="G60" s="23">
        <f>'Tuần 3'!P60</f>
        <v>0</v>
      </c>
      <c r="H60" s="25">
        <f t="shared" si="0"/>
        <v>33</v>
      </c>
      <c r="I60" s="48"/>
      <c r="J60" s="48"/>
      <c r="K60" s="48"/>
      <c r="L60" s="48"/>
      <c r="M60" s="48"/>
      <c r="N60" s="48"/>
      <c r="O60" s="48"/>
    </row>
    <row r="61" spans="1:15" ht="15.2" customHeight="1" x14ac:dyDescent="0.25">
      <c r="A61" s="118" t="s">
        <v>70</v>
      </c>
      <c r="B61" s="18">
        <v>57</v>
      </c>
      <c r="C61" s="49" t="s">
        <v>55</v>
      </c>
      <c r="D61" s="50" t="s">
        <v>54</v>
      </c>
      <c r="E61" s="30">
        <f>'Tuần 1'!O61</f>
        <v>22</v>
      </c>
      <c r="F61" s="30">
        <f>'Tuần 2'!O61</f>
        <v>42</v>
      </c>
      <c r="G61" s="30">
        <f>'Tuần 3'!P61</f>
        <v>0</v>
      </c>
      <c r="H61" s="31">
        <f t="shared" si="0"/>
        <v>64</v>
      </c>
      <c r="I61" s="48"/>
      <c r="J61" s="48"/>
      <c r="K61" s="48"/>
      <c r="L61" s="48"/>
      <c r="M61" s="48"/>
      <c r="N61" s="48"/>
      <c r="O61" s="48"/>
    </row>
    <row r="62" spans="1:15" ht="15.2" customHeight="1" thickBot="1" x14ac:dyDescent="0.3">
      <c r="A62" s="94"/>
      <c r="B62" s="29">
        <v>58</v>
      </c>
      <c r="C62" s="51" t="s">
        <v>93</v>
      </c>
      <c r="D62" s="52" t="s">
        <v>65</v>
      </c>
      <c r="E62" s="23">
        <f>'Tuần 1'!O62</f>
        <v>0</v>
      </c>
      <c r="F62" s="23">
        <f>'Tuần 2'!O62</f>
        <v>0</v>
      </c>
      <c r="G62" s="23">
        <f>'Tuần 3'!P62</f>
        <v>0</v>
      </c>
      <c r="H62" s="25">
        <f>SUM(E62:G62)</f>
        <v>0</v>
      </c>
      <c r="I62" s="48"/>
      <c r="J62" s="48"/>
      <c r="K62" s="48"/>
      <c r="L62" s="48"/>
      <c r="M62" s="48"/>
      <c r="N62" s="48"/>
      <c r="O62" s="48"/>
    </row>
    <row r="63" spans="1:15" ht="11.25" customHeight="1" x14ac:dyDescent="0.25">
      <c r="I63" s="48"/>
      <c r="J63" s="48"/>
      <c r="K63" s="48"/>
      <c r="L63" s="48"/>
      <c r="M63" s="48"/>
      <c r="N63" s="48"/>
      <c r="O63" s="48"/>
    </row>
    <row r="64" spans="1:15" ht="11.25" customHeight="1" x14ac:dyDescent="0.25">
      <c r="I64" s="48"/>
      <c r="J64" s="48"/>
      <c r="K64" s="48"/>
      <c r="L64" s="48"/>
      <c r="M64" s="48"/>
      <c r="N64" s="48"/>
      <c r="O64" s="48"/>
    </row>
  </sheetData>
  <mergeCells count="13">
    <mergeCell ref="D3:D4"/>
    <mergeCell ref="A1:E1"/>
    <mergeCell ref="H3:H4"/>
    <mergeCell ref="F3:F4"/>
    <mergeCell ref="G3:G4"/>
    <mergeCell ref="A2:H2"/>
    <mergeCell ref="E3:E4"/>
    <mergeCell ref="A61:A62"/>
    <mergeCell ref="B3:B4"/>
    <mergeCell ref="C3:C4"/>
    <mergeCell ref="A5:A29"/>
    <mergeCell ref="A30:A49"/>
    <mergeCell ref="A50:A60"/>
  </mergeCells>
  <phoneticPr fontId="17" type="noConversion"/>
  <pageMargins left="0.75" right="0.75" top="0.5" bottom="0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A5:XFD5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" customWidth="1"/>
    <col min="5" max="8" width="5.7109375" style="4" customWidth="1"/>
    <col min="9" max="9" width="5.7109375" style="7" customWidth="1"/>
    <col min="10" max="13" width="5.7109375" style="4" customWidth="1"/>
    <col min="14" max="14" width="5.5703125" style="3" customWidth="1"/>
    <col min="15" max="16384" width="9.140625" style="2"/>
  </cols>
  <sheetData>
    <row r="1" spans="1:17" ht="18" customHeight="1" x14ac:dyDescent="0.3">
      <c r="C1" s="95" t="s">
        <v>51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7" ht="16.5" customHeight="1" thickBot="1" x14ac:dyDescent="0.3">
      <c r="D2" s="2"/>
      <c r="E2" s="2"/>
      <c r="F2" s="96" t="s">
        <v>52</v>
      </c>
      <c r="G2" s="96"/>
      <c r="H2" s="96"/>
      <c r="I2" s="96"/>
      <c r="J2" s="96"/>
      <c r="K2" s="2"/>
      <c r="L2" s="2"/>
      <c r="M2" s="5" t="s">
        <v>53</v>
      </c>
      <c r="N2" s="8"/>
    </row>
    <row r="3" spans="1:17" s="6" customFormat="1" ht="13.5" customHeight="1" x14ac:dyDescent="0.25">
      <c r="A3" s="17" t="s">
        <v>57</v>
      </c>
      <c r="B3" s="97" t="s">
        <v>0</v>
      </c>
      <c r="C3" s="97" t="s">
        <v>1</v>
      </c>
      <c r="D3" s="121" t="s">
        <v>2</v>
      </c>
      <c r="E3" s="123" t="str">
        <f>"Ngày 01/"&amp;Tháng!$F$1</f>
        <v>Ngày 01/06</v>
      </c>
      <c r="F3" s="113"/>
      <c r="G3" s="113"/>
      <c r="H3" s="124"/>
      <c r="I3" s="125" t="s">
        <v>3</v>
      </c>
      <c r="J3" s="123" t="str">
        <f>"Ngày 02/"&amp;Tháng!$F$1</f>
        <v>Ngày 02/06</v>
      </c>
      <c r="K3" s="113"/>
      <c r="L3" s="113"/>
      <c r="M3" s="124"/>
      <c r="N3" s="127" t="s">
        <v>3</v>
      </c>
    </row>
    <row r="4" spans="1:17" s="6" customFormat="1" ht="13.5" customHeight="1" thickBot="1" x14ac:dyDescent="0.3">
      <c r="A4" s="42"/>
      <c r="B4" s="98"/>
      <c r="C4" s="98"/>
      <c r="D4" s="122"/>
      <c r="E4" s="43" t="s">
        <v>58</v>
      </c>
      <c r="F4" s="40" t="s">
        <v>59</v>
      </c>
      <c r="G4" s="41" t="s">
        <v>60</v>
      </c>
      <c r="H4" s="44" t="s">
        <v>61</v>
      </c>
      <c r="I4" s="126"/>
      <c r="J4" s="43" t="s">
        <v>58</v>
      </c>
      <c r="K4" s="41" t="s">
        <v>59</v>
      </c>
      <c r="L4" s="41" t="s">
        <v>60</v>
      </c>
      <c r="M4" s="44" t="s">
        <v>61</v>
      </c>
      <c r="N4" s="128"/>
    </row>
    <row r="5" spans="1:17" s="6" customFormat="1" ht="15.2" customHeight="1" x14ac:dyDescent="0.25">
      <c r="A5" s="105" t="s">
        <v>69</v>
      </c>
      <c r="B5" s="18">
        <v>1</v>
      </c>
      <c r="C5" s="19" t="s">
        <v>4</v>
      </c>
      <c r="D5" s="18">
        <v>73401</v>
      </c>
      <c r="E5" s="20">
        <v>12</v>
      </c>
      <c r="F5" s="20" t="s">
        <v>106</v>
      </c>
      <c r="G5" s="20" t="s">
        <v>106</v>
      </c>
      <c r="H5" s="20" t="s">
        <v>106</v>
      </c>
      <c r="I5" s="27">
        <f>+IF(AND(OR(E5="-",E5=""),OR(F5="-",F5=""),OR(G5="-",G5=""),OR(H5="-",H5="")),"-",SUM(E5:H5))</f>
        <v>12</v>
      </c>
      <c r="J5" s="20">
        <v>7</v>
      </c>
      <c r="K5" s="20" t="s">
        <v>106</v>
      </c>
      <c r="L5" s="20" t="s">
        <v>106</v>
      </c>
      <c r="M5" s="20" t="s">
        <v>106</v>
      </c>
      <c r="N5" s="58">
        <f>+IF(AND(OR(J5="-",J5=""),OR(K5="-",K5=""),OR(L5="-",L5=""),OR(M5="-",M5="")),"-",SUM(J5:M5))</f>
        <v>7</v>
      </c>
      <c r="O5" s="57"/>
    </row>
    <row r="6" spans="1:17" s="6" customFormat="1" ht="15.2" customHeight="1" x14ac:dyDescent="0.25">
      <c r="A6" s="106"/>
      <c r="B6" s="12">
        <v>2</v>
      </c>
      <c r="C6" s="22" t="s">
        <v>78</v>
      </c>
      <c r="D6" s="12">
        <v>73402</v>
      </c>
      <c r="E6" s="13" t="s">
        <v>106</v>
      </c>
      <c r="F6" s="13" t="s">
        <v>106</v>
      </c>
      <c r="G6" s="13" t="s">
        <v>106</v>
      </c>
      <c r="H6" s="13" t="s">
        <v>106</v>
      </c>
      <c r="I6" s="26" t="str">
        <f t="shared" ref="I6:I61" si="0">+IF(AND(OR(E6="-",E6=""),OR(F6="-",F6=""),OR(G6="-",G6=""),OR(H6="-",H6="")),"-",SUM(E6:H6))</f>
        <v>-</v>
      </c>
      <c r="J6" s="13" t="s">
        <v>106</v>
      </c>
      <c r="K6" s="13" t="s">
        <v>106</v>
      </c>
      <c r="L6" s="13" t="s">
        <v>106</v>
      </c>
      <c r="M6" s="13" t="s">
        <v>106</v>
      </c>
      <c r="N6" s="59" t="str">
        <f t="shared" ref="N6:N61" si="1">+IF(AND(OR(J6="-",J6=""),OR(K6="-",K6=""),OR(L6="-",L6=""),OR(M6="-",M6="")),"-",SUM(J6:M6))</f>
        <v>-</v>
      </c>
      <c r="O6" s="57"/>
    </row>
    <row r="7" spans="1:17" s="3" customFormat="1" ht="15.2" customHeight="1" x14ac:dyDescent="0.25">
      <c r="A7" s="106"/>
      <c r="B7" s="12">
        <v>3</v>
      </c>
      <c r="C7" s="10" t="s">
        <v>5</v>
      </c>
      <c r="D7" s="9">
        <v>48842</v>
      </c>
      <c r="E7" s="13" t="s">
        <v>106</v>
      </c>
      <c r="F7" s="13" t="s">
        <v>106</v>
      </c>
      <c r="G7" s="13" t="s">
        <v>106</v>
      </c>
      <c r="H7" s="13" t="s">
        <v>106</v>
      </c>
      <c r="I7" s="26" t="str">
        <f t="shared" si="0"/>
        <v>-</v>
      </c>
      <c r="J7" s="13" t="s">
        <v>106</v>
      </c>
      <c r="K7" s="13" t="s">
        <v>106</v>
      </c>
      <c r="L7" s="13" t="s">
        <v>106</v>
      </c>
      <c r="M7" s="13" t="s">
        <v>106</v>
      </c>
      <c r="N7" s="59" t="str">
        <f t="shared" si="1"/>
        <v>-</v>
      </c>
      <c r="O7" s="57"/>
    </row>
    <row r="8" spans="1:17" s="3" customFormat="1" ht="15.2" customHeight="1" x14ac:dyDescent="0.25">
      <c r="A8" s="106"/>
      <c r="B8" s="12">
        <v>4</v>
      </c>
      <c r="C8" s="10" t="s">
        <v>6</v>
      </c>
      <c r="D8" s="9">
        <v>73403</v>
      </c>
      <c r="E8" s="13" t="s">
        <v>106</v>
      </c>
      <c r="F8" s="13" t="s">
        <v>106</v>
      </c>
      <c r="G8" s="13" t="s">
        <v>106</v>
      </c>
      <c r="H8" s="13" t="s">
        <v>106</v>
      </c>
      <c r="I8" s="26" t="str">
        <f t="shared" si="0"/>
        <v>-</v>
      </c>
      <c r="J8" s="13" t="s">
        <v>106</v>
      </c>
      <c r="K8" s="13" t="s">
        <v>106</v>
      </c>
      <c r="L8" s="13" t="s">
        <v>106</v>
      </c>
      <c r="M8" s="13" t="s">
        <v>106</v>
      </c>
      <c r="N8" s="59" t="str">
        <f t="shared" si="1"/>
        <v>-</v>
      </c>
      <c r="O8" s="57"/>
      <c r="Q8"/>
    </row>
    <row r="9" spans="1:17" s="3" customFormat="1" ht="15.2" customHeight="1" x14ac:dyDescent="0.25">
      <c r="A9" s="106"/>
      <c r="B9" s="12">
        <v>5</v>
      </c>
      <c r="C9" s="10" t="s">
        <v>79</v>
      </c>
      <c r="D9" s="9">
        <v>73420</v>
      </c>
      <c r="E9" s="13" t="s">
        <v>106</v>
      </c>
      <c r="F9" s="13" t="s">
        <v>106</v>
      </c>
      <c r="G9" s="13" t="s">
        <v>106</v>
      </c>
      <c r="H9" s="13" t="s">
        <v>106</v>
      </c>
      <c r="I9" s="26" t="str">
        <f t="shared" si="0"/>
        <v>-</v>
      </c>
      <c r="J9" s="13" t="s">
        <v>106</v>
      </c>
      <c r="K9" s="13" t="s">
        <v>106</v>
      </c>
      <c r="L9" s="13" t="s">
        <v>106</v>
      </c>
      <c r="M9" s="13" t="s">
        <v>106</v>
      </c>
      <c r="N9" s="59" t="str">
        <f t="shared" si="1"/>
        <v>-</v>
      </c>
      <c r="O9" s="57"/>
      <c r="Q9"/>
    </row>
    <row r="10" spans="1:17" s="3" customFormat="1" ht="15.2" customHeight="1" x14ac:dyDescent="0.25">
      <c r="A10" s="106"/>
      <c r="B10" s="12">
        <v>6</v>
      </c>
      <c r="C10" s="10" t="s">
        <v>7</v>
      </c>
      <c r="D10" s="9">
        <v>73400</v>
      </c>
      <c r="E10" s="13" t="s">
        <v>106</v>
      </c>
      <c r="F10" s="13" t="s">
        <v>106</v>
      </c>
      <c r="G10" s="13" t="s">
        <v>106</v>
      </c>
      <c r="H10" s="13" t="s">
        <v>106</v>
      </c>
      <c r="I10" s="26" t="str">
        <f t="shared" si="0"/>
        <v>-</v>
      </c>
      <c r="J10" s="13" t="s">
        <v>106</v>
      </c>
      <c r="K10" s="13" t="s">
        <v>106</v>
      </c>
      <c r="L10" s="13" t="s">
        <v>106</v>
      </c>
      <c r="M10" s="13" t="s">
        <v>106</v>
      </c>
      <c r="N10" s="59" t="str">
        <f t="shared" si="1"/>
        <v>-</v>
      </c>
      <c r="O10" s="57"/>
      <c r="Q10"/>
    </row>
    <row r="11" spans="1:17" s="3" customFormat="1" ht="15.2" customHeight="1" x14ac:dyDescent="0.25">
      <c r="A11" s="106"/>
      <c r="B11" s="12">
        <v>7</v>
      </c>
      <c r="C11" s="10" t="s">
        <v>8</v>
      </c>
      <c r="D11" s="9">
        <v>73404</v>
      </c>
      <c r="E11" s="13" t="s">
        <v>106</v>
      </c>
      <c r="F11" s="13" t="s">
        <v>106</v>
      </c>
      <c r="G11" s="13" t="s">
        <v>106</v>
      </c>
      <c r="H11" s="13" t="s">
        <v>106</v>
      </c>
      <c r="I11" s="26" t="str">
        <f t="shared" si="0"/>
        <v>-</v>
      </c>
      <c r="J11" s="13" t="s">
        <v>106</v>
      </c>
      <c r="K11" s="13" t="s">
        <v>106</v>
      </c>
      <c r="L11" s="13" t="s">
        <v>106</v>
      </c>
      <c r="M11" s="13" t="s">
        <v>106</v>
      </c>
      <c r="N11" s="59" t="str">
        <f t="shared" si="1"/>
        <v>-</v>
      </c>
      <c r="O11" s="57"/>
      <c r="Q11"/>
    </row>
    <row r="12" spans="1:17" s="3" customFormat="1" ht="15.2" customHeight="1" x14ac:dyDescent="0.25">
      <c r="A12" s="106"/>
      <c r="B12" s="12">
        <v>8</v>
      </c>
      <c r="C12" s="10" t="s">
        <v>9</v>
      </c>
      <c r="D12" s="9" t="s">
        <v>10</v>
      </c>
      <c r="E12" s="13" t="s">
        <v>106</v>
      </c>
      <c r="F12" s="13" t="s">
        <v>106</v>
      </c>
      <c r="G12" s="13" t="s">
        <v>106</v>
      </c>
      <c r="H12" s="13" t="s">
        <v>106</v>
      </c>
      <c r="I12" s="26" t="str">
        <f t="shared" si="0"/>
        <v>-</v>
      </c>
      <c r="J12" s="13" t="s">
        <v>106</v>
      </c>
      <c r="K12" s="13" t="s">
        <v>106</v>
      </c>
      <c r="L12" s="13" t="s">
        <v>106</v>
      </c>
      <c r="M12" s="13" t="s">
        <v>106</v>
      </c>
      <c r="N12" s="59" t="str">
        <f t="shared" si="1"/>
        <v>-</v>
      </c>
      <c r="O12" s="57"/>
      <c r="Q12"/>
    </row>
    <row r="13" spans="1:17" s="3" customFormat="1" ht="15.2" customHeight="1" x14ac:dyDescent="0.25">
      <c r="A13" s="106"/>
      <c r="B13" s="12">
        <v>9</v>
      </c>
      <c r="C13" s="10" t="s">
        <v>11</v>
      </c>
      <c r="D13" s="9">
        <v>73405</v>
      </c>
      <c r="E13" s="13" t="s">
        <v>106</v>
      </c>
      <c r="F13" s="13" t="s">
        <v>106</v>
      </c>
      <c r="G13" s="13" t="s">
        <v>106</v>
      </c>
      <c r="H13" s="13" t="s">
        <v>106</v>
      </c>
      <c r="I13" s="26" t="str">
        <f t="shared" si="0"/>
        <v>-</v>
      </c>
      <c r="J13" s="13" t="s">
        <v>106</v>
      </c>
      <c r="K13" s="13" t="s">
        <v>106</v>
      </c>
      <c r="L13" s="13" t="s">
        <v>106</v>
      </c>
      <c r="M13" s="13" t="s">
        <v>106</v>
      </c>
      <c r="N13" s="59" t="str">
        <f t="shared" si="1"/>
        <v>-</v>
      </c>
      <c r="O13" s="57"/>
      <c r="Q13"/>
    </row>
    <row r="14" spans="1:17" s="3" customFormat="1" ht="15.2" customHeight="1" x14ac:dyDescent="0.25">
      <c r="A14" s="106"/>
      <c r="B14" s="12">
        <v>10</v>
      </c>
      <c r="C14" s="10" t="s">
        <v>80</v>
      </c>
      <c r="D14" s="9">
        <v>73406</v>
      </c>
      <c r="E14" s="13" t="s">
        <v>106</v>
      </c>
      <c r="F14" s="13" t="s">
        <v>106</v>
      </c>
      <c r="G14" s="13" t="s">
        <v>106</v>
      </c>
      <c r="H14" s="13" t="s">
        <v>106</v>
      </c>
      <c r="I14" s="26" t="str">
        <f t="shared" si="0"/>
        <v>-</v>
      </c>
      <c r="J14" s="13" t="s">
        <v>106</v>
      </c>
      <c r="K14" s="13" t="s">
        <v>106</v>
      </c>
      <c r="L14" s="13" t="s">
        <v>106</v>
      </c>
      <c r="M14" s="13" t="s">
        <v>106</v>
      </c>
      <c r="N14" s="59" t="str">
        <f t="shared" si="1"/>
        <v>-</v>
      </c>
      <c r="O14" s="57"/>
      <c r="Q14"/>
    </row>
    <row r="15" spans="1:17" s="3" customFormat="1" ht="15.2" customHeight="1" x14ac:dyDescent="0.25">
      <c r="A15" s="106"/>
      <c r="B15" s="12">
        <v>11</v>
      </c>
      <c r="C15" s="10" t="s">
        <v>12</v>
      </c>
      <c r="D15" s="9">
        <v>73408</v>
      </c>
      <c r="E15" s="13" t="s">
        <v>106</v>
      </c>
      <c r="F15" s="13" t="s">
        <v>106</v>
      </c>
      <c r="G15" s="13" t="s">
        <v>106</v>
      </c>
      <c r="H15" s="13" t="s">
        <v>106</v>
      </c>
      <c r="I15" s="26" t="str">
        <f t="shared" si="0"/>
        <v>-</v>
      </c>
      <c r="J15" s="13" t="s">
        <v>106</v>
      </c>
      <c r="K15" s="13" t="s">
        <v>106</v>
      </c>
      <c r="L15" s="13" t="s">
        <v>106</v>
      </c>
      <c r="M15" s="13" t="s">
        <v>106</v>
      </c>
      <c r="N15" s="59" t="str">
        <f t="shared" si="1"/>
        <v>-</v>
      </c>
      <c r="O15" s="57"/>
      <c r="Q15"/>
    </row>
    <row r="16" spans="1:17" s="3" customFormat="1" ht="15.2" customHeight="1" x14ac:dyDescent="0.25">
      <c r="A16" s="106"/>
      <c r="B16" s="12">
        <v>12</v>
      </c>
      <c r="C16" s="10" t="s">
        <v>13</v>
      </c>
      <c r="D16" s="9">
        <v>73409</v>
      </c>
      <c r="E16" s="13" t="s">
        <v>106</v>
      </c>
      <c r="F16" s="13" t="s">
        <v>106</v>
      </c>
      <c r="G16" s="13" t="s">
        <v>106</v>
      </c>
      <c r="H16" s="13" t="s">
        <v>106</v>
      </c>
      <c r="I16" s="26" t="str">
        <f t="shared" si="0"/>
        <v>-</v>
      </c>
      <c r="J16" s="13" t="s">
        <v>106</v>
      </c>
      <c r="K16" s="13" t="s">
        <v>106</v>
      </c>
      <c r="L16" s="13" t="s">
        <v>106</v>
      </c>
      <c r="M16" s="13" t="s">
        <v>106</v>
      </c>
      <c r="N16" s="59" t="str">
        <f t="shared" si="1"/>
        <v>-</v>
      </c>
      <c r="O16" s="57"/>
      <c r="Q16"/>
    </row>
    <row r="17" spans="1:17" s="3" customFormat="1" ht="15.2" customHeight="1" x14ac:dyDescent="0.25">
      <c r="A17" s="106"/>
      <c r="B17" s="12">
        <v>13</v>
      </c>
      <c r="C17" s="10" t="s">
        <v>63</v>
      </c>
      <c r="D17" s="9" t="s">
        <v>64</v>
      </c>
      <c r="E17" s="13" t="s">
        <v>106</v>
      </c>
      <c r="F17" s="13" t="s">
        <v>106</v>
      </c>
      <c r="G17" s="13" t="s">
        <v>106</v>
      </c>
      <c r="H17" s="13" t="s">
        <v>106</v>
      </c>
      <c r="I17" s="26" t="str">
        <f t="shared" si="0"/>
        <v>-</v>
      </c>
      <c r="J17" s="13" t="s">
        <v>106</v>
      </c>
      <c r="K17" s="13" t="s">
        <v>106</v>
      </c>
      <c r="L17" s="13" t="s">
        <v>106</v>
      </c>
      <c r="M17" s="13" t="s">
        <v>106</v>
      </c>
      <c r="N17" s="59" t="str">
        <f t="shared" si="1"/>
        <v>-</v>
      </c>
      <c r="O17" s="57"/>
      <c r="Q17"/>
    </row>
    <row r="18" spans="1:17" s="3" customFormat="1" ht="15.2" customHeight="1" x14ac:dyDescent="0.25">
      <c r="A18" s="106"/>
      <c r="B18" s="12">
        <v>14</v>
      </c>
      <c r="C18" s="10" t="s">
        <v>14</v>
      </c>
      <c r="D18" s="9" t="s">
        <v>15</v>
      </c>
      <c r="E18" s="13" t="s">
        <v>106</v>
      </c>
      <c r="F18" s="13" t="s">
        <v>106</v>
      </c>
      <c r="G18" s="13" t="s">
        <v>106</v>
      </c>
      <c r="H18" s="13" t="s">
        <v>106</v>
      </c>
      <c r="I18" s="26" t="str">
        <f t="shared" si="0"/>
        <v>-</v>
      </c>
      <c r="J18" s="13" t="s">
        <v>106</v>
      </c>
      <c r="K18" s="13" t="s">
        <v>106</v>
      </c>
      <c r="L18" s="13" t="s">
        <v>106</v>
      </c>
      <c r="M18" s="13" t="s">
        <v>106</v>
      </c>
      <c r="N18" s="59" t="str">
        <f t="shared" si="1"/>
        <v>-</v>
      </c>
      <c r="O18" s="57"/>
      <c r="Q18"/>
    </row>
    <row r="19" spans="1:17" s="3" customFormat="1" ht="15.2" customHeight="1" x14ac:dyDescent="0.25">
      <c r="A19" s="106"/>
      <c r="B19" s="12">
        <v>15</v>
      </c>
      <c r="C19" s="10" t="s">
        <v>16</v>
      </c>
      <c r="D19" s="9">
        <v>73410</v>
      </c>
      <c r="E19" s="13" t="s">
        <v>106</v>
      </c>
      <c r="F19" s="13" t="s">
        <v>106</v>
      </c>
      <c r="G19" s="13" t="s">
        <v>106</v>
      </c>
      <c r="H19" s="13" t="s">
        <v>106</v>
      </c>
      <c r="I19" s="26" t="str">
        <f t="shared" si="0"/>
        <v>-</v>
      </c>
      <c r="J19" s="13" t="s">
        <v>106</v>
      </c>
      <c r="K19" s="13" t="s">
        <v>106</v>
      </c>
      <c r="L19" s="13" t="s">
        <v>106</v>
      </c>
      <c r="M19" s="13" t="s">
        <v>106</v>
      </c>
      <c r="N19" s="59" t="str">
        <f t="shared" si="1"/>
        <v>-</v>
      </c>
      <c r="O19" s="57"/>
      <c r="Q19"/>
    </row>
    <row r="20" spans="1:17" s="3" customFormat="1" ht="15.2" customHeight="1" x14ac:dyDescent="0.25">
      <c r="A20" s="106"/>
      <c r="B20" s="12">
        <v>16</v>
      </c>
      <c r="C20" s="10" t="s">
        <v>17</v>
      </c>
      <c r="D20" s="9">
        <v>48840</v>
      </c>
      <c r="E20" s="13" t="s">
        <v>106</v>
      </c>
      <c r="F20" s="13" t="s">
        <v>106</v>
      </c>
      <c r="G20" s="13" t="s">
        <v>106</v>
      </c>
      <c r="H20" s="13" t="s">
        <v>106</v>
      </c>
      <c r="I20" s="26" t="str">
        <f t="shared" si="0"/>
        <v>-</v>
      </c>
      <c r="J20" s="13" t="s">
        <v>106</v>
      </c>
      <c r="K20" s="13" t="s">
        <v>106</v>
      </c>
      <c r="L20" s="13" t="s">
        <v>106</v>
      </c>
      <c r="M20" s="13" t="s">
        <v>106</v>
      </c>
      <c r="N20" s="59" t="str">
        <f t="shared" si="1"/>
        <v>-</v>
      </c>
      <c r="O20" s="57"/>
      <c r="Q20"/>
    </row>
    <row r="21" spans="1:17" s="3" customFormat="1" ht="15.2" customHeight="1" x14ac:dyDescent="0.25">
      <c r="A21" s="106"/>
      <c r="B21" s="12">
        <v>17</v>
      </c>
      <c r="C21" s="10" t="s">
        <v>81</v>
      </c>
      <c r="D21" s="9">
        <v>73411</v>
      </c>
      <c r="E21" s="13" t="s">
        <v>106</v>
      </c>
      <c r="F21" s="13" t="s">
        <v>106</v>
      </c>
      <c r="G21" s="13" t="s">
        <v>106</v>
      </c>
      <c r="H21" s="13" t="s">
        <v>106</v>
      </c>
      <c r="I21" s="26" t="str">
        <f t="shared" si="0"/>
        <v>-</v>
      </c>
      <c r="J21" s="13" t="s">
        <v>106</v>
      </c>
      <c r="K21" s="13" t="s">
        <v>106</v>
      </c>
      <c r="L21" s="13" t="s">
        <v>106</v>
      </c>
      <c r="M21" s="13" t="s">
        <v>106</v>
      </c>
      <c r="N21" s="59" t="str">
        <f t="shared" si="1"/>
        <v>-</v>
      </c>
      <c r="O21" s="57"/>
      <c r="Q21"/>
    </row>
    <row r="22" spans="1:17" s="3" customFormat="1" ht="15.2" customHeight="1" x14ac:dyDescent="0.25">
      <c r="A22" s="106"/>
      <c r="B22" s="12">
        <v>18</v>
      </c>
      <c r="C22" s="10" t="s">
        <v>82</v>
      </c>
      <c r="D22" s="9">
        <v>73412</v>
      </c>
      <c r="E22" s="13" t="s">
        <v>106</v>
      </c>
      <c r="F22" s="13" t="s">
        <v>106</v>
      </c>
      <c r="G22" s="13" t="s">
        <v>106</v>
      </c>
      <c r="H22" s="13" t="s">
        <v>106</v>
      </c>
      <c r="I22" s="26" t="str">
        <f t="shared" si="0"/>
        <v>-</v>
      </c>
      <c r="J22" s="13" t="s">
        <v>106</v>
      </c>
      <c r="K22" s="13" t="s">
        <v>106</v>
      </c>
      <c r="L22" s="13" t="s">
        <v>106</v>
      </c>
      <c r="M22" s="13" t="s">
        <v>106</v>
      </c>
      <c r="N22" s="59" t="str">
        <f t="shared" si="1"/>
        <v>-</v>
      </c>
      <c r="O22" s="57"/>
      <c r="Q22"/>
    </row>
    <row r="23" spans="1:17" s="3" customFormat="1" ht="15.2" customHeight="1" x14ac:dyDescent="0.25">
      <c r="A23" s="106"/>
      <c r="B23" s="12">
        <v>19</v>
      </c>
      <c r="C23" s="10" t="s">
        <v>83</v>
      </c>
      <c r="D23" s="9">
        <v>73413</v>
      </c>
      <c r="E23" s="13" t="s">
        <v>106</v>
      </c>
      <c r="F23" s="13" t="s">
        <v>106</v>
      </c>
      <c r="G23" s="13" t="s">
        <v>106</v>
      </c>
      <c r="H23" s="13" t="s">
        <v>106</v>
      </c>
      <c r="I23" s="26" t="str">
        <f t="shared" si="0"/>
        <v>-</v>
      </c>
      <c r="J23" s="13" t="s">
        <v>106</v>
      </c>
      <c r="K23" s="13" t="s">
        <v>106</v>
      </c>
      <c r="L23" s="13" t="s">
        <v>106</v>
      </c>
      <c r="M23" s="13" t="s">
        <v>106</v>
      </c>
      <c r="N23" s="59" t="str">
        <f t="shared" si="1"/>
        <v>-</v>
      </c>
      <c r="O23" s="57"/>
      <c r="Q23"/>
    </row>
    <row r="24" spans="1:17" s="3" customFormat="1" ht="15.2" customHeight="1" x14ac:dyDescent="0.25">
      <c r="A24" s="106"/>
      <c r="B24" s="12">
        <v>20</v>
      </c>
      <c r="C24" s="10" t="s">
        <v>84</v>
      </c>
      <c r="D24" s="9">
        <v>73414</v>
      </c>
      <c r="E24" s="13" t="s">
        <v>106</v>
      </c>
      <c r="F24" s="13" t="s">
        <v>106</v>
      </c>
      <c r="G24" s="13" t="s">
        <v>106</v>
      </c>
      <c r="H24" s="13" t="s">
        <v>106</v>
      </c>
      <c r="I24" s="26" t="str">
        <f t="shared" si="0"/>
        <v>-</v>
      </c>
      <c r="J24" s="13" t="s">
        <v>106</v>
      </c>
      <c r="K24" s="13" t="s">
        <v>106</v>
      </c>
      <c r="L24" s="13" t="s">
        <v>106</v>
      </c>
      <c r="M24" s="13" t="s">
        <v>106</v>
      </c>
      <c r="N24" s="59" t="str">
        <f t="shared" si="1"/>
        <v>-</v>
      </c>
      <c r="O24" s="57"/>
      <c r="Q24"/>
    </row>
    <row r="25" spans="1:17" s="3" customFormat="1" ht="15.2" customHeight="1" x14ac:dyDescent="0.25">
      <c r="A25" s="106"/>
      <c r="B25" s="12">
        <v>21</v>
      </c>
      <c r="C25" s="28" t="s">
        <v>97</v>
      </c>
      <c r="D25" s="9">
        <v>73416</v>
      </c>
      <c r="E25" s="13" t="s">
        <v>106</v>
      </c>
      <c r="F25" s="13" t="s">
        <v>106</v>
      </c>
      <c r="G25" s="13" t="s">
        <v>106</v>
      </c>
      <c r="H25" s="13" t="s">
        <v>106</v>
      </c>
      <c r="I25" s="26" t="str">
        <f t="shared" si="0"/>
        <v>-</v>
      </c>
      <c r="J25" s="13" t="s">
        <v>106</v>
      </c>
      <c r="K25" s="13" t="s">
        <v>106</v>
      </c>
      <c r="L25" s="13" t="s">
        <v>106</v>
      </c>
      <c r="M25" s="13" t="s">
        <v>106</v>
      </c>
      <c r="N25" s="59" t="str">
        <f t="shared" si="1"/>
        <v>-</v>
      </c>
      <c r="O25" s="57"/>
      <c r="Q25"/>
    </row>
    <row r="26" spans="1:17" s="3" customFormat="1" ht="15.2" customHeight="1" x14ac:dyDescent="0.25">
      <c r="A26" s="106"/>
      <c r="B26" s="12">
        <v>22</v>
      </c>
      <c r="C26" s="10" t="s">
        <v>85</v>
      </c>
      <c r="D26" s="9">
        <v>73417</v>
      </c>
      <c r="E26" s="13" t="s">
        <v>106</v>
      </c>
      <c r="F26" s="13" t="s">
        <v>106</v>
      </c>
      <c r="G26" s="13" t="s">
        <v>106</v>
      </c>
      <c r="H26" s="13" t="s">
        <v>106</v>
      </c>
      <c r="I26" s="26" t="str">
        <f t="shared" si="0"/>
        <v>-</v>
      </c>
      <c r="J26" s="13" t="s">
        <v>106</v>
      </c>
      <c r="K26" s="13" t="s">
        <v>106</v>
      </c>
      <c r="L26" s="13" t="s">
        <v>106</v>
      </c>
      <c r="M26" s="13" t="s">
        <v>106</v>
      </c>
      <c r="N26" s="59" t="str">
        <f t="shared" si="1"/>
        <v>-</v>
      </c>
      <c r="O26" s="57"/>
      <c r="Q26"/>
    </row>
    <row r="27" spans="1:17" s="3" customFormat="1" ht="15.2" customHeight="1" x14ac:dyDescent="0.25">
      <c r="A27" s="106"/>
      <c r="B27" s="12">
        <v>23</v>
      </c>
      <c r="C27" s="10" t="s">
        <v>18</v>
      </c>
      <c r="D27" s="9" t="s">
        <v>19</v>
      </c>
      <c r="E27" s="13" t="s">
        <v>106</v>
      </c>
      <c r="F27" s="13" t="s">
        <v>106</v>
      </c>
      <c r="G27" s="13" t="s">
        <v>106</v>
      </c>
      <c r="H27" s="13" t="s">
        <v>106</v>
      </c>
      <c r="I27" s="26" t="str">
        <f t="shared" si="0"/>
        <v>-</v>
      </c>
      <c r="J27" s="13" t="s">
        <v>106</v>
      </c>
      <c r="K27" s="13" t="s">
        <v>106</v>
      </c>
      <c r="L27" s="13" t="s">
        <v>106</v>
      </c>
      <c r="M27" s="13" t="s">
        <v>106</v>
      </c>
      <c r="N27" s="59" t="str">
        <f t="shared" si="1"/>
        <v>-</v>
      </c>
      <c r="O27" s="57"/>
      <c r="Q27"/>
    </row>
    <row r="28" spans="1:17" ht="15.2" customHeight="1" x14ac:dyDescent="0.25">
      <c r="A28" s="106"/>
      <c r="B28" s="12">
        <v>24</v>
      </c>
      <c r="C28" s="10" t="s">
        <v>20</v>
      </c>
      <c r="D28" s="9" t="s">
        <v>21</v>
      </c>
      <c r="E28" s="13" t="s">
        <v>106</v>
      </c>
      <c r="F28" s="13" t="s">
        <v>106</v>
      </c>
      <c r="G28" s="13" t="s">
        <v>106</v>
      </c>
      <c r="H28" s="13" t="s">
        <v>106</v>
      </c>
      <c r="I28" s="26" t="str">
        <f t="shared" si="0"/>
        <v>-</v>
      </c>
      <c r="J28" s="13" t="s">
        <v>106</v>
      </c>
      <c r="K28" s="13" t="s">
        <v>106</v>
      </c>
      <c r="L28" s="13" t="s">
        <v>106</v>
      </c>
      <c r="M28" s="13" t="s">
        <v>106</v>
      </c>
      <c r="N28" s="59" t="str">
        <f t="shared" si="1"/>
        <v>-</v>
      </c>
      <c r="O28" s="57"/>
      <c r="Q28"/>
    </row>
    <row r="29" spans="1:17" ht="15.2" customHeight="1" thickBot="1" x14ac:dyDescent="0.3">
      <c r="A29" s="107"/>
      <c r="B29" s="29">
        <v>25</v>
      </c>
      <c r="C29" s="32" t="s">
        <v>99</v>
      </c>
      <c r="D29" s="33" t="s">
        <v>98</v>
      </c>
      <c r="E29" s="45" t="s">
        <v>106</v>
      </c>
      <c r="F29" s="45" t="s">
        <v>106</v>
      </c>
      <c r="G29" s="45" t="s">
        <v>106</v>
      </c>
      <c r="H29" s="45" t="s">
        <v>106</v>
      </c>
      <c r="I29" s="46" t="str">
        <f t="shared" si="0"/>
        <v>-</v>
      </c>
      <c r="J29" s="45" t="s">
        <v>106</v>
      </c>
      <c r="K29" s="45" t="s">
        <v>106</v>
      </c>
      <c r="L29" s="45" t="s">
        <v>106</v>
      </c>
      <c r="M29" s="45" t="s">
        <v>106</v>
      </c>
      <c r="N29" s="60" t="str">
        <f t="shared" si="1"/>
        <v>-</v>
      </c>
      <c r="O29" s="57"/>
      <c r="Q29"/>
    </row>
    <row r="30" spans="1:17" s="3" customFormat="1" ht="15.2" customHeight="1" x14ac:dyDescent="0.25">
      <c r="A30" s="87" t="s">
        <v>56</v>
      </c>
      <c r="B30" s="18">
        <v>26</v>
      </c>
      <c r="C30" s="37" t="s">
        <v>22</v>
      </c>
      <c r="D30" s="38" t="s">
        <v>23</v>
      </c>
      <c r="E30" s="20" t="s">
        <v>106</v>
      </c>
      <c r="F30" s="20" t="s">
        <v>106</v>
      </c>
      <c r="G30" s="20" t="s">
        <v>106</v>
      </c>
      <c r="H30" s="20" t="s">
        <v>106</v>
      </c>
      <c r="I30" s="27" t="str">
        <f t="shared" si="0"/>
        <v>-</v>
      </c>
      <c r="J30" s="20" t="s">
        <v>106</v>
      </c>
      <c r="K30" s="20" t="s">
        <v>106</v>
      </c>
      <c r="L30" s="20" t="s">
        <v>106</v>
      </c>
      <c r="M30" s="20" t="s">
        <v>106</v>
      </c>
      <c r="N30" s="58" t="str">
        <f t="shared" si="1"/>
        <v>-</v>
      </c>
      <c r="O30" s="57"/>
      <c r="Q30"/>
    </row>
    <row r="31" spans="1:17" s="3" customFormat="1" ht="15.2" customHeight="1" x14ac:dyDescent="0.25">
      <c r="A31" s="88"/>
      <c r="B31" s="12">
        <v>27</v>
      </c>
      <c r="C31" s="10" t="s">
        <v>24</v>
      </c>
      <c r="D31" s="9" t="s">
        <v>25</v>
      </c>
      <c r="E31" s="13" t="s">
        <v>106</v>
      </c>
      <c r="F31" s="13" t="s">
        <v>106</v>
      </c>
      <c r="G31" s="13" t="s">
        <v>106</v>
      </c>
      <c r="H31" s="13" t="s">
        <v>106</v>
      </c>
      <c r="I31" s="26" t="str">
        <f t="shared" si="0"/>
        <v>-</v>
      </c>
      <c r="J31" s="13">
        <v>5</v>
      </c>
      <c r="K31" s="13" t="s">
        <v>106</v>
      </c>
      <c r="L31" s="13" t="s">
        <v>106</v>
      </c>
      <c r="M31" s="13" t="s">
        <v>106</v>
      </c>
      <c r="N31" s="59">
        <f t="shared" si="1"/>
        <v>5</v>
      </c>
      <c r="O31" s="57"/>
      <c r="Q31"/>
    </row>
    <row r="32" spans="1:17" s="3" customFormat="1" ht="15.2" customHeight="1" x14ac:dyDescent="0.25">
      <c r="A32" s="88"/>
      <c r="B32" s="12">
        <v>28</v>
      </c>
      <c r="C32" s="10" t="s">
        <v>86</v>
      </c>
      <c r="D32" s="9">
        <v>72421</v>
      </c>
      <c r="E32" s="13" t="s">
        <v>106</v>
      </c>
      <c r="F32" s="13" t="s">
        <v>106</v>
      </c>
      <c r="G32" s="13" t="s">
        <v>106</v>
      </c>
      <c r="H32" s="13" t="s">
        <v>106</v>
      </c>
      <c r="I32" s="26" t="str">
        <f t="shared" si="0"/>
        <v>-</v>
      </c>
      <c r="J32" s="13">
        <v>8</v>
      </c>
      <c r="K32" s="13" t="s">
        <v>106</v>
      </c>
      <c r="L32" s="13" t="s">
        <v>106</v>
      </c>
      <c r="M32" s="13" t="s">
        <v>106</v>
      </c>
      <c r="N32" s="59">
        <f t="shared" si="1"/>
        <v>8</v>
      </c>
      <c r="O32" s="57"/>
      <c r="Q32"/>
    </row>
    <row r="33" spans="1:17" ht="15.2" customHeight="1" x14ac:dyDescent="0.25">
      <c r="A33" s="88"/>
      <c r="B33" s="12">
        <v>29</v>
      </c>
      <c r="C33" s="10" t="s">
        <v>26</v>
      </c>
      <c r="D33" s="9" t="s">
        <v>27</v>
      </c>
      <c r="E33" s="13" t="s">
        <v>106</v>
      </c>
      <c r="F33" s="13" t="s">
        <v>106</v>
      </c>
      <c r="G33" s="13" t="s">
        <v>106</v>
      </c>
      <c r="H33" s="13" t="s">
        <v>106</v>
      </c>
      <c r="I33" s="26" t="str">
        <f t="shared" si="0"/>
        <v>-</v>
      </c>
      <c r="J33" s="13" t="s">
        <v>106</v>
      </c>
      <c r="K33" s="13" t="s">
        <v>106</v>
      </c>
      <c r="L33" s="13" t="s">
        <v>106</v>
      </c>
      <c r="M33" s="13" t="s">
        <v>106</v>
      </c>
      <c r="N33" s="59" t="str">
        <f t="shared" si="1"/>
        <v>-</v>
      </c>
      <c r="O33" s="57"/>
      <c r="Q33"/>
    </row>
    <row r="34" spans="1:17" ht="15.2" customHeight="1" x14ac:dyDescent="0.25">
      <c r="A34" s="88"/>
      <c r="B34" s="12">
        <v>30</v>
      </c>
      <c r="C34" s="10" t="s">
        <v>28</v>
      </c>
      <c r="D34" s="9" t="s">
        <v>29</v>
      </c>
      <c r="E34" s="13" t="s">
        <v>106</v>
      </c>
      <c r="F34" s="13" t="s">
        <v>106</v>
      </c>
      <c r="G34" s="13" t="s">
        <v>106</v>
      </c>
      <c r="H34" s="13" t="s">
        <v>106</v>
      </c>
      <c r="I34" s="26" t="str">
        <f t="shared" si="0"/>
        <v>-</v>
      </c>
      <c r="J34" s="13" t="s">
        <v>106</v>
      </c>
      <c r="K34" s="13" t="s">
        <v>106</v>
      </c>
      <c r="L34" s="13" t="s">
        <v>106</v>
      </c>
      <c r="M34" s="13" t="s">
        <v>106</v>
      </c>
      <c r="N34" s="59" t="str">
        <f t="shared" si="1"/>
        <v>-</v>
      </c>
      <c r="O34" s="57"/>
      <c r="Q34"/>
    </row>
    <row r="35" spans="1:17" s="3" customFormat="1" ht="15.2" customHeight="1" x14ac:dyDescent="0.25">
      <c r="A35" s="88"/>
      <c r="B35" s="12">
        <v>31</v>
      </c>
      <c r="C35" s="10" t="s">
        <v>30</v>
      </c>
      <c r="D35" s="9">
        <v>72422</v>
      </c>
      <c r="E35" s="13" t="s">
        <v>106</v>
      </c>
      <c r="F35" s="13" t="s">
        <v>106</v>
      </c>
      <c r="G35" s="13" t="s">
        <v>106</v>
      </c>
      <c r="H35" s="13" t="s">
        <v>106</v>
      </c>
      <c r="I35" s="26" t="str">
        <f t="shared" si="0"/>
        <v>-</v>
      </c>
      <c r="J35" s="13" t="s">
        <v>106</v>
      </c>
      <c r="K35" s="13" t="s">
        <v>106</v>
      </c>
      <c r="L35" s="13" t="s">
        <v>106</v>
      </c>
      <c r="M35" s="13" t="s">
        <v>106</v>
      </c>
      <c r="N35" s="59" t="str">
        <f t="shared" si="1"/>
        <v>-</v>
      </c>
      <c r="O35" s="57"/>
      <c r="Q35"/>
    </row>
    <row r="36" spans="1:17" ht="15.2" customHeight="1" x14ac:dyDescent="0.25">
      <c r="A36" s="88"/>
      <c r="B36" s="12">
        <v>32</v>
      </c>
      <c r="C36" s="10" t="s">
        <v>31</v>
      </c>
      <c r="D36" s="9">
        <v>72423</v>
      </c>
      <c r="E36" s="13" t="s">
        <v>106</v>
      </c>
      <c r="F36" s="13" t="s">
        <v>106</v>
      </c>
      <c r="G36" s="13" t="s">
        <v>106</v>
      </c>
      <c r="H36" s="13">
        <v>6</v>
      </c>
      <c r="I36" s="26">
        <f t="shared" si="0"/>
        <v>6</v>
      </c>
      <c r="J36" s="13" t="s">
        <v>106</v>
      </c>
      <c r="K36" s="13" t="s">
        <v>106</v>
      </c>
      <c r="L36" s="13" t="s">
        <v>106</v>
      </c>
      <c r="M36" s="13">
        <v>10</v>
      </c>
      <c r="N36" s="59">
        <f t="shared" si="1"/>
        <v>10</v>
      </c>
      <c r="O36" s="57"/>
      <c r="Q36"/>
    </row>
    <row r="37" spans="1:17" ht="15.2" customHeight="1" x14ac:dyDescent="0.25">
      <c r="A37" s="88"/>
      <c r="B37" s="12">
        <v>33</v>
      </c>
      <c r="C37" s="10" t="s">
        <v>32</v>
      </c>
      <c r="D37" s="9">
        <v>72424</v>
      </c>
      <c r="E37" s="13">
        <v>10</v>
      </c>
      <c r="F37" s="13" t="s">
        <v>106</v>
      </c>
      <c r="G37" s="13" t="s">
        <v>106</v>
      </c>
      <c r="H37" s="13">
        <v>26</v>
      </c>
      <c r="I37" s="26">
        <f t="shared" si="0"/>
        <v>36</v>
      </c>
      <c r="J37" s="13" t="s">
        <v>106</v>
      </c>
      <c r="K37" s="13" t="s">
        <v>106</v>
      </c>
      <c r="L37" s="13" t="s">
        <v>106</v>
      </c>
      <c r="M37" s="13" t="s">
        <v>106</v>
      </c>
      <c r="N37" s="59" t="str">
        <f t="shared" si="1"/>
        <v>-</v>
      </c>
      <c r="O37" s="57"/>
      <c r="Q37"/>
    </row>
    <row r="38" spans="1:17" ht="15.2" customHeight="1" x14ac:dyDescent="0.25">
      <c r="A38" s="88"/>
      <c r="B38" s="12">
        <v>34</v>
      </c>
      <c r="C38" s="10" t="s">
        <v>33</v>
      </c>
      <c r="D38" s="9" t="s">
        <v>34</v>
      </c>
      <c r="E38" s="13" t="s">
        <v>106</v>
      </c>
      <c r="F38" s="13" t="s">
        <v>106</v>
      </c>
      <c r="G38" s="13" t="s">
        <v>106</v>
      </c>
      <c r="H38" s="13">
        <v>3</v>
      </c>
      <c r="I38" s="26">
        <f t="shared" si="0"/>
        <v>3</v>
      </c>
      <c r="J38" s="13" t="s">
        <v>106</v>
      </c>
      <c r="K38" s="13" t="s">
        <v>106</v>
      </c>
      <c r="L38" s="13" t="s">
        <v>106</v>
      </c>
      <c r="M38" s="13" t="s">
        <v>106</v>
      </c>
      <c r="N38" s="59" t="str">
        <f t="shared" si="1"/>
        <v>-</v>
      </c>
      <c r="O38" s="57"/>
      <c r="Q38"/>
    </row>
    <row r="39" spans="1:17" ht="15.2" customHeight="1" x14ac:dyDescent="0.25">
      <c r="A39" s="88"/>
      <c r="B39" s="12">
        <v>35</v>
      </c>
      <c r="C39" s="10" t="s">
        <v>87</v>
      </c>
      <c r="D39" s="9">
        <v>72432</v>
      </c>
      <c r="E39" s="13" t="s">
        <v>106</v>
      </c>
      <c r="F39" s="13" t="s">
        <v>106</v>
      </c>
      <c r="G39" s="13" t="s">
        <v>106</v>
      </c>
      <c r="H39" s="13" t="s">
        <v>106</v>
      </c>
      <c r="I39" s="26" t="str">
        <f t="shared" si="0"/>
        <v>-</v>
      </c>
      <c r="J39" s="13" t="s">
        <v>106</v>
      </c>
      <c r="K39" s="13" t="s">
        <v>106</v>
      </c>
      <c r="L39" s="13" t="s">
        <v>106</v>
      </c>
      <c r="M39" s="13" t="s">
        <v>106</v>
      </c>
      <c r="N39" s="59" t="str">
        <f t="shared" si="1"/>
        <v>-</v>
      </c>
      <c r="O39" s="57"/>
      <c r="Q39"/>
    </row>
    <row r="40" spans="1:17" ht="15.2" customHeight="1" x14ac:dyDescent="0.25">
      <c r="A40" s="88"/>
      <c r="B40" s="12">
        <v>36</v>
      </c>
      <c r="C40" s="10" t="s">
        <v>94</v>
      </c>
      <c r="D40" s="9">
        <v>48844</v>
      </c>
      <c r="E40" s="13">
        <v>9</v>
      </c>
      <c r="F40" s="13" t="s">
        <v>106</v>
      </c>
      <c r="G40" s="13" t="s">
        <v>106</v>
      </c>
      <c r="H40" s="13">
        <v>26</v>
      </c>
      <c r="I40" s="26">
        <f t="shared" si="0"/>
        <v>35</v>
      </c>
      <c r="J40" s="13" t="s">
        <v>106</v>
      </c>
      <c r="K40" s="13" t="s">
        <v>106</v>
      </c>
      <c r="L40" s="13" t="s">
        <v>106</v>
      </c>
      <c r="M40" s="13" t="s">
        <v>106</v>
      </c>
      <c r="N40" s="59" t="str">
        <f t="shared" si="1"/>
        <v>-</v>
      </c>
      <c r="O40" s="57"/>
      <c r="Q40"/>
    </row>
    <row r="41" spans="1:17" s="3" customFormat="1" ht="15.2" customHeight="1" x14ac:dyDescent="0.25">
      <c r="A41" s="88"/>
      <c r="B41" s="12">
        <v>37</v>
      </c>
      <c r="C41" s="10" t="s">
        <v>35</v>
      </c>
      <c r="D41" s="9">
        <v>72425</v>
      </c>
      <c r="E41" s="13" t="s">
        <v>106</v>
      </c>
      <c r="F41" s="13" t="s">
        <v>106</v>
      </c>
      <c r="G41" s="13" t="s">
        <v>106</v>
      </c>
      <c r="H41" s="13" t="s">
        <v>106</v>
      </c>
      <c r="I41" s="26" t="str">
        <f t="shared" si="0"/>
        <v>-</v>
      </c>
      <c r="J41" s="13" t="s">
        <v>106</v>
      </c>
      <c r="K41" s="13" t="s">
        <v>106</v>
      </c>
      <c r="L41" s="13" t="s">
        <v>106</v>
      </c>
      <c r="M41" s="13" t="s">
        <v>106</v>
      </c>
      <c r="N41" s="59" t="str">
        <f t="shared" si="1"/>
        <v>-</v>
      </c>
      <c r="O41" s="57"/>
      <c r="Q41"/>
    </row>
    <row r="42" spans="1:17" ht="15.2" customHeight="1" x14ac:dyDescent="0.25">
      <c r="A42" s="88"/>
      <c r="B42" s="12">
        <v>38</v>
      </c>
      <c r="C42" s="10" t="s">
        <v>88</v>
      </c>
      <c r="D42" s="9">
        <v>72426</v>
      </c>
      <c r="E42" s="13" t="s">
        <v>106</v>
      </c>
      <c r="F42" s="13" t="s">
        <v>106</v>
      </c>
      <c r="G42" s="13" t="s">
        <v>106</v>
      </c>
      <c r="H42" s="13" t="s">
        <v>106</v>
      </c>
      <c r="I42" s="26" t="str">
        <f t="shared" si="0"/>
        <v>-</v>
      </c>
      <c r="J42" s="13" t="s">
        <v>106</v>
      </c>
      <c r="K42" s="13" t="s">
        <v>106</v>
      </c>
      <c r="L42" s="13" t="s">
        <v>106</v>
      </c>
      <c r="M42" s="13" t="s">
        <v>106</v>
      </c>
      <c r="N42" s="59" t="str">
        <f t="shared" si="1"/>
        <v>-</v>
      </c>
      <c r="O42" s="57"/>
      <c r="Q42"/>
    </row>
    <row r="43" spans="1:17" ht="15.2" customHeight="1" x14ac:dyDescent="0.25">
      <c r="A43" s="88"/>
      <c r="B43" s="12">
        <v>39</v>
      </c>
      <c r="C43" s="10" t="s">
        <v>95</v>
      </c>
      <c r="D43" s="9" t="s">
        <v>96</v>
      </c>
      <c r="E43" s="13" t="s">
        <v>106</v>
      </c>
      <c r="F43" s="13" t="s">
        <v>106</v>
      </c>
      <c r="G43" s="13" t="s">
        <v>106</v>
      </c>
      <c r="H43" s="13" t="s">
        <v>106</v>
      </c>
      <c r="I43" s="26" t="str">
        <f t="shared" si="0"/>
        <v>-</v>
      </c>
      <c r="J43" s="13" t="s">
        <v>106</v>
      </c>
      <c r="K43" s="13" t="s">
        <v>106</v>
      </c>
      <c r="L43" s="13" t="s">
        <v>106</v>
      </c>
      <c r="M43" s="13" t="s">
        <v>106</v>
      </c>
      <c r="N43" s="59" t="str">
        <f t="shared" si="1"/>
        <v>-</v>
      </c>
      <c r="O43" s="57"/>
      <c r="Q43"/>
    </row>
    <row r="44" spans="1:17" ht="15.2" customHeight="1" x14ac:dyDescent="0.25">
      <c r="A44" s="88"/>
      <c r="B44" s="12">
        <v>40</v>
      </c>
      <c r="C44" s="10" t="s">
        <v>36</v>
      </c>
      <c r="D44" s="9">
        <v>72427</v>
      </c>
      <c r="E44" s="13" t="s">
        <v>106</v>
      </c>
      <c r="F44" s="13" t="s">
        <v>106</v>
      </c>
      <c r="G44" s="13" t="s">
        <v>106</v>
      </c>
      <c r="H44" s="13" t="s">
        <v>106</v>
      </c>
      <c r="I44" s="26" t="str">
        <f t="shared" si="0"/>
        <v>-</v>
      </c>
      <c r="J44" s="13" t="s">
        <v>106</v>
      </c>
      <c r="K44" s="13" t="s">
        <v>106</v>
      </c>
      <c r="L44" s="13" t="s">
        <v>106</v>
      </c>
      <c r="M44" s="13" t="s">
        <v>106</v>
      </c>
      <c r="N44" s="59" t="str">
        <f t="shared" si="1"/>
        <v>-</v>
      </c>
      <c r="O44" s="57"/>
      <c r="Q44"/>
    </row>
    <row r="45" spans="1:17" ht="15.2" customHeight="1" x14ac:dyDescent="0.25">
      <c r="A45" s="88"/>
      <c r="B45" s="12">
        <v>41</v>
      </c>
      <c r="C45" s="10" t="s">
        <v>37</v>
      </c>
      <c r="D45" s="9">
        <v>72428</v>
      </c>
      <c r="E45" s="13" t="s">
        <v>106</v>
      </c>
      <c r="F45" s="13" t="s">
        <v>106</v>
      </c>
      <c r="G45" s="13" t="s">
        <v>106</v>
      </c>
      <c r="H45" s="13" t="s">
        <v>106</v>
      </c>
      <c r="I45" s="26" t="str">
        <f t="shared" si="0"/>
        <v>-</v>
      </c>
      <c r="J45" s="13" t="s">
        <v>106</v>
      </c>
      <c r="K45" s="13" t="s">
        <v>106</v>
      </c>
      <c r="L45" s="13" t="s">
        <v>106</v>
      </c>
      <c r="M45" s="13" t="s">
        <v>106</v>
      </c>
      <c r="N45" s="59" t="str">
        <f t="shared" si="1"/>
        <v>-</v>
      </c>
      <c r="O45" s="57"/>
      <c r="Q45"/>
    </row>
    <row r="46" spans="1:17" ht="15.2" customHeight="1" x14ac:dyDescent="0.25">
      <c r="A46" s="88"/>
      <c r="B46" s="12">
        <v>42</v>
      </c>
      <c r="C46" s="10" t="s">
        <v>89</v>
      </c>
      <c r="D46" s="9">
        <v>72429</v>
      </c>
      <c r="E46" s="13" t="s">
        <v>106</v>
      </c>
      <c r="F46" s="13" t="s">
        <v>106</v>
      </c>
      <c r="G46" s="13" t="s">
        <v>106</v>
      </c>
      <c r="H46" s="13" t="s">
        <v>106</v>
      </c>
      <c r="I46" s="26" t="str">
        <f t="shared" si="0"/>
        <v>-</v>
      </c>
      <c r="J46" s="13" t="s">
        <v>106</v>
      </c>
      <c r="K46" s="13" t="s">
        <v>106</v>
      </c>
      <c r="L46" s="13" t="s">
        <v>106</v>
      </c>
      <c r="M46" s="13" t="s">
        <v>106</v>
      </c>
      <c r="N46" s="59" t="str">
        <f t="shared" si="1"/>
        <v>-</v>
      </c>
      <c r="O46" s="57"/>
      <c r="Q46"/>
    </row>
    <row r="47" spans="1:17" s="3" customFormat="1" ht="15.2" customHeight="1" x14ac:dyDescent="0.25">
      <c r="A47" s="88"/>
      <c r="B47" s="12">
        <v>43</v>
      </c>
      <c r="C47" s="10" t="s">
        <v>38</v>
      </c>
      <c r="D47" s="9">
        <v>48845</v>
      </c>
      <c r="E47" s="13" t="s">
        <v>106</v>
      </c>
      <c r="F47" s="13" t="s">
        <v>106</v>
      </c>
      <c r="G47" s="13" t="s">
        <v>106</v>
      </c>
      <c r="H47" s="13" t="s">
        <v>106</v>
      </c>
      <c r="I47" s="26" t="str">
        <f t="shared" si="0"/>
        <v>-</v>
      </c>
      <c r="J47" s="13" t="s">
        <v>106</v>
      </c>
      <c r="K47" s="13" t="s">
        <v>106</v>
      </c>
      <c r="L47" s="13" t="s">
        <v>106</v>
      </c>
      <c r="M47" s="13" t="s">
        <v>106</v>
      </c>
      <c r="N47" s="59" t="str">
        <f t="shared" si="1"/>
        <v>-</v>
      </c>
      <c r="O47" s="57"/>
      <c r="Q47"/>
    </row>
    <row r="48" spans="1:17" s="3" customFormat="1" ht="15.2" customHeight="1" x14ac:dyDescent="0.25">
      <c r="A48" s="88"/>
      <c r="B48" s="12">
        <v>44</v>
      </c>
      <c r="C48" s="10" t="s">
        <v>90</v>
      </c>
      <c r="D48" s="9">
        <v>72436</v>
      </c>
      <c r="E48" s="13" t="s">
        <v>106</v>
      </c>
      <c r="F48" s="13" t="s">
        <v>106</v>
      </c>
      <c r="G48" s="13" t="s">
        <v>106</v>
      </c>
      <c r="H48" s="13" t="s">
        <v>106</v>
      </c>
      <c r="I48" s="26" t="str">
        <f t="shared" si="0"/>
        <v>-</v>
      </c>
      <c r="J48" s="13" t="s">
        <v>106</v>
      </c>
      <c r="K48" s="13" t="s">
        <v>106</v>
      </c>
      <c r="L48" s="13" t="s">
        <v>106</v>
      </c>
      <c r="M48" s="13" t="s">
        <v>106</v>
      </c>
      <c r="N48" s="59" t="str">
        <f t="shared" si="1"/>
        <v>-</v>
      </c>
      <c r="O48" s="57"/>
      <c r="Q48"/>
    </row>
    <row r="49" spans="1:17" s="3" customFormat="1" ht="15.2" customHeight="1" thickBot="1" x14ac:dyDescent="0.3">
      <c r="A49" s="89"/>
      <c r="B49" s="29">
        <v>45</v>
      </c>
      <c r="C49" s="32" t="s">
        <v>39</v>
      </c>
      <c r="D49" s="33" t="s">
        <v>40</v>
      </c>
      <c r="E49" s="45" t="s">
        <v>106</v>
      </c>
      <c r="F49" s="45" t="s">
        <v>106</v>
      </c>
      <c r="G49" s="45" t="s">
        <v>106</v>
      </c>
      <c r="H49" s="45" t="s">
        <v>106</v>
      </c>
      <c r="I49" s="46" t="str">
        <f t="shared" si="0"/>
        <v>-</v>
      </c>
      <c r="J49" s="45" t="s">
        <v>106</v>
      </c>
      <c r="K49" s="45" t="s">
        <v>106</v>
      </c>
      <c r="L49" s="45" t="s">
        <v>106</v>
      </c>
      <c r="M49" s="45" t="s">
        <v>106</v>
      </c>
      <c r="N49" s="60" t="str">
        <f t="shared" si="1"/>
        <v>-</v>
      </c>
      <c r="O49" s="57"/>
      <c r="Q49"/>
    </row>
    <row r="50" spans="1:17" ht="15.2" customHeight="1" x14ac:dyDescent="0.25">
      <c r="A50" s="90" t="s">
        <v>62</v>
      </c>
      <c r="B50" s="18">
        <v>46</v>
      </c>
      <c r="C50" s="37" t="s">
        <v>41</v>
      </c>
      <c r="D50" s="38">
        <v>72441</v>
      </c>
      <c r="E50" s="20" t="s">
        <v>106</v>
      </c>
      <c r="F50" s="20" t="s">
        <v>106</v>
      </c>
      <c r="G50" s="20" t="s">
        <v>106</v>
      </c>
      <c r="H50" s="20" t="s">
        <v>106</v>
      </c>
      <c r="I50" s="27" t="str">
        <f t="shared" si="0"/>
        <v>-</v>
      </c>
      <c r="J50" s="20" t="s">
        <v>106</v>
      </c>
      <c r="K50" s="20" t="s">
        <v>106</v>
      </c>
      <c r="L50" s="20" t="s">
        <v>106</v>
      </c>
      <c r="M50" s="20" t="s">
        <v>106</v>
      </c>
      <c r="N50" s="58" t="str">
        <f t="shared" si="1"/>
        <v>-</v>
      </c>
      <c r="O50" s="57"/>
      <c r="Q50"/>
    </row>
    <row r="51" spans="1:17" ht="15.2" customHeight="1" x14ac:dyDescent="0.25">
      <c r="A51" s="91"/>
      <c r="B51" s="12">
        <v>47</v>
      </c>
      <c r="C51" s="10" t="s">
        <v>42</v>
      </c>
      <c r="D51" s="9" t="s">
        <v>43</v>
      </c>
      <c r="E51" s="13" t="s">
        <v>106</v>
      </c>
      <c r="F51" s="13" t="s">
        <v>106</v>
      </c>
      <c r="G51" s="13" t="s">
        <v>106</v>
      </c>
      <c r="H51" s="13" t="s">
        <v>106</v>
      </c>
      <c r="I51" s="26" t="str">
        <f t="shared" si="0"/>
        <v>-</v>
      </c>
      <c r="J51" s="13" t="s">
        <v>106</v>
      </c>
      <c r="K51" s="13" t="s">
        <v>106</v>
      </c>
      <c r="L51" s="13" t="s">
        <v>106</v>
      </c>
      <c r="M51" s="13" t="s">
        <v>106</v>
      </c>
      <c r="N51" s="59" t="str">
        <f t="shared" si="1"/>
        <v>-</v>
      </c>
      <c r="O51" s="57"/>
      <c r="Q51"/>
    </row>
    <row r="52" spans="1:17" ht="15.2" customHeight="1" x14ac:dyDescent="0.25">
      <c r="A52" s="91"/>
      <c r="B52" s="12">
        <v>48</v>
      </c>
      <c r="C52" s="10" t="s">
        <v>75</v>
      </c>
      <c r="D52" s="9">
        <v>72442</v>
      </c>
      <c r="E52" s="13" t="s">
        <v>106</v>
      </c>
      <c r="F52" s="13" t="s">
        <v>106</v>
      </c>
      <c r="G52" s="13" t="s">
        <v>106</v>
      </c>
      <c r="H52" s="13" t="s">
        <v>106</v>
      </c>
      <c r="I52" s="26" t="str">
        <f t="shared" si="0"/>
        <v>-</v>
      </c>
      <c r="J52" s="13" t="s">
        <v>106</v>
      </c>
      <c r="K52" s="13" t="s">
        <v>106</v>
      </c>
      <c r="L52" s="13" t="s">
        <v>106</v>
      </c>
      <c r="M52" s="13" t="s">
        <v>106</v>
      </c>
      <c r="N52" s="59" t="str">
        <f t="shared" si="1"/>
        <v>-</v>
      </c>
      <c r="O52" s="57"/>
      <c r="Q52"/>
    </row>
    <row r="53" spans="1:17" ht="15.2" customHeight="1" x14ac:dyDescent="0.25">
      <c r="A53" s="91"/>
      <c r="B53" s="12">
        <v>49</v>
      </c>
      <c r="C53" s="10" t="s">
        <v>44</v>
      </c>
      <c r="D53" s="9">
        <v>72443</v>
      </c>
      <c r="E53" s="13" t="s">
        <v>106</v>
      </c>
      <c r="F53" s="13" t="s">
        <v>106</v>
      </c>
      <c r="G53" s="13" t="s">
        <v>106</v>
      </c>
      <c r="H53" s="13" t="s">
        <v>106</v>
      </c>
      <c r="I53" s="26" t="str">
        <f t="shared" si="0"/>
        <v>-</v>
      </c>
      <c r="J53" s="13" t="s">
        <v>106</v>
      </c>
      <c r="K53" s="13" t="s">
        <v>106</v>
      </c>
      <c r="L53" s="13" t="s">
        <v>106</v>
      </c>
      <c r="M53" s="13" t="s">
        <v>106</v>
      </c>
      <c r="N53" s="59" t="str">
        <f t="shared" si="1"/>
        <v>-</v>
      </c>
      <c r="O53" s="57"/>
      <c r="Q53"/>
    </row>
    <row r="54" spans="1:17" ht="15.2" customHeight="1" x14ac:dyDescent="0.25">
      <c r="A54" s="91"/>
      <c r="B54" s="12">
        <v>50</v>
      </c>
      <c r="C54" s="10" t="s">
        <v>45</v>
      </c>
      <c r="D54" s="9" t="s">
        <v>46</v>
      </c>
      <c r="E54" s="13" t="s">
        <v>106</v>
      </c>
      <c r="F54" s="13" t="s">
        <v>106</v>
      </c>
      <c r="G54" s="13" t="s">
        <v>106</v>
      </c>
      <c r="H54" s="13" t="s">
        <v>106</v>
      </c>
      <c r="I54" s="26" t="str">
        <f t="shared" si="0"/>
        <v>-</v>
      </c>
      <c r="J54" s="13" t="s">
        <v>106</v>
      </c>
      <c r="K54" s="13" t="s">
        <v>106</v>
      </c>
      <c r="L54" s="13" t="s">
        <v>106</v>
      </c>
      <c r="M54" s="13" t="s">
        <v>106</v>
      </c>
      <c r="N54" s="59" t="str">
        <f t="shared" si="1"/>
        <v>-</v>
      </c>
      <c r="O54" s="57"/>
      <c r="Q54"/>
    </row>
    <row r="55" spans="1:17" s="3" customFormat="1" ht="15.2" customHeight="1" x14ac:dyDescent="0.25">
      <c r="A55" s="91"/>
      <c r="B55" s="12">
        <v>51</v>
      </c>
      <c r="C55" s="10" t="s">
        <v>47</v>
      </c>
      <c r="D55" s="9">
        <v>72444</v>
      </c>
      <c r="E55" s="13" t="s">
        <v>106</v>
      </c>
      <c r="F55" s="13" t="s">
        <v>106</v>
      </c>
      <c r="G55" s="13" t="s">
        <v>106</v>
      </c>
      <c r="H55" s="13" t="s">
        <v>106</v>
      </c>
      <c r="I55" s="26" t="str">
        <f t="shared" si="0"/>
        <v>-</v>
      </c>
      <c r="J55" s="13" t="s">
        <v>106</v>
      </c>
      <c r="K55" s="13" t="s">
        <v>106</v>
      </c>
      <c r="L55" s="13" t="s">
        <v>106</v>
      </c>
      <c r="M55" s="13" t="s">
        <v>106</v>
      </c>
      <c r="N55" s="59" t="str">
        <f t="shared" si="1"/>
        <v>-</v>
      </c>
      <c r="O55" s="57"/>
      <c r="Q55"/>
    </row>
    <row r="56" spans="1:17" s="3" customFormat="1" ht="15.2" customHeight="1" x14ac:dyDescent="0.25">
      <c r="A56" s="91"/>
      <c r="B56" s="12">
        <v>52</v>
      </c>
      <c r="C56" s="10" t="s">
        <v>48</v>
      </c>
      <c r="D56" s="9">
        <v>48846</v>
      </c>
      <c r="E56" s="13" t="s">
        <v>106</v>
      </c>
      <c r="F56" s="13" t="s">
        <v>106</v>
      </c>
      <c r="G56" s="13" t="s">
        <v>106</v>
      </c>
      <c r="H56" s="13" t="s">
        <v>106</v>
      </c>
      <c r="I56" s="26" t="str">
        <f t="shared" si="0"/>
        <v>-</v>
      </c>
      <c r="J56" s="13" t="s">
        <v>106</v>
      </c>
      <c r="K56" s="13" t="s">
        <v>106</v>
      </c>
      <c r="L56" s="13" t="s">
        <v>106</v>
      </c>
      <c r="M56" s="13" t="s">
        <v>106</v>
      </c>
      <c r="N56" s="59" t="str">
        <f t="shared" si="1"/>
        <v>-</v>
      </c>
      <c r="O56" s="57"/>
      <c r="Q56"/>
    </row>
    <row r="57" spans="1:17" s="3" customFormat="1" ht="15.2" customHeight="1" x14ac:dyDescent="0.25">
      <c r="A57" s="91"/>
      <c r="B57" s="12">
        <v>53</v>
      </c>
      <c r="C57" s="10" t="s">
        <v>91</v>
      </c>
      <c r="D57" s="9">
        <v>72445</v>
      </c>
      <c r="E57" s="13" t="s">
        <v>106</v>
      </c>
      <c r="F57" s="13" t="s">
        <v>106</v>
      </c>
      <c r="G57" s="13" t="s">
        <v>106</v>
      </c>
      <c r="H57" s="13" t="s">
        <v>106</v>
      </c>
      <c r="I57" s="26" t="str">
        <f t="shared" si="0"/>
        <v>-</v>
      </c>
      <c r="J57" s="13" t="s">
        <v>106</v>
      </c>
      <c r="K57" s="13" t="s">
        <v>106</v>
      </c>
      <c r="L57" s="13" t="s">
        <v>106</v>
      </c>
      <c r="M57" s="13" t="s">
        <v>106</v>
      </c>
      <c r="N57" s="59" t="str">
        <f t="shared" si="1"/>
        <v>-</v>
      </c>
      <c r="O57" s="57"/>
      <c r="Q57"/>
    </row>
    <row r="58" spans="1:17" s="3" customFormat="1" ht="15.2" customHeight="1" x14ac:dyDescent="0.25">
      <c r="A58" s="91"/>
      <c r="B58" s="12">
        <v>54</v>
      </c>
      <c r="C58" s="10" t="s">
        <v>92</v>
      </c>
      <c r="D58" s="9">
        <v>72446</v>
      </c>
      <c r="E58" s="13" t="s">
        <v>106</v>
      </c>
      <c r="F58" s="13" t="s">
        <v>106</v>
      </c>
      <c r="G58" s="13" t="s">
        <v>106</v>
      </c>
      <c r="H58" s="13" t="s">
        <v>106</v>
      </c>
      <c r="I58" s="26" t="str">
        <f t="shared" si="0"/>
        <v>-</v>
      </c>
      <c r="J58" s="13" t="s">
        <v>106</v>
      </c>
      <c r="K58" s="13" t="s">
        <v>106</v>
      </c>
      <c r="L58" s="13" t="s">
        <v>106</v>
      </c>
      <c r="M58" s="13" t="s">
        <v>106</v>
      </c>
      <c r="N58" s="59" t="str">
        <f t="shared" si="1"/>
        <v>-</v>
      </c>
      <c r="O58" s="57"/>
      <c r="Q58"/>
    </row>
    <row r="59" spans="1:17" ht="15.2" customHeight="1" x14ac:dyDescent="0.25">
      <c r="A59" s="91"/>
      <c r="B59" s="12">
        <v>55</v>
      </c>
      <c r="C59" s="10" t="s">
        <v>49</v>
      </c>
      <c r="D59" s="9" t="s">
        <v>50</v>
      </c>
      <c r="E59" s="13" t="s">
        <v>106</v>
      </c>
      <c r="F59" s="13" t="s">
        <v>106</v>
      </c>
      <c r="G59" s="13" t="s">
        <v>106</v>
      </c>
      <c r="H59" s="13" t="s">
        <v>106</v>
      </c>
      <c r="I59" s="26" t="str">
        <f t="shared" si="0"/>
        <v>-</v>
      </c>
      <c r="J59" s="13" t="s">
        <v>106</v>
      </c>
      <c r="K59" s="13" t="s">
        <v>106</v>
      </c>
      <c r="L59" s="13" t="s">
        <v>106</v>
      </c>
      <c r="M59" s="13" t="s">
        <v>106</v>
      </c>
      <c r="N59" s="59" t="str">
        <f t="shared" si="1"/>
        <v>-</v>
      </c>
      <c r="O59" s="57"/>
      <c r="Q59"/>
    </row>
    <row r="60" spans="1:17" ht="15.2" customHeight="1" thickBot="1" x14ac:dyDescent="0.3">
      <c r="A60" s="92"/>
      <c r="B60" s="29">
        <v>56</v>
      </c>
      <c r="C60" s="32" t="s">
        <v>67</v>
      </c>
      <c r="D60" s="33" t="s">
        <v>68</v>
      </c>
      <c r="E60" s="45" t="s">
        <v>106</v>
      </c>
      <c r="F60" s="45" t="s">
        <v>106</v>
      </c>
      <c r="G60" s="45" t="s">
        <v>106</v>
      </c>
      <c r="H60" s="45" t="s">
        <v>106</v>
      </c>
      <c r="I60" s="46" t="str">
        <f t="shared" si="0"/>
        <v>-</v>
      </c>
      <c r="J60" s="45" t="s">
        <v>106</v>
      </c>
      <c r="K60" s="45" t="s">
        <v>106</v>
      </c>
      <c r="L60" s="45" t="s">
        <v>106</v>
      </c>
      <c r="M60" s="45" t="s">
        <v>106</v>
      </c>
      <c r="N60" s="60" t="str">
        <f t="shared" si="1"/>
        <v>-</v>
      </c>
      <c r="O60" s="57"/>
      <c r="Q60"/>
    </row>
    <row r="61" spans="1:17" ht="15.2" customHeight="1" x14ac:dyDescent="0.25">
      <c r="A61" s="93" t="s">
        <v>70</v>
      </c>
      <c r="B61" s="18">
        <v>57</v>
      </c>
      <c r="C61" s="49" t="s">
        <v>55</v>
      </c>
      <c r="D61" s="50" t="s">
        <v>54</v>
      </c>
      <c r="E61" s="20" t="s">
        <v>106</v>
      </c>
      <c r="F61" s="20">
        <v>7</v>
      </c>
      <c r="G61" s="20" t="s">
        <v>106</v>
      </c>
      <c r="H61" s="20" t="s">
        <v>106</v>
      </c>
      <c r="I61" s="27">
        <f t="shared" si="0"/>
        <v>7</v>
      </c>
      <c r="J61" s="20" t="s">
        <v>106</v>
      </c>
      <c r="K61" s="20" t="s">
        <v>106</v>
      </c>
      <c r="L61" s="20" t="s">
        <v>106</v>
      </c>
      <c r="M61" s="20" t="s">
        <v>106</v>
      </c>
      <c r="N61" s="58" t="str">
        <f t="shared" si="1"/>
        <v>-</v>
      </c>
      <c r="O61" s="57"/>
      <c r="Q61"/>
    </row>
    <row r="62" spans="1:17" ht="15.2" customHeight="1" thickBot="1" x14ac:dyDescent="0.3">
      <c r="A62" s="94"/>
      <c r="B62" s="29">
        <v>58</v>
      </c>
      <c r="C62" s="51" t="s">
        <v>93</v>
      </c>
      <c r="D62" s="52" t="s">
        <v>65</v>
      </c>
      <c r="E62" s="53"/>
      <c r="F62" s="53"/>
      <c r="G62" s="53"/>
      <c r="H62" s="53"/>
      <c r="I62" s="46" t="str">
        <f>+IF(AND(OR(E62="-",E62=""),OR(F62="-",F62=""),OR(G62="-",G62=""),OR(H62="-",H62="")),"-",SUM(E62:H62))</f>
        <v>-</v>
      </c>
      <c r="J62" s="53"/>
      <c r="K62" s="53"/>
      <c r="L62" s="53"/>
      <c r="M62" s="53"/>
      <c r="N62" s="60" t="str">
        <f>+IF(AND(OR(J62="-",J62=""),OR(K62="-",K62=""),OR(L62="-",L62=""),OR(M62="-",M62="")),"-",SUM(J62:M62))</f>
        <v>-</v>
      </c>
      <c r="O62" s="48"/>
      <c r="Q62"/>
    </row>
    <row r="63" spans="1:17" ht="11.25" customHeight="1" x14ac:dyDescent="0.25">
      <c r="Q63"/>
    </row>
    <row r="64" spans="1:17" ht="11.25" customHeight="1" x14ac:dyDescent="0.25">
      <c r="Q64"/>
    </row>
    <row r="65" spans="17:17" ht="11.25" customHeight="1" x14ac:dyDescent="0.25">
      <c r="Q65"/>
    </row>
    <row r="66" spans="17:17" ht="11.25" customHeight="1" x14ac:dyDescent="0.25">
      <c r="Q66"/>
    </row>
    <row r="67" spans="17:17" ht="11.25" customHeight="1" x14ac:dyDescent="0.25">
      <c r="Q67"/>
    </row>
  </sheetData>
  <mergeCells count="13">
    <mergeCell ref="A61:A62"/>
    <mergeCell ref="A5:A29"/>
    <mergeCell ref="C1:N1"/>
    <mergeCell ref="F2:J2"/>
    <mergeCell ref="B3:B4"/>
    <mergeCell ref="C3:C4"/>
    <mergeCell ref="D3:D4"/>
    <mergeCell ref="E3:H3"/>
    <mergeCell ref="I3:I4"/>
    <mergeCell ref="J3:M3"/>
    <mergeCell ref="N3:N4"/>
    <mergeCell ref="A30:A49"/>
    <mergeCell ref="A50:A60"/>
  </mergeCells>
  <phoneticPr fontId="17" type="noConversion"/>
  <pageMargins left="0.7" right="0" top="0.25" bottom="0.25" header="0.3" footer="0.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J3" sqref="J3:M3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" customWidth="1"/>
    <col min="5" max="8" width="5.7109375" style="4" customWidth="1"/>
    <col min="9" max="9" width="5.7109375" style="7" customWidth="1"/>
    <col min="10" max="13" width="5.7109375" style="4" customWidth="1"/>
    <col min="14" max="14" width="5.5703125" style="3" customWidth="1"/>
    <col min="15" max="16384" width="9.140625" style="2"/>
  </cols>
  <sheetData>
    <row r="1" spans="1:17" ht="18" customHeight="1" x14ac:dyDescent="0.3">
      <c r="C1" s="95" t="s">
        <v>51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7" ht="16.5" customHeight="1" thickBot="1" x14ac:dyDescent="0.3">
      <c r="D2" s="2"/>
      <c r="E2" s="2"/>
      <c r="F2" s="96" t="s">
        <v>52</v>
      </c>
      <c r="G2" s="96"/>
      <c r="H2" s="96"/>
      <c r="I2" s="96"/>
      <c r="J2" s="96"/>
      <c r="K2" s="2"/>
      <c r="L2" s="2"/>
      <c r="M2" s="5" t="s">
        <v>53</v>
      </c>
      <c r="N2" s="8"/>
    </row>
    <row r="3" spans="1:17" s="6" customFormat="1" ht="13.5" customHeight="1" x14ac:dyDescent="0.25">
      <c r="A3" s="17" t="s">
        <v>57</v>
      </c>
      <c r="B3" s="97" t="s">
        <v>0</v>
      </c>
      <c r="C3" s="99" t="s">
        <v>1</v>
      </c>
      <c r="D3" s="121" t="s">
        <v>2</v>
      </c>
      <c r="E3" s="123" t="str">
        <f>"Ngày 03/"&amp;Tháng!$F$1</f>
        <v>Ngày 03/06</v>
      </c>
      <c r="F3" s="113"/>
      <c r="G3" s="113"/>
      <c r="H3" s="124"/>
      <c r="I3" s="125" t="s">
        <v>3</v>
      </c>
      <c r="J3" s="123" t="str">
        <f>"Ngày 04/"&amp;Tháng!$F$1</f>
        <v>Ngày 04/06</v>
      </c>
      <c r="K3" s="113"/>
      <c r="L3" s="113"/>
      <c r="M3" s="124"/>
      <c r="N3" s="127" t="s">
        <v>3</v>
      </c>
    </row>
    <row r="4" spans="1:17" s="6" customFormat="1" ht="13.5" customHeight="1" thickBot="1" x14ac:dyDescent="0.3">
      <c r="A4" s="42"/>
      <c r="B4" s="98"/>
      <c r="C4" s="100"/>
      <c r="D4" s="122"/>
      <c r="E4" s="43" t="s">
        <v>58</v>
      </c>
      <c r="F4" s="40" t="s">
        <v>59</v>
      </c>
      <c r="G4" s="41" t="s">
        <v>60</v>
      </c>
      <c r="H4" s="44" t="s">
        <v>61</v>
      </c>
      <c r="I4" s="126"/>
      <c r="J4" s="43" t="s">
        <v>58</v>
      </c>
      <c r="K4" s="41" t="s">
        <v>59</v>
      </c>
      <c r="L4" s="41" t="s">
        <v>60</v>
      </c>
      <c r="M4" s="44" t="s">
        <v>61</v>
      </c>
      <c r="N4" s="128"/>
    </row>
    <row r="5" spans="1:17" s="3" customFormat="1" ht="15.2" customHeight="1" x14ac:dyDescent="0.25">
      <c r="A5" s="105" t="s">
        <v>69</v>
      </c>
      <c r="B5" s="18">
        <v>1</v>
      </c>
      <c r="C5" s="19" t="s">
        <v>4</v>
      </c>
      <c r="D5" s="18">
        <v>73401</v>
      </c>
      <c r="E5" s="20">
        <v>13</v>
      </c>
      <c r="F5" s="20">
        <v>14</v>
      </c>
      <c r="G5" s="20" t="s">
        <v>106</v>
      </c>
      <c r="H5" s="20" t="s">
        <v>106</v>
      </c>
      <c r="I5" s="27">
        <f>+IF(AND(OR(E5="-",E5=""),OR(F5="-",F5=""),OR(G5="-",G5=""),OR(H5="-",H5="")),"-",SUM(E5:H5))</f>
        <v>27</v>
      </c>
      <c r="J5" s="20" t="s">
        <v>106</v>
      </c>
      <c r="K5" s="20" t="s">
        <v>106</v>
      </c>
      <c r="L5" s="20" t="s">
        <v>106</v>
      </c>
      <c r="M5" s="20">
        <v>2</v>
      </c>
      <c r="N5" s="58">
        <f>+IF(AND(OR(J5="-",J5=""),OR(K5="-",K5=""),OR(L5="-",L5=""),OR(M5="-",M5="")),"-",SUM(J5:M5))</f>
        <v>2</v>
      </c>
      <c r="O5" s="57"/>
    </row>
    <row r="6" spans="1:17" s="3" customFormat="1" ht="15.2" customHeight="1" x14ac:dyDescent="0.25">
      <c r="A6" s="106"/>
      <c r="B6" s="12">
        <v>2</v>
      </c>
      <c r="C6" s="22" t="s">
        <v>78</v>
      </c>
      <c r="D6" s="12">
        <v>73402</v>
      </c>
      <c r="E6" s="13">
        <v>34</v>
      </c>
      <c r="F6" s="13" t="s">
        <v>106</v>
      </c>
      <c r="G6" s="13" t="s">
        <v>106</v>
      </c>
      <c r="H6" s="13" t="s">
        <v>106</v>
      </c>
      <c r="I6" s="26">
        <f t="shared" ref="I6:I61" si="0">+IF(AND(OR(E6="-",E6=""),OR(F6="-",F6=""),OR(G6="-",G6=""),OR(H6="-",H6="")),"-",SUM(E6:H6))</f>
        <v>34</v>
      </c>
      <c r="J6" s="13" t="s">
        <v>106</v>
      </c>
      <c r="K6" s="13" t="s">
        <v>106</v>
      </c>
      <c r="L6" s="13" t="s">
        <v>106</v>
      </c>
      <c r="M6" s="13">
        <v>19</v>
      </c>
      <c r="N6" s="59">
        <f t="shared" ref="N6:N61" si="1">+IF(AND(OR(J6="-",J6=""),OR(K6="-",K6=""),OR(L6="-",L6=""),OR(M6="-",M6="")),"-",SUM(J6:M6))</f>
        <v>19</v>
      </c>
      <c r="O6" s="57"/>
    </row>
    <row r="7" spans="1:17" s="3" customFormat="1" ht="15.2" customHeight="1" x14ac:dyDescent="0.25">
      <c r="A7" s="106"/>
      <c r="B7" s="12">
        <v>3</v>
      </c>
      <c r="C7" s="10" t="s">
        <v>5</v>
      </c>
      <c r="D7" s="9">
        <v>48842</v>
      </c>
      <c r="E7" s="13">
        <v>35</v>
      </c>
      <c r="F7" s="13" t="s">
        <v>106</v>
      </c>
      <c r="G7" s="13" t="s">
        <v>106</v>
      </c>
      <c r="H7" s="13" t="s">
        <v>106</v>
      </c>
      <c r="I7" s="26">
        <f t="shared" si="0"/>
        <v>35</v>
      </c>
      <c r="J7" s="13">
        <v>0.5</v>
      </c>
      <c r="K7" s="13" t="s">
        <v>106</v>
      </c>
      <c r="L7" s="13" t="s">
        <v>106</v>
      </c>
      <c r="M7" s="13">
        <v>22.5</v>
      </c>
      <c r="N7" s="59">
        <f t="shared" si="1"/>
        <v>23</v>
      </c>
      <c r="O7" s="57"/>
    </row>
    <row r="8" spans="1:17" s="3" customFormat="1" ht="15.2" customHeight="1" x14ac:dyDescent="0.25">
      <c r="A8" s="106"/>
      <c r="B8" s="12">
        <v>4</v>
      </c>
      <c r="C8" s="10" t="s">
        <v>6</v>
      </c>
      <c r="D8" s="9">
        <v>73403</v>
      </c>
      <c r="E8" s="13" t="s">
        <v>106</v>
      </c>
      <c r="F8" s="13" t="s">
        <v>106</v>
      </c>
      <c r="G8" s="13" t="s">
        <v>106</v>
      </c>
      <c r="H8" s="13">
        <v>5</v>
      </c>
      <c r="I8" s="26">
        <f t="shared" si="0"/>
        <v>5</v>
      </c>
      <c r="J8" s="13">
        <v>4</v>
      </c>
      <c r="K8" s="13" t="s">
        <v>106</v>
      </c>
      <c r="L8" s="13" t="s">
        <v>106</v>
      </c>
      <c r="M8" s="13">
        <v>7</v>
      </c>
      <c r="N8" s="59">
        <f t="shared" si="1"/>
        <v>11</v>
      </c>
      <c r="O8" s="57"/>
      <c r="Q8"/>
    </row>
    <row r="9" spans="1:17" s="3" customFormat="1" ht="15.2" customHeight="1" x14ac:dyDescent="0.25">
      <c r="A9" s="106"/>
      <c r="B9" s="12">
        <v>5</v>
      </c>
      <c r="C9" s="10" t="s">
        <v>79</v>
      </c>
      <c r="D9" s="9">
        <v>73420</v>
      </c>
      <c r="E9" s="13" t="s">
        <v>106</v>
      </c>
      <c r="F9" s="13" t="s">
        <v>106</v>
      </c>
      <c r="G9" s="13" t="s">
        <v>106</v>
      </c>
      <c r="H9" s="13">
        <v>39</v>
      </c>
      <c r="I9" s="26">
        <f t="shared" si="0"/>
        <v>39</v>
      </c>
      <c r="J9" s="13">
        <v>6</v>
      </c>
      <c r="K9" s="13" t="s">
        <v>106</v>
      </c>
      <c r="L9" s="13" t="s">
        <v>106</v>
      </c>
      <c r="M9" s="13" t="s">
        <v>106</v>
      </c>
      <c r="N9" s="59">
        <f t="shared" si="1"/>
        <v>6</v>
      </c>
      <c r="O9" s="57"/>
      <c r="Q9"/>
    </row>
    <row r="10" spans="1:17" s="3" customFormat="1" ht="15.2" customHeight="1" x14ac:dyDescent="0.25">
      <c r="A10" s="106"/>
      <c r="B10" s="12">
        <v>6</v>
      </c>
      <c r="C10" s="10" t="s">
        <v>7</v>
      </c>
      <c r="D10" s="9">
        <v>73400</v>
      </c>
      <c r="E10" s="13" t="s">
        <v>106</v>
      </c>
      <c r="F10" s="13" t="s">
        <v>106</v>
      </c>
      <c r="G10" s="13" t="s">
        <v>106</v>
      </c>
      <c r="H10" s="13">
        <v>8</v>
      </c>
      <c r="I10" s="26">
        <f t="shared" si="0"/>
        <v>8</v>
      </c>
      <c r="J10" s="13">
        <v>2</v>
      </c>
      <c r="K10" s="13" t="s">
        <v>106</v>
      </c>
      <c r="L10" s="13" t="s">
        <v>106</v>
      </c>
      <c r="M10" s="13">
        <v>1</v>
      </c>
      <c r="N10" s="59">
        <f t="shared" si="1"/>
        <v>3</v>
      </c>
      <c r="O10" s="57"/>
      <c r="Q10"/>
    </row>
    <row r="11" spans="1:17" s="3" customFormat="1" ht="15.2" customHeight="1" x14ac:dyDescent="0.25">
      <c r="A11" s="106"/>
      <c r="B11" s="12">
        <v>7</v>
      </c>
      <c r="C11" s="10" t="s">
        <v>8</v>
      </c>
      <c r="D11" s="9">
        <v>73404</v>
      </c>
      <c r="E11" s="13" t="s">
        <v>106</v>
      </c>
      <c r="F11" s="13" t="s">
        <v>106</v>
      </c>
      <c r="G11" s="13" t="s">
        <v>106</v>
      </c>
      <c r="H11" s="13">
        <v>28</v>
      </c>
      <c r="I11" s="26">
        <f t="shared" si="0"/>
        <v>28</v>
      </c>
      <c r="J11" s="13" t="s">
        <v>106</v>
      </c>
      <c r="K11" s="13" t="s">
        <v>106</v>
      </c>
      <c r="L11" s="13" t="s">
        <v>106</v>
      </c>
      <c r="M11" s="13" t="s">
        <v>106</v>
      </c>
      <c r="N11" s="59" t="str">
        <f t="shared" si="1"/>
        <v>-</v>
      </c>
      <c r="O11" s="57"/>
      <c r="Q11"/>
    </row>
    <row r="12" spans="1:17" s="3" customFormat="1" ht="15.2" customHeight="1" x14ac:dyDescent="0.25">
      <c r="A12" s="106"/>
      <c r="B12" s="12">
        <v>8</v>
      </c>
      <c r="C12" s="10" t="s">
        <v>9</v>
      </c>
      <c r="D12" s="9" t="s">
        <v>10</v>
      </c>
      <c r="E12" s="13" t="s">
        <v>106</v>
      </c>
      <c r="F12" s="13" t="s">
        <v>106</v>
      </c>
      <c r="G12" s="13" t="s">
        <v>106</v>
      </c>
      <c r="H12" s="13" t="s">
        <v>106</v>
      </c>
      <c r="I12" s="26" t="str">
        <f t="shared" si="0"/>
        <v>-</v>
      </c>
      <c r="J12" s="13">
        <v>6</v>
      </c>
      <c r="K12" s="13" t="s">
        <v>106</v>
      </c>
      <c r="L12" s="13" t="s">
        <v>106</v>
      </c>
      <c r="M12" s="13">
        <v>20</v>
      </c>
      <c r="N12" s="59">
        <f t="shared" si="1"/>
        <v>26</v>
      </c>
      <c r="O12" s="57"/>
      <c r="Q12"/>
    </row>
    <row r="13" spans="1:17" s="3" customFormat="1" ht="15.2" customHeight="1" x14ac:dyDescent="0.25">
      <c r="A13" s="106"/>
      <c r="B13" s="12">
        <v>9</v>
      </c>
      <c r="C13" s="10" t="s">
        <v>11</v>
      </c>
      <c r="D13" s="9">
        <v>73405</v>
      </c>
      <c r="E13" s="13" t="s">
        <v>106</v>
      </c>
      <c r="F13" s="13" t="s">
        <v>106</v>
      </c>
      <c r="G13" s="13" t="s">
        <v>106</v>
      </c>
      <c r="H13" s="13" t="s">
        <v>106</v>
      </c>
      <c r="I13" s="26" t="str">
        <f t="shared" si="0"/>
        <v>-</v>
      </c>
      <c r="J13" s="13" t="s">
        <v>106</v>
      </c>
      <c r="K13" s="13" t="s">
        <v>106</v>
      </c>
      <c r="L13" s="13" t="s">
        <v>106</v>
      </c>
      <c r="M13" s="13">
        <v>5</v>
      </c>
      <c r="N13" s="59">
        <f t="shared" si="1"/>
        <v>5</v>
      </c>
      <c r="O13" s="57"/>
      <c r="Q13"/>
    </row>
    <row r="14" spans="1:17" s="3" customFormat="1" ht="15.2" customHeight="1" x14ac:dyDescent="0.25">
      <c r="A14" s="106"/>
      <c r="B14" s="12">
        <v>10</v>
      </c>
      <c r="C14" s="10" t="s">
        <v>80</v>
      </c>
      <c r="D14" s="9">
        <v>73406</v>
      </c>
      <c r="E14" s="13">
        <v>2</v>
      </c>
      <c r="F14" s="13" t="s">
        <v>106</v>
      </c>
      <c r="G14" s="13" t="s">
        <v>106</v>
      </c>
      <c r="H14" s="13" t="s">
        <v>106</v>
      </c>
      <c r="I14" s="26">
        <f t="shared" si="0"/>
        <v>2</v>
      </c>
      <c r="J14" s="13">
        <v>2</v>
      </c>
      <c r="K14" s="13">
        <v>1</v>
      </c>
      <c r="L14" s="13" t="s">
        <v>106</v>
      </c>
      <c r="M14" s="13">
        <v>66</v>
      </c>
      <c r="N14" s="59">
        <f t="shared" si="1"/>
        <v>69</v>
      </c>
      <c r="O14" s="57"/>
      <c r="Q14"/>
    </row>
    <row r="15" spans="1:17" s="3" customFormat="1" ht="15.2" customHeight="1" x14ac:dyDescent="0.25">
      <c r="A15" s="106"/>
      <c r="B15" s="12">
        <v>11</v>
      </c>
      <c r="C15" s="10" t="s">
        <v>12</v>
      </c>
      <c r="D15" s="9">
        <v>73408</v>
      </c>
      <c r="E15" s="13" t="s">
        <v>106</v>
      </c>
      <c r="F15" s="13" t="s">
        <v>106</v>
      </c>
      <c r="G15" s="13" t="s">
        <v>106</v>
      </c>
      <c r="H15" s="13">
        <v>1</v>
      </c>
      <c r="I15" s="26">
        <f t="shared" si="0"/>
        <v>1</v>
      </c>
      <c r="J15" s="13">
        <v>1</v>
      </c>
      <c r="K15" s="13" t="s">
        <v>106</v>
      </c>
      <c r="L15" s="13" t="s">
        <v>106</v>
      </c>
      <c r="M15" s="13">
        <v>5</v>
      </c>
      <c r="N15" s="59">
        <f t="shared" si="1"/>
        <v>6</v>
      </c>
      <c r="O15" s="57"/>
      <c r="Q15"/>
    </row>
    <row r="16" spans="1:17" ht="15.2" customHeight="1" x14ac:dyDescent="0.25">
      <c r="A16" s="106"/>
      <c r="B16" s="12">
        <v>12</v>
      </c>
      <c r="C16" s="10" t="s">
        <v>13</v>
      </c>
      <c r="D16" s="9">
        <v>73409</v>
      </c>
      <c r="E16" s="13" t="s">
        <v>106</v>
      </c>
      <c r="F16" s="13" t="s">
        <v>106</v>
      </c>
      <c r="G16" s="13" t="s">
        <v>106</v>
      </c>
      <c r="H16" s="13" t="s">
        <v>106</v>
      </c>
      <c r="I16" s="26" t="str">
        <f t="shared" si="0"/>
        <v>-</v>
      </c>
      <c r="J16" s="13" t="s">
        <v>106</v>
      </c>
      <c r="K16" s="13" t="s">
        <v>106</v>
      </c>
      <c r="L16" s="13" t="s">
        <v>106</v>
      </c>
      <c r="M16" s="13" t="s">
        <v>106</v>
      </c>
      <c r="N16" s="59" t="str">
        <f t="shared" si="1"/>
        <v>-</v>
      </c>
      <c r="O16" s="57"/>
      <c r="Q16"/>
    </row>
    <row r="17" spans="1:17" s="3" customFormat="1" ht="15.2" customHeight="1" x14ac:dyDescent="0.25">
      <c r="A17" s="106"/>
      <c r="B17" s="12">
        <v>13</v>
      </c>
      <c r="C17" s="10" t="s">
        <v>63</v>
      </c>
      <c r="D17" s="9" t="s">
        <v>64</v>
      </c>
      <c r="E17" s="13" t="s">
        <v>106</v>
      </c>
      <c r="F17" s="13" t="s">
        <v>106</v>
      </c>
      <c r="G17" s="13" t="s">
        <v>106</v>
      </c>
      <c r="H17" s="13" t="s">
        <v>106</v>
      </c>
      <c r="I17" s="26" t="str">
        <f t="shared" si="0"/>
        <v>-</v>
      </c>
      <c r="J17" s="13" t="s">
        <v>106</v>
      </c>
      <c r="K17" s="13" t="s">
        <v>106</v>
      </c>
      <c r="L17" s="13" t="s">
        <v>106</v>
      </c>
      <c r="M17" s="13" t="s">
        <v>106</v>
      </c>
      <c r="N17" s="59" t="str">
        <f t="shared" si="1"/>
        <v>-</v>
      </c>
      <c r="O17" s="57"/>
      <c r="Q17"/>
    </row>
    <row r="18" spans="1:17" s="3" customFormat="1" ht="15.2" customHeight="1" x14ac:dyDescent="0.25">
      <c r="A18" s="106"/>
      <c r="B18" s="12">
        <v>14</v>
      </c>
      <c r="C18" s="10" t="s">
        <v>14</v>
      </c>
      <c r="D18" s="9" t="s">
        <v>15</v>
      </c>
      <c r="E18" s="13" t="s">
        <v>106</v>
      </c>
      <c r="F18" s="13" t="s">
        <v>106</v>
      </c>
      <c r="G18" s="13" t="s">
        <v>106</v>
      </c>
      <c r="H18" s="13" t="s">
        <v>106</v>
      </c>
      <c r="I18" s="26" t="str">
        <f t="shared" si="0"/>
        <v>-</v>
      </c>
      <c r="J18" s="13" t="s">
        <v>106</v>
      </c>
      <c r="K18" s="13" t="s">
        <v>106</v>
      </c>
      <c r="L18" s="13" t="s">
        <v>106</v>
      </c>
      <c r="M18" s="13">
        <v>3</v>
      </c>
      <c r="N18" s="59">
        <f t="shared" si="1"/>
        <v>3</v>
      </c>
      <c r="O18" s="57"/>
      <c r="Q18"/>
    </row>
    <row r="19" spans="1:17" ht="15.2" customHeight="1" x14ac:dyDescent="0.25">
      <c r="A19" s="106"/>
      <c r="B19" s="12">
        <v>15</v>
      </c>
      <c r="C19" s="10" t="s">
        <v>16</v>
      </c>
      <c r="D19" s="9">
        <v>73410</v>
      </c>
      <c r="E19" s="13" t="s">
        <v>106</v>
      </c>
      <c r="F19" s="13" t="s">
        <v>106</v>
      </c>
      <c r="G19" s="13" t="s">
        <v>106</v>
      </c>
      <c r="H19" s="13">
        <v>16</v>
      </c>
      <c r="I19" s="26">
        <f t="shared" si="0"/>
        <v>16</v>
      </c>
      <c r="J19" s="13" t="s">
        <v>106</v>
      </c>
      <c r="K19" s="13" t="s">
        <v>106</v>
      </c>
      <c r="L19" s="13" t="s">
        <v>106</v>
      </c>
      <c r="M19" s="13">
        <v>20</v>
      </c>
      <c r="N19" s="59">
        <f t="shared" si="1"/>
        <v>20</v>
      </c>
      <c r="O19" s="57"/>
      <c r="Q19"/>
    </row>
    <row r="20" spans="1:17" ht="15.2" customHeight="1" x14ac:dyDescent="0.25">
      <c r="A20" s="106"/>
      <c r="B20" s="12">
        <v>16</v>
      </c>
      <c r="C20" s="10" t="s">
        <v>17</v>
      </c>
      <c r="D20" s="9">
        <v>48840</v>
      </c>
      <c r="E20" s="13" t="s">
        <v>106</v>
      </c>
      <c r="F20" s="13" t="s">
        <v>106</v>
      </c>
      <c r="G20" s="13" t="s">
        <v>106</v>
      </c>
      <c r="H20" s="13" t="s">
        <v>106</v>
      </c>
      <c r="I20" s="26" t="str">
        <f t="shared" si="0"/>
        <v>-</v>
      </c>
      <c r="J20" s="13" t="s">
        <v>106</v>
      </c>
      <c r="K20" s="13" t="s">
        <v>106</v>
      </c>
      <c r="L20" s="13" t="s">
        <v>106</v>
      </c>
      <c r="M20" s="13" t="s">
        <v>106</v>
      </c>
      <c r="N20" s="59" t="str">
        <f t="shared" si="1"/>
        <v>-</v>
      </c>
      <c r="O20" s="57"/>
      <c r="Q20"/>
    </row>
    <row r="21" spans="1:17" s="3" customFormat="1" ht="15.2" customHeight="1" x14ac:dyDescent="0.25">
      <c r="A21" s="106"/>
      <c r="B21" s="12">
        <v>17</v>
      </c>
      <c r="C21" s="10" t="s">
        <v>81</v>
      </c>
      <c r="D21" s="9">
        <v>73411</v>
      </c>
      <c r="E21" s="13" t="s">
        <v>106</v>
      </c>
      <c r="F21" s="13" t="s">
        <v>106</v>
      </c>
      <c r="G21" s="13" t="s">
        <v>106</v>
      </c>
      <c r="H21" s="13" t="s">
        <v>106</v>
      </c>
      <c r="I21" s="26" t="str">
        <f t="shared" si="0"/>
        <v>-</v>
      </c>
      <c r="J21" s="13" t="s">
        <v>106</v>
      </c>
      <c r="K21" s="13" t="s">
        <v>106</v>
      </c>
      <c r="L21" s="13" t="s">
        <v>106</v>
      </c>
      <c r="M21" s="13" t="s">
        <v>106</v>
      </c>
      <c r="N21" s="59" t="str">
        <f t="shared" si="1"/>
        <v>-</v>
      </c>
      <c r="O21" s="57"/>
      <c r="Q21"/>
    </row>
    <row r="22" spans="1:17" ht="15.2" customHeight="1" x14ac:dyDescent="0.25">
      <c r="A22" s="106"/>
      <c r="B22" s="12">
        <v>18</v>
      </c>
      <c r="C22" s="10" t="s">
        <v>82</v>
      </c>
      <c r="D22" s="9">
        <v>73412</v>
      </c>
      <c r="E22" s="13" t="s">
        <v>106</v>
      </c>
      <c r="F22" s="13" t="s">
        <v>106</v>
      </c>
      <c r="G22" s="13" t="s">
        <v>106</v>
      </c>
      <c r="H22" s="13" t="s">
        <v>106</v>
      </c>
      <c r="I22" s="26" t="str">
        <f t="shared" si="0"/>
        <v>-</v>
      </c>
      <c r="J22" s="13" t="s">
        <v>106</v>
      </c>
      <c r="K22" s="13" t="s">
        <v>106</v>
      </c>
      <c r="L22" s="13" t="s">
        <v>106</v>
      </c>
      <c r="M22" s="13" t="s">
        <v>106</v>
      </c>
      <c r="N22" s="59" t="str">
        <f t="shared" si="1"/>
        <v>-</v>
      </c>
      <c r="O22" s="57"/>
      <c r="Q22"/>
    </row>
    <row r="23" spans="1:17" ht="15.2" customHeight="1" x14ac:dyDescent="0.25">
      <c r="A23" s="106"/>
      <c r="B23" s="12">
        <v>19</v>
      </c>
      <c r="C23" s="10" t="s">
        <v>83</v>
      </c>
      <c r="D23" s="9">
        <v>73413</v>
      </c>
      <c r="E23" s="13" t="s">
        <v>106</v>
      </c>
      <c r="F23" s="13" t="s">
        <v>106</v>
      </c>
      <c r="G23" s="13" t="s">
        <v>106</v>
      </c>
      <c r="H23" s="13" t="s">
        <v>106</v>
      </c>
      <c r="I23" s="26" t="str">
        <f t="shared" si="0"/>
        <v>-</v>
      </c>
      <c r="J23" s="13" t="s">
        <v>106</v>
      </c>
      <c r="K23" s="13" t="s">
        <v>106</v>
      </c>
      <c r="L23" s="13" t="s">
        <v>106</v>
      </c>
      <c r="M23" s="13" t="s">
        <v>106</v>
      </c>
      <c r="N23" s="59" t="str">
        <f t="shared" si="1"/>
        <v>-</v>
      </c>
      <c r="O23" s="57"/>
      <c r="Q23"/>
    </row>
    <row r="24" spans="1:17" s="3" customFormat="1" ht="15.2" customHeight="1" x14ac:dyDescent="0.25">
      <c r="A24" s="106"/>
      <c r="B24" s="12">
        <v>20</v>
      </c>
      <c r="C24" s="10" t="s">
        <v>84</v>
      </c>
      <c r="D24" s="9">
        <v>73414</v>
      </c>
      <c r="E24" s="13" t="s">
        <v>106</v>
      </c>
      <c r="F24" s="13" t="s">
        <v>106</v>
      </c>
      <c r="G24" s="13" t="s">
        <v>106</v>
      </c>
      <c r="H24" s="13" t="s">
        <v>106</v>
      </c>
      <c r="I24" s="26" t="str">
        <f t="shared" si="0"/>
        <v>-</v>
      </c>
      <c r="J24" s="13" t="s">
        <v>106</v>
      </c>
      <c r="K24" s="13" t="s">
        <v>106</v>
      </c>
      <c r="L24" s="13" t="s">
        <v>106</v>
      </c>
      <c r="M24" s="13">
        <v>2</v>
      </c>
      <c r="N24" s="59">
        <f t="shared" si="1"/>
        <v>2</v>
      </c>
      <c r="O24" s="57"/>
      <c r="Q24"/>
    </row>
    <row r="25" spans="1:17" s="3" customFormat="1" ht="15.2" customHeight="1" x14ac:dyDescent="0.25">
      <c r="A25" s="106"/>
      <c r="B25" s="12">
        <v>21</v>
      </c>
      <c r="C25" s="28" t="s">
        <v>97</v>
      </c>
      <c r="D25" s="9">
        <v>73416</v>
      </c>
      <c r="E25" s="13" t="s">
        <v>106</v>
      </c>
      <c r="F25" s="13" t="s">
        <v>106</v>
      </c>
      <c r="G25" s="13" t="s">
        <v>106</v>
      </c>
      <c r="H25" s="13" t="s">
        <v>106</v>
      </c>
      <c r="I25" s="26" t="str">
        <f t="shared" si="0"/>
        <v>-</v>
      </c>
      <c r="J25" s="13" t="s">
        <v>106</v>
      </c>
      <c r="K25" s="13" t="s">
        <v>106</v>
      </c>
      <c r="L25" s="13" t="s">
        <v>106</v>
      </c>
      <c r="M25" s="13" t="s">
        <v>106</v>
      </c>
      <c r="N25" s="59" t="str">
        <f t="shared" si="1"/>
        <v>-</v>
      </c>
      <c r="O25" s="57"/>
      <c r="Q25"/>
    </row>
    <row r="26" spans="1:17" s="3" customFormat="1" ht="15.2" customHeight="1" x14ac:dyDescent="0.25">
      <c r="A26" s="106"/>
      <c r="B26" s="12">
        <v>22</v>
      </c>
      <c r="C26" s="10" t="s">
        <v>85</v>
      </c>
      <c r="D26" s="9">
        <v>73417</v>
      </c>
      <c r="E26" s="13" t="s">
        <v>106</v>
      </c>
      <c r="F26" s="13" t="s">
        <v>106</v>
      </c>
      <c r="G26" s="13" t="s">
        <v>106</v>
      </c>
      <c r="H26" s="13" t="s">
        <v>106</v>
      </c>
      <c r="I26" s="26" t="str">
        <f t="shared" si="0"/>
        <v>-</v>
      </c>
      <c r="J26" s="13" t="s">
        <v>106</v>
      </c>
      <c r="K26" s="13" t="s">
        <v>106</v>
      </c>
      <c r="L26" s="13" t="s">
        <v>106</v>
      </c>
      <c r="M26" s="13">
        <v>1</v>
      </c>
      <c r="N26" s="59">
        <f t="shared" si="1"/>
        <v>1</v>
      </c>
      <c r="O26" s="57"/>
      <c r="Q26"/>
    </row>
    <row r="27" spans="1:17" ht="15.2" customHeight="1" x14ac:dyDescent="0.25">
      <c r="A27" s="106"/>
      <c r="B27" s="12">
        <v>23</v>
      </c>
      <c r="C27" s="10" t="s">
        <v>18</v>
      </c>
      <c r="D27" s="9" t="s">
        <v>19</v>
      </c>
      <c r="E27" s="13" t="s">
        <v>106</v>
      </c>
      <c r="F27" s="13" t="s">
        <v>106</v>
      </c>
      <c r="G27" s="13" t="s">
        <v>106</v>
      </c>
      <c r="H27" s="13" t="s">
        <v>106</v>
      </c>
      <c r="I27" s="26" t="str">
        <f t="shared" si="0"/>
        <v>-</v>
      </c>
      <c r="J27" s="13" t="s">
        <v>106</v>
      </c>
      <c r="K27" s="13" t="s">
        <v>106</v>
      </c>
      <c r="L27" s="13" t="s">
        <v>106</v>
      </c>
      <c r="M27" s="13" t="s">
        <v>106</v>
      </c>
      <c r="N27" s="59" t="str">
        <f t="shared" si="1"/>
        <v>-</v>
      </c>
      <c r="O27" s="57"/>
      <c r="Q27"/>
    </row>
    <row r="28" spans="1:17" ht="15.2" customHeight="1" x14ac:dyDescent="0.25">
      <c r="A28" s="106"/>
      <c r="B28" s="12">
        <v>24</v>
      </c>
      <c r="C28" s="10" t="s">
        <v>20</v>
      </c>
      <c r="D28" s="9" t="s">
        <v>21</v>
      </c>
      <c r="E28" s="13" t="s">
        <v>106</v>
      </c>
      <c r="F28" s="13" t="s">
        <v>106</v>
      </c>
      <c r="G28" s="13" t="s">
        <v>106</v>
      </c>
      <c r="H28" s="13" t="s">
        <v>106</v>
      </c>
      <c r="I28" s="26" t="str">
        <f t="shared" si="0"/>
        <v>-</v>
      </c>
      <c r="J28" s="13">
        <v>0.3</v>
      </c>
      <c r="K28" s="13" t="s">
        <v>106</v>
      </c>
      <c r="L28" s="13" t="s">
        <v>106</v>
      </c>
      <c r="M28" s="13">
        <v>1.7</v>
      </c>
      <c r="N28" s="59">
        <f t="shared" si="1"/>
        <v>2</v>
      </c>
      <c r="O28" s="57"/>
      <c r="Q28"/>
    </row>
    <row r="29" spans="1:17" ht="15.2" customHeight="1" thickBot="1" x14ac:dyDescent="0.3">
      <c r="A29" s="107"/>
      <c r="B29" s="29">
        <v>25</v>
      </c>
      <c r="C29" s="32" t="s">
        <v>99</v>
      </c>
      <c r="D29" s="33" t="s">
        <v>98</v>
      </c>
      <c r="E29" s="45" t="s">
        <v>106</v>
      </c>
      <c r="F29" s="45" t="s">
        <v>106</v>
      </c>
      <c r="G29" s="45" t="s">
        <v>106</v>
      </c>
      <c r="H29" s="45" t="s">
        <v>106</v>
      </c>
      <c r="I29" s="46" t="str">
        <f t="shared" si="0"/>
        <v>-</v>
      </c>
      <c r="J29" s="45" t="s">
        <v>106</v>
      </c>
      <c r="K29" s="45" t="s">
        <v>106</v>
      </c>
      <c r="L29" s="45" t="s">
        <v>106</v>
      </c>
      <c r="M29" s="45" t="s">
        <v>106</v>
      </c>
      <c r="N29" s="60" t="str">
        <f t="shared" si="1"/>
        <v>-</v>
      </c>
      <c r="O29" s="57"/>
      <c r="Q29"/>
    </row>
    <row r="30" spans="1:17" ht="15.2" customHeight="1" x14ac:dyDescent="0.25">
      <c r="A30" s="87" t="s">
        <v>56</v>
      </c>
      <c r="B30" s="18">
        <v>26</v>
      </c>
      <c r="C30" s="37" t="s">
        <v>22</v>
      </c>
      <c r="D30" s="38" t="s">
        <v>23</v>
      </c>
      <c r="E30" s="20" t="s">
        <v>106</v>
      </c>
      <c r="F30" s="20" t="s">
        <v>106</v>
      </c>
      <c r="G30" s="20" t="s">
        <v>106</v>
      </c>
      <c r="H30" s="20" t="s">
        <v>106</v>
      </c>
      <c r="I30" s="27" t="str">
        <f t="shared" si="0"/>
        <v>-</v>
      </c>
      <c r="J30" s="20" t="s">
        <v>106</v>
      </c>
      <c r="K30" s="20" t="s">
        <v>106</v>
      </c>
      <c r="L30" s="20" t="s">
        <v>106</v>
      </c>
      <c r="M30" s="20">
        <v>3</v>
      </c>
      <c r="N30" s="58">
        <f t="shared" si="1"/>
        <v>3</v>
      </c>
      <c r="O30" s="57"/>
      <c r="Q30"/>
    </row>
    <row r="31" spans="1:17" s="3" customFormat="1" ht="15.2" customHeight="1" x14ac:dyDescent="0.25">
      <c r="A31" s="88"/>
      <c r="B31" s="12">
        <v>27</v>
      </c>
      <c r="C31" s="10" t="s">
        <v>24</v>
      </c>
      <c r="D31" s="9" t="s">
        <v>25</v>
      </c>
      <c r="E31" s="13" t="s">
        <v>106</v>
      </c>
      <c r="F31" s="13" t="s">
        <v>106</v>
      </c>
      <c r="G31" s="13" t="s">
        <v>106</v>
      </c>
      <c r="H31" s="13" t="s">
        <v>106</v>
      </c>
      <c r="I31" s="26" t="str">
        <f t="shared" si="0"/>
        <v>-</v>
      </c>
      <c r="J31" s="13">
        <v>0.7</v>
      </c>
      <c r="K31" s="13" t="s">
        <v>106</v>
      </c>
      <c r="L31" s="13" t="s">
        <v>106</v>
      </c>
      <c r="M31" s="13">
        <v>5.3</v>
      </c>
      <c r="N31" s="59">
        <f t="shared" si="1"/>
        <v>6</v>
      </c>
      <c r="O31" s="57"/>
      <c r="Q31"/>
    </row>
    <row r="32" spans="1:17" ht="15.2" customHeight="1" x14ac:dyDescent="0.25">
      <c r="A32" s="88"/>
      <c r="B32" s="12">
        <v>28</v>
      </c>
      <c r="C32" s="10" t="s">
        <v>86</v>
      </c>
      <c r="D32" s="9">
        <v>72421</v>
      </c>
      <c r="E32" s="13" t="s">
        <v>106</v>
      </c>
      <c r="F32" s="13" t="s">
        <v>106</v>
      </c>
      <c r="G32" s="13" t="s">
        <v>106</v>
      </c>
      <c r="H32" s="13" t="s">
        <v>106</v>
      </c>
      <c r="I32" s="26" t="str">
        <f t="shared" si="0"/>
        <v>-</v>
      </c>
      <c r="J32" s="13" t="s">
        <v>106</v>
      </c>
      <c r="K32" s="13" t="s">
        <v>106</v>
      </c>
      <c r="L32" s="13" t="s">
        <v>106</v>
      </c>
      <c r="M32" s="13">
        <v>18</v>
      </c>
      <c r="N32" s="59">
        <f t="shared" si="1"/>
        <v>18</v>
      </c>
      <c r="O32" s="57"/>
      <c r="Q32"/>
    </row>
    <row r="33" spans="1:17" ht="15.2" customHeight="1" x14ac:dyDescent="0.25">
      <c r="A33" s="88"/>
      <c r="B33" s="12">
        <v>29</v>
      </c>
      <c r="C33" s="10" t="s">
        <v>26</v>
      </c>
      <c r="D33" s="9" t="s">
        <v>27</v>
      </c>
      <c r="E33" s="13" t="s">
        <v>106</v>
      </c>
      <c r="F33" s="13" t="s">
        <v>106</v>
      </c>
      <c r="G33" s="13" t="s">
        <v>106</v>
      </c>
      <c r="H33" s="13">
        <v>25</v>
      </c>
      <c r="I33" s="26">
        <f t="shared" si="0"/>
        <v>25</v>
      </c>
      <c r="J33" s="13">
        <v>3</v>
      </c>
      <c r="K33" s="13" t="s">
        <v>106</v>
      </c>
      <c r="L33" s="13" t="s">
        <v>106</v>
      </c>
      <c r="M33" s="13">
        <v>46</v>
      </c>
      <c r="N33" s="59">
        <f t="shared" si="1"/>
        <v>49</v>
      </c>
      <c r="O33" s="57"/>
      <c r="Q33"/>
    </row>
    <row r="34" spans="1:17" ht="15.2" customHeight="1" x14ac:dyDescent="0.25">
      <c r="A34" s="88"/>
      <c r="B34" s="12">
        <v>30</v>
      </c>
      <c r="C34" s="10" t="s">
        <v>28</v>
      </c>
      <c r="D34" s="9" t="s">
        <v>29</v>
      </c>
      <c r="E34" s="13" t="s">
        <v>106</v>
      </c>
      <c r="F34" s="13" t="s">
        <v>106</v>
      </c>
      <c r="G34" s="13" t="s">
        <v>106</v>
      </c>
      <c r="H34" s="13">
        <v>27</v>
      </c>
      <c r="I34" s="26">
        <f t="shared" si="0"/>
        <v>27</v>
      </c>
      <c r="J34" s="13">
        <v>4</v>
      </c>
      <c r="K34" s="13" t="s">
        <v>106</v>
      </c>
      <c r="L34" s="13" t="s">
        <v>106</v>
      </c>
      <c r="M34" s="13">
        <v>3</v>
      </c>
      <c r="N34" s="59">
        <f t="shared" si="1"/>
        <v>7</v>
      </c>
      <c r="O34" s="57"/>
      <c r="Q34"/>
    </row>
    <row r="35" spans="1:17" ht="15.2" customHeight="1" x14ac:dyDescent="0.25">
      <c r="A35" s="88"/>
      <c r="B35" s="12">
        <v>31</v>
      </c>
      <c r="C35" s="10" t="s">
        <v>30</v>
      </c>
      <c r="D35" s="9">
        <v>72422</v>
      </c>
      <c r="E35" s="13" t="s">
        <v>106</v>
      </c>
      <c r="F35" s="13" t="s">
        <v>106</v>
      </c>
      <c r="G35" s="13" t="s">
        <v>106</v>
      </c>
      <c r="H35" s="13" t="s">
        <v>106</v>
      </c>
      <c r="I35" s="26" t="str">
        <f t="shared" si="0"/>
        <v>-</v>
      </c>
      <c r="J35" s="13">
        <v>1</v>
      </c>
      <c r="K35" s="13" t="s">
        <v>106</v>
      </c>
      <c r="L35" s="13" t="s">
        <v>106</v>
      </c>
      <c r="M35" s="13">
        <v>33</v>
      </c>
      <c r="N35" s="59">
        <f t="shared" si="1"/>
        <v>34</v>
      </c>
      <c r="O35" s="57"/>
      <c r="Q35"/>
    </row>
    <row r="36" spans="1:17" ht="15.2" customHeight="1" x14ac:dyDescent="0.25">
      <c r="A36" s="88"/>
      <c r="B36" s="12">
        <v>32</v>
      </c>
      <c r="C36" s="10" t="s">
        <v>31</v>
      </c>
      <c r="D36" s="9">
        <v>72423</v>
      </c>
      <c r="E36" s="13" t="s">
        <v>106</v>
      </c>
      <c r="F36" s="13" t="s">
        <v>106</v>
      </c>
      <c r="G36" s="13" t="s">
        <v>106</v>
      </c>
      <c r="H36" s="13">
        <v>7</v>
      </c>
      <c r="I36" s="26">
        <f t="shared" si="0"/>
        <v>7</v>
      </c>
      <c r="J36" s="13">
        <v>1</v>
      </c>
      <c r="K36" s="13" t="s">
        <v>106</v>
      </c>
      <c r="L36" s="13" t="s">
        <v>106</v>
      </c>
      <c r="M36" s="13">
        <v>1</v>
      </c>
      <c r="N36" s="59">
        <f t="shared" si="1"/>
        <v>2</v>
      </c>
      <c r="O36" s="57"/>
      <c r="Q36"/>
    </row>
    <row r="37" spans="1:17" s="3" customFormat="1" ht="15.2" customHeight="1" x14ac:dyDescent="0.25">
      <c r="A37" s="88"/>
      <c r="B37" s="12">
        <v>33</v>
      </c>
      <c r="C37" s="10" t="s">
        <v>32</v>
      </c>
      <c r="D37" s="9">
        <v>72424</v>
      </c>
      <c r="E37" s="13" t="s">
        <v>106</v>
      </c>
      <c r="F37" s="13" t="s">
        <v>106</v>
      </c>
      <c r="G37" s="13" t="s">
        <v>106</v>
      </c>
      <c r="H37" s="13" t="s">
        <v>106</v>
      </c>
      <c r="I37" s="26" t="str">
        <f t="shared" si="0"/>
        <v>-</v>
      </c>
      <c r="J37" s="13" t="s">
        <v>106</v>
      </c>
      <c r="K37" s="13" t="s">
        <v>106</v>
      </c>
      <c r="L37" s="13" t="s">
        <v>106</v>
      </c>
      <c r="M37" s="13">
        <v>2</v>
      </c>
      <c r="N37" s="59">
        <f t="shared" si="1"/>
        <v>2</v>
      </c>
      <c r="O37" s="57"/>
      <c r="Q37"/>
    </row>
    <row r="38" spans="1:17" ht="15.2" customHeight="1" x14ac:dyDescent="0.25">
      <c r="A38" s="88"/>
      <c r="B38" s="12">
        <v>34</v>
      </c>
      <c r="C38" s="10" t="s">
        <v>33</v>
      </c>
      <c r="D38" s="9" t="s">
        <v>34</v>
      </c>
      <c r="E38" s="13" t="s">
        <v>106</v>
      </c>
      <c r="F38" s="13" t="s">
        <v>106</v>
      </c>
      <c r="G38" s="13" t="s">
        <v>106</v>
      </c>
      <c r="H38" s="13">
        <v>0.1</v>
      </c>
      <c r="I38" s="26">
        <f t="shared" si="0"/>
        <v>0.1</v>
      </c>
      <c r="J38" s="13">
        <v>3</v>
      </c>
      <c r="K38" s="13" t="s">
        <v>106</v>
      </c>
      <c r="L38" s="13" t="s">
        <v>106</v>
      </c>
      <c r="M38" s="13">
        <v>5</v>
      </c>
      <c r="N38" s="59">
        <f t="shared" si="1"/>
        <v>8</v>
      </c>
      <c r="O38" s="57"/>
      <c r="Q38"/>
    </row>
    <row r="39" spans="1:17" ht="15.2" customHeight="1" x14ac:dyDescent="0.25">
      <c r="A39" s="88"/>
      <c r="B39" s="12">
        <v>35</v>
      </c>
      <c r="C39" s="10" t="s">
        <v>87</v>
      </c>
      <c r="D39" s="9">
        <v>72432</v>
      </c>
      <c r="E39" s="13" t="s">
        <v>106</v>
      </c>
      <c r="F39" s="13" t="s">
        <v>106</v>
      </c>
      <c r="G39" s="13" t="s">
        <v>106</v>
      </c>
      <c r="H39" s="13">
        <v>1</v>
      </c>
      <c r="I39" s="26">
        <f t="shared" si="0"/>
        <v>1</v>
      </c>
      <c r="J39" s="13" t="s">
        <v>106</v>
      </c>
      <c r="K39" s="13" t="s">
        <v>106</v>
      </c>
      <c r="L39" s="13" t="s">
        <v>106</v>
      </c>
      <c r="M39" s="13">
        <v>13</v>
      </c>
      <c r="N39" s="59">
        <f t="shared" si="1"/>
        <v>13</v>
      </c>
      <c r="O39" s="57"/>
      <c r="Q39"/>
    </row>
    <row r="40" spans="1:17" ht="15.2" customHeight="1" x14ac:dyDescent="0.25">
      <c r="A40" s="88"/>
      <c r="B40" s="12">
        <v>36</v>
      </c>
      <c r="C40" s="10" t="s">
        <v>94</v>
      </c>
      <c r="D40" s="9">
        <v>48844</v>
      </c>
      <c r="E40" s="13" t="s">
        <v>106</v>
      </c>
      <c r="F40" s="13" t="s">
        <v>106</v>
      </c>
      <c r="G40" s="13" t="s">
        <v>106</v>
      </c>
      <c r="H40" s="13" t="s">
        <v>106</v>
      </c>
      <c r="I40" s="26" t="str">
        <f t="shared" si="0"/>
        <v>-</v>
      </c>
      <c r="J40" s="13">
        <v>0.2</v>
      </c>
      <c r="K40" s="13" t="s">
        <v>106</v>
      </c>
      <c r="L40" s="13" t="s">
        <v>106</v>
      </c>
      <c r="M40" s="13">
        <v>1.8</v>
      </c>
      <c r="N40" s="59">
        <f t="shared" si="1"/>
        <v>2</v>
      </c>
      <c r="O40" s="57"/>
      <c r="Q40"/>
    </row>
    <row r="41" spans="1:17" ht="15.2" customHeight="1" x14ac:dyDescent="0.25">
      <c r="A41" s="88"/>
      <c r="B41" s="12">
        <v>37</v>
      </c>
      <c r="C41" s="10" t="s">
        <v>35</v>
      </c>
      <c r="D41" s="9">
        <v>72425</v>
      </c>
      <c r="E41" s="13" t="s">
        <v>106</v>
      </c>
      <c r="F41" s="13" t="s">
        <v>106</v>
      </c>
      <c r="G41" s="13" t="s">
        <v>106</v>
      </c>
      <c r="H41" s="13" t="s">
        <v>106</v>
      </c>
      <c r="I41" s="26" t="str">
        <f t="shared" si="0"/>
        <v>-</v>
      </c>
      <c r="J41" s="13">
        <v>1</v>
      </c>
      <c r="K41" s="13" t="s">
        <v>106</v>
      </c>
      <c r="L41" s="13" t="s">
        <v>106</v>
      </c>
      <c r="M41" s="13">
        <v>19</v>
      </c>
      <c r="N41" s="59">
        <f t="shared" si="1"/>
        <v>20</v>
      </c>
      <c r="O41" s="57"/>
      <c r="Q41"/>
    </row>
    <row r="42" spans="1:17" ht="15.2" customHeight="1" x14ac:dyDescent="0.25">
      <c r="A42" s="88"/>
      <c r="B42" s="12">
        <v>38</v>
      </c>
      <c r="C42" s="10" t="s">
        <v>88</v>
      </c>
      <c r="D42" s="9">
        <v>72426</v>
      </c>
      <c r="E42" s="13" t="s">
        <v>106</v>
      </c>
      <c r="F42" s="13" t="s">
        <v>106</v>
      </c>
      <c r="G42" s="13" t="s">
        <v>106</v>
      </c>
      <c r="H42" s="13">
        <v>67</v>
      </c>
      <c r="I42" s="26">
        <f t="shared" si="0"/>
        <v>67</v>
      </c>
      <c r="J42" s="13">
        <v>5</v>
      </c>
      <c r="K42" s="13" t="s">
        <v>106</v>
      </c>
      <c r="L42" s="13" t="s">
        <v>106</v>
      </c>
      <c r="M42" s="13">
        <v>15</v>
      </c>
      <c r="N42" s="59">
        <f t="shared" si="1"/>
        <v>20</v>
      </c>
      <c r="O42" s="57"/>
      <c r="Q42"/>
    </row>
    <row r="43" spans="1:17" ht="15.2" customHeight="1" x14ac:dyDescent="0.25">
      <c r="A43" s="88"/>
      <c r="B43" s="12">
        <v>39</v>
      </c>
      <c r="C43" s="10" t="s">
        <v>95</v>
      </c>
      <c r="D43" s="9" t="s">
        <v>96</v>
      </c>
      <c r="E43" s="13" t="s">
        <v>106</v>
      </c>
      <c r="F43" s="13" t="s">
        <v>106</v>
      </c>
      <c r="G43" s="13" t="s">
        <v>106</v>
      </c>
      <c r="H43" s="13">
        <v>55</v>
      </c>
      <c r="I43" s="26">
        <f t="shared" si="0"/>
        <v>55</v>
      </c>
      <c r="J43" s="13">
        <v>3</v>
      </c>
      <c r="K43" s="13">
        <v>1</v>
      </c>
      <c r="L43" s="13" t="s">
        <v>106</v>
      </c>
      <c r="M43" s="13">
        <v>20</v>
      </c>
      <c r="N43" s="59">
        <f t="shared" si="1"/>
        <v>24</v>
      </c>
      <c r="O43" s="57"/>
      <c r="Q43"/>
    </row>
    <row r="44" spans="1:17" ht="15.2" customHeight="1" x14ac:dyDescent="0.25">
      <c r="A44" s="88"/>
      <c r="B44" s="12">
        <v>40</v>
      </c>
      <c r="C44" s="10" t="s">
        <v>36</v>
      </c>
      <c r="D44" s="9">
        <v>72427</v>
      </c>
      <c r="E44" s="13" t="s">
        <v>106</v>
      </c>
      <c r="F44" s="13" t="s">
        <v>106</v>
      </c>
      <c r="G44" s="13" t="s">
        <v>106</v>
      </c>
      <c r="H44" s="13" t="s">
        <v>106</v>
      </c>
      <c r="I44" s="26" t="str">
        <f t="shared" si="0"/>
        <v>-</v>
      </c>
      <c r="J44" s="13">
        <v>3</v>
      </c>
      <c r="K44" s="13" t="s">
        <v>106</v>
      </c>
      <c r="L44" s="13" t="s">
        <v>106</v>
      </c>
      <c r="M44" s="13" t="s">
        <v>106</v>
      </c>
      <c r="N44" s="59">
        <f t="shared" si="1"/>
        <v>3</v>
      </c>
      <c r="O44" s="57"/>
      <c r="Q44"/>
    </row>
    <row r="45" spans="1:17" ht="15.2" customHeight="1" x14ac:dyDescent="0.25">
      <c r="A45" s="88"/>
      <c r="B45" s="12">
        <v>41</v>
      </c>
      <c r="C45" s="10" t="s">
        <v>37</v>
      </c>
      <c r="D45" s="9">
        <v>72428</v>
      </c>
      <c r="E45" s="13" t="s">
        <v>106</v>
      </c>
      <c r="F45" s="13" t="s">
        <v>106</v>
      </c>
      <c r="G45" s="13" t="s">
        <v>106</v>
      </c>
      <c r="H45" s="13">
        <v>8</v>
      </c>
      <c r="I45" s="26">
        <f t="shared" si="0"/>
        <v>8</v>
      </c>
      <c r="J45" s="13">
        <v>11</v>
      </c>
      <c r="K45" s="13" t="s">
        <v>106</v>
      </c>
      <c r="L45" s="13" t="s">
        <v>106</v>
      </c>
      <c r="M45" s="13">
        <v>1</v>
      </c>
      <c r="N45" s="59">
        <f t="shared" si="1"/>
        <v>12</v>
      </c>
      <c r="O45" s="57"/>
      <c r="Q45"/>
    </row>
    <row r="46" spans="1:17" ht="15.2" customHeight="1" x14ac:dyDescent="0.25">
      <c r="A46" s="88"/>
      <c r="B46" s="12">
        <v>42</v>
      </c>
      <c r="C46" s="10" t="s">
        <v>89</v>
      </c>
      <c r="D46" s="9">
        <v>72429</v>
      </c>
      <c r="E46" s="13" t="s">
        <v>106</v>
      </c>
      <c r="F46" s="13" t="s">
        <v>106</v>
      </c>
      <c r="G46" s="13" t="s">
        <v>106</v>
      </c>
      <c r="H46" s="13">
        <v>13</v>
      </c>
      <c r="I46" s="26">
        <f t="shared" si="0"/>
        <v>13</v>
      </c>
      <c r="J46" s="13">
        <v>7</v>
      </c>
      <c r="K46" s="13" t="s">
        <v>106</v>
      </c>
      <c r="L46" s="13" t="s">
        <v>106</v>
      </c>
      <c r="M46" s="13">
        <v>6</v>
      </c>
      <c r="N46" s="59">
        <f t="shared" si="1"/>
        <v>13</v>
      </c>
      <c r="O46" s="57"/>
      <c r="Q46"/>
    </row>
    <row r="47" spans="1:17" ht="15.2" customHeight="1" x14ac:dyDescent="0.25">
      <c r="A47" s="88"/>
      <c r="B47" s="12">
        <v>43</v>
      </c>
      <c r="C47" s="10" t="s">
        <v>38</v>
      </c>
      <c r="D47" s="9">
        <v>48845</v>
      </c>
      <c r="E47" s="13" t="s">
        <v>106</v>
      </c>
      <c r="F47" s="13" t="s">
        <v>106</v>
      </c>
      <c r="G47" s="13" t="s">
        <v>106</v>
      </c>
      <c r="H47" s="13" t="s">
        <v>106</v>
      </c>
      <c r="I47" s="26" t="str">
        <f t="shared" si="0"/>
        <v>-</v>
      </c>
      <c r="J47" s="13">
        <v>23</v>
      </c>
      <c r="K47" s="13">
        <v>4</v>
      </c>
      <c r="L47" s="13" t="s">
        <v>106</v>
      </c>
      <c r="M47" s="13" t="s">
        <v>106</v>
      </c>
      <c r="N47" s="59">
        <f t="shared" si="1"/>
        <v>27</v>
      </c>
      <c r="O47" s="57"/>
      <c r="Q47"/>
    </row>
    <row r="48" spans="1:17" ht="15.2" customHeight="1" x14ac:dyDescent="0.25">
      <c r="A48" s="88"/>
      <c r="B48" s="12">
        <v>44</v>
      </c>
      <c r="C48" s="10" t="s">
        <v>90</v>
      </c>
      <c r="D48" s="9">
        <v>72436</v>
      </c>
      <c r="E48" s="13" t="s">
        <v>106</v>
      </c>
      <c r="F48" s="13" t="s">
        <v>106</v>
      </c>
      <c r="G48" s="13" t="s">
        <v>106</v>
      </c>
      <c r="H48" s="13" t="s">
        <v>106</v>
      </c>
      <c r="I48" s="26" t="str">
        <f t="shared" si="0"/>
        <v>-</v>
      </c>
      <c r="J48" s="13">
        <v>20</v>
      </c>
      <c r="K48" s="13">
        <v>1</v>
      </c>
      <c r="L48" s="13" t="s">
        <v>106</v>
      </c>
      <c r="M48" s="13" t="s">
        <v>106</v>
      </c>
      <c r="N48" s="59">
        <f t="shared" si="1"/>
        <v>21</v>
      </c>
      <c r="O48" s="57"/>
      <c r="Q48"/>
    </row>
    <row r="49" spans="1:17" ht="15.2" customHeight="1" thickBot="1" x14ac:dyDescent="0.3">
      <c r="A49" s="89"/>
      <c r="B49" s="29">
        <v>45</v>
      </c>
      <c r="C49" s="32" t="s">
        <v>39</v>
      </c>
      <c r="D49" s="33" t="s">
        <v>40</v>
      </c>
      <c r="E49" s="45" t="s">
        <v>106</v>
      </c>
      <c r="F49" s="45" t="s">
        <v>106</v>
      </c>
      <c r="G49" s="45" t="s">
        <v>106</v>
      </c>
      <c r="H49" s="45" t="s">
        <v>106</v>
      </c>
      <c r="I49" s="46" t="str">
        <f t="shared" si="0"/>
        <v>-</v>
      </c>
      <c r="J49" s="45">
        <v>17</v>
      </c>
      <c r="K49" s="45">
        <v>7</v>
      </c>
      <c r="L49" s="45" t="s">
        <v>106</v>
      </c>
      <c r="M49" s="45" t="s">
        <v>106</v>
      </c>
      <c r="N49" s="60">
        <f t="shared" si="1"/>
        <v>24</v>
      </c>
      <c r="O49" s="57"/>
      <c r="Q49"/>
    </row>
    <row r="50" spans="1:17" ht="15.2" customHeight="1" x14ac:dyDescent="0.25">
      <c r="A50" s="90" t="s">
        <v>62</v>
      </c>
      <c r="B50" s="18">
        <v>46</v>
      </c>
      <c r="C50" s="37" t="s">
        <v>41</v>
      </c>
      <c r="D50" s="38">
        <v>72441</v>
      </c>
      <c r="E50" s="20" t="s">
        <v>106</v>
      </c>
      <c r="F50" s="20" t="s">
        <v>106</v>
      </c>
      <c r="G50" s="20" t="s">
        <v>106</v>
      </c>
      <c r="H50" s="20" t="s">
        <v>106</v>
      </c>
      <c r="I50" s="27" t="str">
        <f t="shared" si="0"/>
        <v>-</v>
      </c>
      <c r="J50" s="20">
        <v>1</v>
      </c>
      <c r="K50" s="20">
        <v>1</v>
      </c>
      <c r="L50" s="20" t="s">
        <v>106</v>
      </c>
      <c r="M50" s="20" t="s">
        <v>106</v>
      </c>
      <c r="N50" s="58">
        <f t="shared" si="1"/>
        <v>2</v>
      </c>
      <c r="O50" s="57"/>
      <c r="Q50"/>
    </row>
    <row r="51" spans="1:17" ht="15.2" customHeight="1" x14ac:dyDescent="0.25">
      <c r="A51" s="91"/>
      <c r="B51" s="12">
        <v>47</v>
      </c>
      <c r="C51" s="10" t="s">
        <v>42</v>
      </c>
      <c r="D51" s="9" t="s">
        <v>43</v>
      </c>
      <c r="E51" s="13" t="s">
        <v>106</v>
      </c>
      <c r="F51" s="13" t="s">
        <v>106</v>
      </c>
      <c r="G51" s="13" t="s">
        <v>106</v>
      </c>
      <c r="H51" s="13">
        <v>2</v>
      </c>
      <c r="I51" s="26">
        <f t="shared" si="0"/>
        <v>2</v>
      </c>
      <c r="J51" s="13">
        <v>1</v>
      </c>
      <c r="K51" s="13" t="s">
        <v>106</v>
      </c>
      <c r="L51" s="13" t="s">
        <v>106</v>
      </c>
      <c r="M51" s="13" t="s">
        <v>106</v>
      </c>
      <c r="N51" s="59">
        <f t="shared" si="1"/>
        <v>1</v>
      </c>
      <c r="O51" s="57"/>
      <c r="Q51"/>
    </row>
    <row r="52" spans="1:17" ht="15.2" customHeight="1" x14ac:dyDescent="0.25">
      <c r="A52" s="91"/>
      <c r="B52" s="12">
        <v>48</v>
      </c>
      <c r="C52" s="10" t="s">
        <v>75</v>
      </c>
      <c r="D52" s="9">
        <v>72442</v>
      </c>
      <c r="E52" s="13" t="s">
        <v>106</v>
      </c>
      <c r="F52" s="13" t="s">
        <v>106</v>
      </c>
      <c r="G52" s="13" t="s">
        <v>106</v>
      </c>
      <c r="H52" s="13" t="s">
        <v>106</v>
      </c>
      <c r="I52" s="26" t="str">
        <f t="shared" si="0"/>
        <v>-</v>
      </c>
      <c r="J52" s="13">
        <v>1</v>
      </c>
      <c r="K52" s="13">
        <v>1</v>
      </c>
      <c r="L52" s="13" t="s">
        <v>106</v>
      </c>
      <c r="M52" s="13" t="s">
        <v>106</v>
      </c>
      <c r="N52" s="59">
        <f t="shared" si="1"/>
        <v>2</v>
      </c>
      <c r="O52" s="57"/>
      <c r="Q52"/>
    </row>
    <row r="53" spans="1:17" ht="15.2" customHeight="1" x14ac:dyDescent="0.25">
      <c r="A53" s="91"/>
      <c r="B53" s="12">
        <v>49</v>
      </c>
      <c r="C53" s="10" t="s">
        <v>44</v>
      </c>
      <c r="D53" s="9">
        <v>72443</v>
      </c>
      <c r="E53" s="13" t="s">
        <v>106</v>
      </c>
      <c r="F53" s="13" t="s">
        <v>106</v>
      </c>
      <c r="G53" s="13" t="s">
        <v>106</v>
      </c>
      <c r="H53" s="13" t="s">
        <v>106</v>
      </c>
      <c r="I53" s="26" t="str">
        <f t="shared" si="0"/>
        <v>-</v>
      </c>
      <c r="J53" s="13">
        <v>12</v>
      </c>
      <c r="K53" s="13" t="s">
        <v>106</v>
      </c>
      <c r="L53" s="13" t="s">
        <v>106</v>
      </c>
      <c r="M53" s="13" t="s">
        <v>106</v>
      </c>
      <c r="N53" s="59">
        <f t="shared" si="1"/>
        <v>12</v>
      </c>
      <c r="O53" s="57"/>
      <c r="Q53"/>
    </row>
    <row r="54" spans="1:17" ht="15.2" customHeight="1" x14ac:dyDescent="0.25">
      <c r="A54" s="91"/>
      <c r="B54" s="12">
        <v>50</v>
      </c>
      <c r="C54" s="10" t="s">
        <v>45</v>
      </c>
      <c r="D54" s="9" t="s">
        <v>46</v>
      </c>
      <c r="E54" s="13" t="s">
        <v>106</v>
      </c>
      <c r="F54" s="13" t="s">
        <v>106</v>
      </c>
      <c r="G54" s="13" t="s">
        <v>106</v>
      </c>
      <c r="H54" s="13" t="s">
        <v>106</v>
      </c>
      <c r="I54" s="26" t="str">
        <f t="shared" si="0"/>
        <v>-</v>
      </c>
      <c r="J54" s="13">
        <v>12</v>
      </c>
      <c r="K54" s="13">
        <v>1</v>
      </c>
      <c r="L54" s="13" t="s">
        <v>106</v>
      </c>
      <c r="M54" s="13">
        <v>5</v>
      </c>
      <c r="N54" s="59">
        <f t="shared" si="1"/>
        <v>18</v>
      </c>
      <c r="O54" s="57"/>
      <c r="Q54"/>
    </row>
    <row r="55" spans="1:17" ht="15.2" customHeight="1" x14ac:dyDescent="0.25">
      <c r="A55" s="91"/>
      <c r="B55" s="12">
        <v>51</v>
      </c>
      <c r="C55" s="10" t="s">
        <v>47</v>
      </c>
      <c r="D55" s="9">
        <v>72444</v>
      </c>
      <c r="E55" s="13" t="s">
        <v>106</v>
      </c>
      <c r="F55" s="13" t="s">
        <v>106</v>
      </c>
      <c r="G55" s="13" t="s">
        <v>106</v>
      </c>
      <c r="H55" s="13" t="s">
        <v>106</v>
      </c>
      <c r="I55" s="26" t="str">
        <f t="shared" si="0"/>
        <v>-</v>
      </c>
      <c r="J55" s="13">
        <v>2</v>
      </c>
      <c r="K55" s="13" t="s">
        <v>106</v>
      </c>
      <c r="L55" s="13" t="s">
        <v>106</v>
      </c>
      <c r="M55" s="13" t="s">
        <v>106</v>
      </c>
      <c r="N55" s="59">
        <f t="shared" si="1"/>
        <v>2</v>
      </c>
      <c r="O55" s="57"/>
      <c r="Q55"/>
    </row>
    <row r="56" spans="1:17" ht="15.2" customHeight="1" x14ac:dyDescent="0.25">
      <c r="A56" s="91"/>
      <c r="B56" s="12">
        <v>52</v>
      </c>
      <c r="C56" s="10" t="s">
        <v>48</v>
      </c>
      <c r="D56" s="9">
        <v>48846</v>
      </c>
      <c r="E56" s="13" t="s">
        <v>106</v>
      </c>
      <c r="F56" s="13" t="s">
        <v>106</v>
      </c>
      <c r="G56" s="13" t="s">
        <v>106</v>
      </c>
      <c r="H56" s="13">
        <v>0.5</v>
      </c>
      <c r="I56" s="26">
        <f t="shared" si="0"/>
        <v>0.5</v>
      </c>
      <c r="J56" s="13">
        <v>61</v>
      </c>
      <c r="K56" s="13" t="s">
        <v>106</v>
      </c>
      <c r="L56" s="13" t="s">
        <v>106</v>
      </c>
      <c r="M56" s="13" t="s">
        <v>106</v>
      </c>
      <c r="N56" s="59">
        <f t="shared" si="1"/>
        <v>61</v>
      </c>
      <c r="O56" s="57"/>
      <c r="Q56"/>
    </row>
    <row r="57" spans="1:17" ht="15.2" customHeight="1" x14ac:dyDescent="0.25">
      <c r="A57" s="91"/>
      <c r="B57" s="12">
        <v>53</v>
      </c>
      <c r="C57" s="10" t="s">
        <v>91</v>
      </c>
      <c r="D57" s="9">
        <v>72445</v>
      </c>
      <c r="E57" s="13" t="s">
        <v>106</v>
      </c>
      <c r="F57" s="13" t="s">
        <v>106</v>
      </c>
      <c r="G57" s="13" t="s">
        <v>106</v>
      </c>
      <c r="H57" s="13" t="s">
        <v>106</v>
      </c>
      <c r="I57" s="26" t="str">
        <f t="shared" si="0"/>
        <v>-</v>
      </c>
      <c r="J57" s="13">
        <v>26</v>
      </c>
      <c r="K57" s="13" t="s">
        <v>106</v>
      </c>
      <c r="L57" s="13" t="s">
        <v>106</v>
      </c>
      <c r="M57" s="13" t="s">
        <v>106</v>
      </c>
      <c r="N57" s="59">
        <f t="shared" si="1"/>
        <v>26</v>
      </c>
      <c r="O57" s="57"/>
      <c r="Q57"/>
    </row>
    <row r="58" spans="1:17" ht="15.2" customHeight="1" x14ac:dyDescent="0.25">
      <c r="A58" s="91"/>
      <c r="B58" s="12">
        <v>54</v>
      </c>
      <c r="C58" s="10" t="s">
        <v>92</v>
      </c>
      <c r="D58" s="9">
        <v>72446</v>
      </c>
      <c r="E58" s="13" t="s">
        <v>106</v>
      </c>
      <c r="F58" s="13" t="s">
        <v>106</v>
      </c>
      <c r="G58" s="13" t="s">
        <v>106</v>
      </c>
      <c r="H58" s="13" t="s">
        <v>106</v>
      </c>
      <c r="I58" s="26" t="str">
        <f t="shared" si="0"/>
        <v>-</v>
      </c>
      <c r="J58" s="13" t="s">
        <v>106</v>
      </c>
      <c r="K58" s="13" t="s">
        <v>106</v>
      </c>
      <c r="L58" s="13" t="s">
        <v>106</v>
      </c>
      <c r="M58" s="13" t="s">
        <v>106</v>
      </c>
      <c r="N58" s="59" t="str">
        <f t="shared" si="1"/>
        <v>-</v>
      </c>
      <c r="O58" s="57"/>
      <c r="Q58"/>
    </row>
    <row r="59" spans="1:17" ht="15.2" customHeight="1" x14ac:dyDescent="0.25">
      <c r="A59" s="91"/>
      <c r="B59" s="12">
        <v>55</v>
      </c>
      <c r="C59" s="10" t="s">
        <v>49</v>
      </c>
      <c r="D59" s="9" t="s">
        <v>50</v>
      </c>
      <c r="E59" s="13" t="s">
        <v>106</v>
      </c>
      <c r="F59" s="13" t="s">
        <v>106</v>
      </c>
      <c r="G59" s="13" t="s">
        <v>106</v>
      </c>
      <c r="H59" s="13" t="s">
        <v>106</v>
      </c>
      <c r="I59" s="26" t="str">
        <f t="shared" si="0"/>
        <v>-</v>
      </c>
      <c r="J59" s="13">
        <v>1</v>
      </c>
      <c r="K59" s="13" t="s">
        <v>106</v>
      </c>
      <c r="L59" s="13" t="s">
        <v>106</v>
      </c>
      <c r="M59" s="13" t="s">
        <v>106</v>
      </c>
      <c r="N59" s="59">
        <f t="shared" si="1"/>
        <v>1</v>
      </c>
      <c r="O59" s="57"/>
      <c r="Q59"/>
    </row>
    <row r="60" spans="1:17" ht="15.2" customHeight="1" thickBot="1" x14ac:dyDescent="0.3">
      <c r="A60" s="92"/>
      <c r="B60" s="29">
        <v>56</v>
      </c>
      <c r="C60" s="32" t="s">
        <v>67</v>
      </c>
      <c r="D60" s="33" t="s">
        <v>68</v>
      </c>
      <c r="E60" s="45" t="s">
        <v>106</v>
      </c>
      <c r="F60" s="45" t="s">
        <v>106</v>
      </c>
      <c r="G60" s="45" t="s">
        <v>106</v>
      </c>
      <c r="H60" s="45" t="s">
        <v>106</v>
      </c>
      <c r="I60" s="46" t="str">
        <f t="shared" si="0"/>
        <v>-</v>
      </c>
      <c r="J60" s="45">
        <v>9</v>
      </c>
      <c r="K60" s="45" t="s">
        <v>106</v>
      </c>
      <c r="L60" s="45" t="s">
        <v>106</v>
      </c>
      <c r="M60" s="45" t="s">
        <v>106</v>
      </c>
      <c r="N60" s="60">
        <f t="shared" si="1"/>
        <v>9</v>
      </c>
      <c r="O60" s="57"/>
      <c r="Q60"/>
    </row>
    <row r="61" spans="1:17" ht="15.2" customHeight="1" x14ac:dyDescent="0.25">
      <c r="A61" s="93" t="s">
        <v>70</v>
      </c>
      <c r="B61" s="18">
        <v>57</v>
      </c>
      <c r="C61" s="49" t="s">
        <v>55</v>
      </c>
      <c r="D61" s="50" t="s">
        <v>54</v>
      </c>
      <c r="E61" s="20" t="s">
        <v>106</v>
      </c>
      <c r="F61" s="20">
        <v>1</v>
      </c>
      <c r="G61" s="20" t="s">
        <v>106</v>
      </c>
      <c r="H61" s="20" t="s">
        <v>106</v>
      </c>
      <c r="I61" s="27">
        <f t="shared" si="0"/>
        <v>1</v>
      </c>
      <c r="J61" s="20" t="s">
        <v>106</v>
      </c>
      <c r="K61" s="20">
        <v>2</v>
      </c>
      <c r="L61" s="20" t="s">
        <v>106</v>
      </c>
      <c r="M61" s="20">
        <v>10</v>
      </c>
      <c r="N61" s="58">
        <f t="shared" si="1"/>
        <v>12</v>
      </c>
      <c r="O61" s="57"/>
      <c r="Q61"/>
    </row>
    <row r="62" spans="1:17" ht="15.2" customHeight="1" thickBot="1" x14ac:dyDescent="0.3">
      <c r="A62" s="94"/>
      <c r="B62" s="29">
        <v>58</v>
      </c>
      <c r="C62" s="51" t="s">
        <v>93</v>
      </c>
      <c r="D62" s="52" t="s">
        <v>65</v>
      </c>
      <c r="E62" s="53"/>
      <c r="F62" s="53"/>
      <c r="G62" s="53"/>
      <c r="H62" s="53"/>
      <c r="I62" s="46" t="str">
        <f>+IF(AND(OR(E62="-",E62=""),OR(F62="-",F62=""),OR(G62="-",G62=""),OR(H62="-",H62="")),"-",SUM(E62:H62))</f>
        <v>-</v>
      </c>
      <c r="J62" s="53"/>
      <c r="K62" s="53"/>
      <c r="L62" s="53"/>
      <c r="M62" s="53"/>
      <c r="N62" s="60" t="str">
        <f>+IF(AND(OR(J62="-",J62=""),OR(K62="-",K62=""),OR(L62="-",L62=""),OR(M62="-",M62="")),"-",SUM(J62:M62))</f>
        <v>-</v>
      </c>
      <c r="O62" s="48"/>
      <c r="Q62"/>
    </row>
    <row r="63" spans="1:17" ht="11.25" customHeight="1" x14ac:dyDescent="0.25">
      <c r="Q63"/>
    </row>
    <row r="64" spans="1:17" ht="11.25" customHeight="1" x14ac:dyDescent="0.25">
      <c r="Q64"/>
    </row>
    <row r="65" spans="17:17" ht="11.25" customHeight="1" x14ac:dyDescent="0.25">
      <c r="Q65"/>
    </row>
    <row r="66" spans="17:17" ht="11.25" customHeight="1" x14ac:dyDescent="0.25">
      <c r="Q66"/>
    </row>
    <row r="67" spans="17:17" ht="11.25" customHeight="1" x14ac:dyDescent="0.25">
      <c r="Q67"/>
    </row>
  </sheetData>
  <mergeCells count="13">
    <mergeCell ref="A61:A62"/>
    <mergeCell ref="C1:N1"/>
    <mergeCell ref="F2:J2"/>
    <mergeCell ref="B3:B4"/>
    <mergeCell ref="C3:C4"/>
    <mergeCell ref="D3:D4"/>
    <mergeCell ref="J3:M3"/>
    <mergeCell ref="A30:A49"/>
    <mergeCell ref="E3:H3"/>
    <mergeCell ref="I3:I4"/>
    <mergeCell ref="N3:N4"/>
    <mergeCell ref="A50:A60"/>
    <mergeCell ref="A5:A29"/>
  </mergeCells>
  <phoneticPr fontId="17" type="noConversion"/>
  <pageMargins left="0.75" right="0.25" top="0.25" bottom="0.25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Normal="100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J5" sqref="J5:M62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" customWidth="1"/>
    <col min="5" max="8" width="5.7109375" style="4" customWidth="1"/>
    <col min="9" max="9" width="5.7109375" style="7" customWidth="1"/>
    <col min="10" max="13" width="5.7109375" style="4" customWidth="1"/>
    <col min="14" max="14" width="5.5703125" style="3" customWidth="1"/>
    <col min="15" max="16384" width="9.140625" style="2"/>
  </cols>
  <sheetData>
    <row r="1" spans="1:15" ht="18" customHeight="1" x14ac:dyDescent="0.3">
      <c r="C1" s="95" t="s">
        <v>51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5" ht="16.5" customHeight="1" thickBot="1" x14ac:dyDescent="0.3">
      <c r="D2" s="2"/>
      <c r="E2" s="2"/>
      <c r="F2" s="96" t="s">
        <v>52</v>
      </c>
      <c r="G2" s="96"/>
      <c r="H2" s="96"/>
      <c r="I2" s="96"/>
      <c r="J2" s="96"/>
      <c r="K2" s="2"/>
      <c r="L2" s="2"/>
      <c r="M2" s="5" t="s">
        <v>53</v>
      </c>
      <c r="N2" s="8"/>
    </row>
    <row r="3" spans="1:15" s="6" customFormat="1" ht="14.25" customHeight="1" x14ac:dyDescent="0.25">
      <c r="A3" s="17" t="s">
        <v>57</v>
      </c>
      <c r="B3" s="97" t="s">
        <v>0</v>
      </c>
      <c r="C3" s="99" t="s">
        <v>1</v>
      </c>
      <c r="D3" s="121" t="s">
        <v>2</v>
      </c>
      <c r="E3" s="123" t="str">
        <f>"Ngày 05/"&amp;Tháng!$F$1</f>
        <v>Ngày 05/06</v>
      </c>
      <c r="F3" s="113"/>
      <c r="G3" s="113"/>
      <c r="H3" s="124"/>
      <c r="I3" s="125" t="s">
        <v>3</v>
      </c>
      <c r="J3" s="123" t="str">
        <f>"Ngày 06/"&amp;Tháng!$F$1</f>
        <v>Ngày 06/06</v>
      </c>
      <c r="K3" s="113"/>
      <c r="L3" s="113"/>
      <c r="M3" s="124"/>
      <c r="N3" s="127" t="s">
        <v>3</v>
      </c>
    </row>
    <row r="4" spans="1:15" s="6" customFormat="1" ht="14.25" customHeight="1" thickBot="1" x14ac:dyDescent="0.3">
      <c r="A4" s="42"/>
      <c r="B4" s="98"/>
      <c r="C4" s="100"/>
      <c r="D4" s="122"/>
      <c r="E4" s="43" t="s">
        <v>58</v>
      </c>
      <c r="F4" s="40" t="s">
        <v>59</v>
      </c>
      <c r="G4" s="41" t="s">
        <v>60</v>
      </c>
      <c r="H4" s="44" t="s">
        <v>61</v>
      </c>
      <c r="I4" s="126"/>
      <c r="J4" s="43" t="s">
        <v>58</v>
      </c>
      <c r="K4" s="41" t="s">
        <v>59</v>
      </c>
      <c r="L4" s="41" t="s">
        <v>60</v>
      </c>
      <c r="M4" s="44" t="s">
        <v>61</v>
      </c>
      <c r="N4" s="128"/>
    </row>
    <row r="5" spans="1:15" s="3" customFormat="1" ht="15.2" customHeight="1" x14ac:dyDescent="0.25">
      <c r="A5" s="105" t="s">
        <v>69</v>
      </c>
      <c r="B5" s="18">
        <v>1</v>
      </c>
      <c r="C5" s="19" t="s">
        <v>4</v>
      </c>
      <c r="D5" s="18">
        <v>73401</v>
      </c>
      <c r="E5" s="20">
        <v>3</v>
      </c>
      <c r="F5" s="20" t="s">
        <v>106</v>
      </c>
      <c r="G5" s="20" t="s">
        <v>106</v>
      </c>
      <c r="H5" s="20" t="s">
        <v>106</v>
      </c>
      <c r="I5" s="27">
        <f>+IF(AND(OR(E5="-",E5=""),OR(F5="-",F5=""),OR(G5="-",G5=""),OR(H5="-",H5="")),"-",SUM(E5:H5))</f>
        <v>3</v>
      </c>
      <c r="J5" s="20">
        <v>6</v>
      </c>
      <c r="K5" s="20">
        <v>4</v>
      </c>
      <c r="L5" s="20" t="s">
        <v>106</v>
      </c>
      <c r="M5" s="20">
        <v>1</v>
      </c>
      <c r="N5" s="58">
        <f>+IF(AND(OR(J5="-",J5=""),OR(K5="-",K5=""),OR(L5="-",L5=""),OR(M5="-",M5="")),"-",SUM(J5:M5))</f>
        <v>11</v>
      </c>
      <c r="O5" s="47"/>
    </row>
    <row r="6" spans="1:15" s="3" customFormat="1" ht="15.2" customHeight="1" x14ac:dyDescent="0.25">
      <c r="A6" s="106"/>
      <c r="B6" s="12">
        <v>2</v>
      </c>
      <c r="C6" s="22" t="s">
        <v>78</v>
      </c>
      <c r="D6" s="12">
        <v>73402</v>
      </c>
      <c r="E6" s="13">
        <v>10</v>
      </c>
      <c r="F6" s="13" t="s">
        <v>106</v>
      </c>
      <c r="G6" s="13" t="s">
        <v>106</v>
      </c>
      <c r="H6" s="13" t="s">
        <v>106</v>
      </c>
      <c r="I6" s="26">
        <f t="shared" ref="I6:I61" si="0">+IF(AND(OR(E6="-",E6=""),OR(F6="-",F6=""),OR(G6="-",G6=""),OR(H6="-",H6="")),"-",SUM(E6:H6))</f>
        <v>10</v>
      </c>
      <c r="J6" s="13">
        <v>27</v>
      </c>
      <c r="K6" s="13">
        <v>1</v>
      </c>
      <c r="L6" s="13" t="s">
        <v>106</v>
      </c>
      <c r="M6" s="13" t="s">
        <v>106</v>
      </c>
      <c r="N6" s="59">
        <f t="shared" ref="N6:N61" si="1">+IF(AND(OR(J6="-",J6=""),OR(K6="-",K6=""),OR(L6="-",L6=""),OR(M6="-",M6="")),"-",SUM(J6:M6))</f>
        <v>28</v>
      </c>
      <c r="O6" s="47"/>
    </row>
    <row r="7" spans="1:15" s="3" customFormat="1" ht="15.2" customHeight="1" x14ac:dyDescent="0.25">
      <c r="A7" s="106"/>
      <c r="B7" s="12">
        <v>3</v>
      </c>
      <c r="C7" s="10" t="s">
        <v>5</v>
      </c>
      <c r="D7" s="9">
        <v>48842</v>
      </c>
      <c r="E7" s="13">
        <v>8</v>
      </c>
      <c r="F7" s="13" t="s">
        <v>106</v>
      </c>
      <c r="G7" s="13" t="s">
        <v>106</v>
      </c>
      <c r="H7" s="13" t="s">
        <v>106</v>
      </c>
      <c r="I7" s="26">
        <f t="shared" si="0"/>
        <v>8</v>
      </c>
      <c r="J7" s="13">
        <v>23</v>
      </c>
      <c r="K7" s="13" t="s">
        <v>106</v>
      </c>
      <c r="L7" s="13">
        <v>1</v>
      </c>
      <c r="M7" s="13" t="s">
        <v>106</v>
      </c>
      <c r="N7" s="59">
        <f t="shared" si="1"/>
        <v>24</v>
      </c>
      <c r="O7" s="47"/>
    </row>
    <row r="8" spans="1:15" s="3" customFormat="1" ht="15.2" customHeight="1" x14ac:dyDescent="0.25">
      <c r="A8" s="106"/>
      <c r="B8" s="12">
        <v>4</v>
      </c>
      <c r="C8" s="10" t="s">
        <v>6</v>
      </c>
      <c r="D8" s="9">
        <v>73403</v>
      </c>
      <c r="E8" s="13" t="s">
        <v>106</v>
      </c>
      <c r="F8" s="13" t="s">
        <v>106</v>
      </c>
      <c r="G8" s="13" t="s">
        <v>106</v>
      </c>
      <c r="H8" s="13">
        <v>3</v>
      </c>
      <c r="I8" s="26">
        <f t="shared" si="0"/>
        <v>3</v>
      </c>
      <c r="J8" s="13" t="s">
        <v>106</v>
      </c>
      <c r="K8" s="13">
        <v>14</v>
      </c>
      <c r="L8" s="13">
        <v>2</v>
      </c>
      <c r="M8" s="13" t="s">
        <v>106</v>
      </c>
      <c r="N8" s="59">
        <f t="shared" si="1"/>
        <v>16</v>
      </c>
      <c r="O8" s="47"/>
    </row>
    <row r="9" spans="1:15" s="3" customFormat="1" ht="15.2" customHeight="1" x14ac:dyDescent="0.25">
      <c r="A9" s="106"/>
      <c r="B9" s="12">
        <v>5</v>
      </c>
      <c r="C9" s="10" t="s">
        <v>79</v>
      </c>
      <c r="D9" s="9">
        <v>73420</v>
      </c>
      <c r="E9" s="13" t="s">
        <v>106</v>
      </c>
      <c r="F9" s="13" t="s">
        <v>106</v>
      </c>
      <c r="G9" s="13" t="s">
        <v>106</v>
      </c>
      <c r="H9" s="13">
        <v>6</v>
      </c>
      <c r="I9" s="26">
        <f t="shared" si="0"/>
        <v>6</v>
      </c>
      <c r="J9" s="13" t="s">
        <v>106</v>
      </c>
      <c r="K9" s="13">
        <v>3</v>
      </c>
      <c r="L9" s="13" t="s">
        <v>106</v>
      </c>
      <c r="M9" s="13" t="s">
        <v>106</v>
      </c>
      <c r="N9" s="59">
        <f t="shared" si="1"/>
        <v>3</v>
      </c>
      <c r="O9" s="47"/>
    </row>
    <row r="10" spans="1:15" s="3" customFormat="1" ht="15.2" customHeight="1" x14ac:dyDescent="0.25">
      <c r="A10" s="106"/>
      <c r="B10" s="12">
        <v>6</v>
      </c>
      <c r="C10" s="10" t="s">
        <v>7</v>
      </c>
      <c r="D10" s="9">
        <v>73400</v>
      </c>
      <c r="E10" s="13" t="s">
        <v>106</v>
      </c>
      <c r="F10" s="13" t="s">
        <v>106</v>
      </c>
      <c r="G10" s="13" t="s">
        <v>106</v>
      </c>
      <c r="H10" s="13" t="s">
        <v>106</v>
      </c>
      <c r="I10" s="26" t="str">
        <f t="shared" si="0"/>
        <v>-</v>
      </c>
      <c r="J10" s="13" t="s">
        <v>106</v>
      </c>
      <c r="K10" s="13">
        <v>34</v>
      </c>
      <c r="L10" s="13" t="s">
        <v>106</v>
      </c>
      <c r="M10" s="13" t="s">
        <v>106</v>
      </c>
      <c r="N10" s="59">
        <f t="shared" si="1"/>
        <v>34</v>
      </c>
      <c r="O10" s="47"/>
    </row>
    <row r="11" spans="1:15" s="3" customFormat="1" ht="15.2" customHeight="1" x14ac:dyDescent="0.25">
      <c r="A11" s="106"/>
      <c r="B11" s="12">
        <v>7</v>
      </c>
      <c r="C11" s="10" t="s">
        <v>8</v>
      </c>
      <c r="D11" s="9">
        <v>73404</v>
      </c>
      <c r="E11" s="13">
        <v>2</v>
      </c>
      <c r="F11" s="13" t="s">
        <v>106</v>
      </c>
      <c r="G11" s="13" t="s">
        <v>106</v>
      </c>
      <c r="H11" s="13" t="s">
        <v>106</v>
      </c>
      <c r="I11" s="26">
        <f t="shared" si="0"/>
        <v>2</v>
      </c>
      <c r="J11" s="13" t="s">
        <v>106</v>
      </c>
      <c r="K11" s="13">
        <v>9</v>
      </c>
      <c r="L11" s="13" t="s">
        <v>106</v>
      </c>
      <c r="M11" s="13" t="s">
        <v>106</v>
      </c>
      <c r="N11" s="59">
        <f t="shared" si="1"/>
        <v>9</v>
      </c>
      <c r="O11" s="47"/>
    </row>
    <row r="12" spans="1:15" s="3" customFormat="1" ht="15.2" customHeight="1" x14ac:dyDescent="0.25">
      <c r="A12" s="106"/>
      <c r="B12" s="12">
        <v>8</v>
      </c>
      <c r="C12" s="10" t="s">
        <v>9</v>
      </c>
      <c r="D12" s="9" t="s">
        <v>10</v>
      </c>
      <c r="E12" s="13">
        <v>5</v>
      </c>
      <c r="F12" s="13" t="s">
        <v>106</v>
      </c>
      <c r="G12" s="13" t="s">
        <v>106</v>
      </c>
      <c r="H12" s="13" t="s">
        <v>106</v>
      </c>
      <c r="I12" s="26">
        <f t="shared" si="0"/>
        <v>5</v>
      </c>
      <c r="J12" s="13">
        <v>11</v>
      </c>
      <c r="K12" s="13">
        <v>3</v>
      </c>
      <c r="L12" s="13">
        <v>5</v>
      </c>
      <c r="M12" s="13" t="s">
        <v>106</v>
      </c>
      <c r="N12" s="59">
        <f t="shared" si="1"/>
        <v>19</v>
      </c>
      <c r="O12" s="47"/>
    </row>
    <row r="13" spans="1:15" s="3" customFormat="1" ht="15.2" customHeight="1" x14ac:dyDescent="0.25">
      <c r="A13" s="106"/>
      <c r="B13" s="12">
        <v>9</v>
      </c>
      <c r="C13" s="10" t="s">
        <v>11</v>
      </c>
      <c r="D13" s="9">
        <v>73405</v>
      </c>
      <c r="E13" s="13">
        <v>26</v>
      </c>
      <c r="F13" s="13" t="s">
        <v>106</v>
      </c>
      <c r="G13" s="13" t="s">
        <v>106</v>
      </c>
      <c r="H13" s="13" t="s">
        <v>106</v>
      </c>
      <c r="I13" s="26">
        <f t="shared" si="0"/>
        <v>26</v>
      </c>
      <c r="J13" s="13">
        <v>2</v>
      </c>
      <c r="K13" s="13">
        <v>33</v>
      </c>
      <c r="L13" s="13">
        <v>4</v>
      </c>
      <c r="M13" s="13" t="s">
        <v>106</v>
      </c>
      <c r="N13" s="59">
        <f t="shared" si="1"/>
        <v>39</v>
      </c>
      <c r="O13" s="47"/>
    </row>
    <row r="14" spans="1:15" s="3" customFormat="1" ht="15.2" customHeight="1" x14ac:dyDescent="0.25">
      <c r="A14" s="106"/>
      <c r="B14" s="12">
        <v>10</v>
      </c>
      <c r="C14" s="10" t="s">
        <v>80</v>
      </c>
      <c r="D14" s="9">
        <v>73406</v>
      </c>
      <c r="E14" s="13" t="s">
        <v>106</v>
      </c>
      <c r="F14" s="13" t="s">
        <v>106</v>
      </c>
      <c r="G14" s="13" t="s">
        <v>106</v>
      </c>
      <c r="H14" s="13" t="s">
        <v>106</v>
      </c>
      <c r="I14" s="26" t="str">
        <f t="shared" si="0"/>
        <v>-</v>
      </c>
      <c r="J14" s="13" t="s">
        <v>106</v>
      </c>
      <c r="K14" s="13">
        <v>7</v>
      </c>
      <c r="L14" s="13" t="s">
        <v>106</v>
      </c>
      <c r="M14" s="13" t="s">
        <v>106</v>
      </c>
      <c r="N14" s="59">
        <f t="shared" si="1"/>
        <v>7</v>
      </c>
      <c r="O14" s="48"/>
    </row>
    <row r="15" spans="1:15" s="3" customFormat="1" ht="15.2" customHeight="1" x14ac:dyDescent="0.25">
      <c r="A15" s="106"/>
      <c r="B15" s="12">
        <v>11</v>
      </c>
      <c r="C15" s="10" t="s">
        <v>12</v>
      </c>
      <c r="D15" s="9">
        <v>73408</v>
      </c>
      <c r="E15" s="13" t="s">
        <v>106</v>
      </c>
      <c r="F15" s="13" t="s">
        <v>106</v>
      </c>
      <c r="G15" s="13" t="s">
        <v>106</v>
      </c>
      <c r="H15" s="13" t="s">
        <v>106</v>
      </c>
      <c r="I15" s="26" t="str">
        <f t="shared" si="0"/>
        <v>-</v>
      </c>
      <c r="J15" s="13">
        <v>5</v>
      </c>
      <c r="K15" s="13" t="s">
        <v>106</v>
      </c>
      <c r="L15" s="13" t="s">
        <v>106</v>
      </c>
      <c r="M15" s="13">
        <v>3</v>
      </c>
      <c r="N15" s="59">
        <f t="shared" si="1"/>
        <v>8</v>
      </c>
      <c r="O15" s="47"/>
    </row>
    <row r="16" spans="1:15" ht="15.2" customHeight="1" x14ac:dyDescent="0.25">
      <c r="A16" s="106"/>
      <c r="B16" s="12">
        <v>12</v>
      </c>
      <c r="C16" s="10" t="s">
        <v>13</v>
      </c>
      <c r="D16" s="9">
        <v>73409</v>
      </c>
      <c r="E16" s="13">
        <v>2</v>
      </c>
      <c r="F16" s="13" t="s">
        <v>106</v>
      </c>
      <c r="G16" s="13" t="s">
        <v>106</v>
      </c>
      <c r="H16" s="13" t="s">
        <v>106</v>
      </c>
      <c r="I16" s="26">
        <f t="shared" si="0"/>
        <v>2</v>
      </c>
      <c r="J16" s="13">
        <v>1</v>
      </c>
      <c r="K16" s="13" t="s">
        <v>106</v>
      </c>
      <c r="L16" s="13" t="s">
        <v>106</v>
      </c>
      <c r="M16" s="13" t="s">
        <v>106</v>
      </c>
      <c r="N16" s="59">
        <f t="shared" si="1"/>
        <v>1</v>
      </c>
      <c r="O16" s="47"/>
    </row>
    <row r="17" spans="1:15" s="3" customFormat="1" ht="15.2" customHeight="1" x14ac:dyDescent="0.25">
      <c r="A17" s="106"/>
      <c r="B17" s="12">
        <v>13</v>
      </c>
      <c r="C17" s="10" t="s">
        <v>63</v>
      </c>
      <c r="D17" s="9" t="s">
        <v>64</v>
      </c>
      <c r="E17" s="13">
        <v>1</v>
      </c>
      <c r="F17" s="13" t="s">
        <v>106</v>
      </c>
      <c r="G17" s="13" t="s">
        <v>106</v>
      </c>
      <c r="H17" s="13" t="s">
        <v>106</v>
      </c>
      <c r="I17" s="26">
        <f t="shared" si="0"/>
        <v>1</v>
      </c>
      <c r="J17" s="13">
        <v>11</v>
      </c>
      <c r="K17" s="13">
        <v>-10.1</v>
      </c>
      <c r="L17" s="13" t="s">
        <v>106</v>
      </c>
      <c r="M17" s="13" t="s">
        <v>106</v>
      </c>
      <c r="N17" s="59">
        <f t="shared" si="1"/>
        <v>0.90000000000000036</v>
      </c>
      <c r="O17" s="48"/>
    </row>
    <row r="18" spans="1:15" s="3" customFormat="1" ht="15.2" customHeight="1" x14ac:dyDescent="0.25">
      <c r="A18" s="106"/>
      <c r="B18" s="12">
        <v>14</v>
      </c>
      <c r="C18" s="10" t="s">
        <v>14</v>
      </c>
      <c r="D18" s="9" t="s">
        <v>15</v>
      </c>
      <c r="E18" s="13" t="s">
        <v>106</v>
      </c>
      <c r="F18" s="13" t="s">
        <v>106</v>
      </c>
      <c r="G18" s="13" t="s">
        <v>106</v>
      </c>
      <c r="H18" s="13" t="s">
        <v>106</v>
      </c>
      <c r="I18" s="26" t="str">
        <f t="shared" si="0"/>
        <v>-</v>
      </c>
      <c r="J18" s="13" t="s">
        <v>106</v>
      </c>
      <c r="K18" s="13">
        <v>23</v>
      </c>
      <c r="L18" s="13" t="s">
        <v>106</v>
      </c>
      <c r="M18" s="13" t="s">
        <v>106</v>
      </c>
      <c r="N18" s="59">
        <f t="shared" si="1"/>
        <v>23</v>
      </c>
      <c r="O18" s="48"/>
    </row>
    <row r="19" spans="1:15" ht="15.2" customHeight="1" x14ac:dyDescent="0.25">
      <c r="A19" s="106"/>
      <c r="B19" s="12">
        <v>15</v>
      </c>
      <c r="C19" s="10" t="s">
        <v>16</v>
      </c>
      <c r="D19" s="9">
        <v>73410</v>
      </c>
      <c r="E19" s="13">
        <v>18</v>
      </c>
      <c r="F19" s="13" t="s">
        <v>106</v>
      </c>
      <c r="G19" s="13" t="s">
        <v>106</v>
      </c>
      <c r="H19" s="13" t="s">
        <v>106</v>
      </c>
      <c r="I19" s="26">
        <f t="shared" si="0"/>
        <v>18</v>
      </c>
      <c r="J19" s="13" t="s">
        <v>106</v>
      </c>
      <c r="K19" s="13" t="s">
        <v>106</v>
      </c>
      <c r="L19" s="13" t="s">
        <v>106</v>
      </c>
      <c r="M19" s="13" t="s">
        <v>106</v>
      </c>
      <c r="N19" s="59" t="str">
        <f t="shared" si="1"/>
        <v>-</v>
      </c>
      <c r="O19" s="47"/>
    </row>
    <row r="20" spans="1:15" ht="15.2" customHeight="1" x14ac:dyDescent="0.25">
      <c r="A20" s="106"/>
      <c r="B20" s="12">
        <v>16</v>
      </c>
      <c r="C20" s="10" t="s">
        <v>17</v>
      </c>
      <c r="D20" s="9">
        <v>48840</v>
      </c>
      <c r="E20" s="13" t="s">
        <v>106</v>
      </c>
      <c r="F20" s="13" t="s">
        <v>106</v>
      </c>
      <c r="G20" s="13" t="s">
        <v>106</v>
      </c>
      <c r="H20" s="13" t="s">
        <v>106</v>
      </c>
      <c r="I20" s="26" t="str">
        <f t="shared" si="0"/>
        <v>-</v>
      </c>
      <c r="J20" s="13">
        <v>0.3</v>
      </c>
      <c r="K20" s="13">
        <v>5.7</v>
      </c>
      <c r="L20" s="13" t="s">
        <v>106</v>
      </c>
      <c r="M20" s="13">
        <v>6</v>
      </c>
      <c r="N20" s="59">
        <f t="shared" si="1"/>
        <v>12</v>
      </c>
      <c r="O20" s="48"/>
    </row>
    <row r="21" spans="1:15" s="3" customFormat="1" ht="15.2" customHeight="1" x14ac:dyDescent="0.25">
      <c r="A21" s="106"/>
      <c r="B21" s="12">
        <v>17</v>
      </c>
      <c r="C21" s="10" t="s">
        <v>81</v>
      </c>
      <c r="D21" s="9">
        <v>73411</v>
      </c>
      <c r="E21" s="13" t="s">
        <v>106</v>
      </c>
      <c r="F21" s="13" t="s">
        <v>106</v>
      </c>
      <c r="G21" s="13" t="s">
        <v>106</v>
      </c>
      <c r="H21" s="13" t="s">
        <v>106</v>
      </c>
      <c r="I21" s="26" t="str">
        <f t="shared" si="0"/>
        <v>-</v>
      </c>
      <c r="J21" s="13">
        <v>2</v>
      </c>
      <c r="K21" s="13">
        <v>4</v>
      </c>
      <c r="L21" s="13" t="s">
        <v>106</v>
      </c>
      <c r="M21" s="13" t="s">
        <v>106</v>
      </c>
      <c r="N21" s="59">
        <f t="shared" si="1"/>
        <v>6</v>
      </c>
      <c r="O21" s="48"/>
    </row>
    <row r="22" spans="1:15" ht="15.2" customHeight="1" x14ac:dyDescent="0.25">
      <c r="A22" s="106"/>
      <c r="B22" s="12">
        <v>18</v>
      </c>
      <c r="C22" s="10" t="s">
        <v>82</v>
      </c>
      <c r="D22" s="9">
        <v>73412</v>
      </c>
      <c r="E22" s="13">
        <v>6</v>
      </c>
      <c r="F22" s="13" t="s">
        <v>106</v>
      </c>
      <c r="G22" s="13" t="s">
        <v>106</v>
      </c>
      <c r="H22" s="13" t="s">
        <v>106</v>
      </c>
      <c r="I22" s="26">
        <f t="shared" si="0"/>
        <v>6</v>
      </c>
      <c r="J22" s="13" t="s">
        <v>106</v>
      </c>
      <c r="K22" s="13">
        <v>5</v>
      </c>
      <c r="L22" s="13" t="s">
        <v>106</v>
      </c>
      <c r="M22" s="13" t="s">
        <v>106</v>
      </c>
      <c r="N22" s="59">
        <f t="shared" si="1"/>
        <v>5</v>
      </c>
      <c r="O22" s="47"/>
    </row>
    <row r="23" spans="1:15" ht="15.2" customHeight="1" x14ac:dyDescent="0.25">
      <c r="A23" s="106"/>
      <c r="B23" s="12">
        <v>19</v>
      </c>
      <c r="C23" s="10" t="s">
        <v>83</v>
      </c>
      <c r="D23" s="9">
        <v>73413</v>
      </c>
      <c r="E23" s="13">
        <v>2</v>
      </c>
      <c r="F23" s="13" t="s">
        <v>106</v>
      </c>
      <c r="G23" s="13" t="s">
        <v>106</v>
      </c>
      <c r="H23" s="13" t="s">
        <v>106</v>
      </c>
      <c r="I23" s="26">
        <f t="shared" si="0"/>
        <v>2</v>
      </c>
      <c r="J23" s="13" t="s">
        <v>106</v>
      </c>
      <c r="K23" s="13">
        <v>10</v>
      </c>
      <c r="L23" s="13" t="s">
        <v>106</v>
      </c>
      <c r="M23" s="13" t="s">
        <v>106</v>
      </c>
      <c r="N23" s="59">
        <f t="shared" si="1"/>
        <v>10</v>
      </c>
      <c r="O23" s="47"/>
    </row>
    <row r="24" spans="1:15" s="3" customFormat="1" ht="15.2" customHeight="1" x14ac:dyDescent="0.25">
      <c r="A24" s="106"/>
      <c r="B24" s="12">
        <v>20</v>
      </c>
      <c r="C24" s="10" t="s">
        <v>84</v>
      </c>
      <c r="D24" s="9">
        <v>73414</v>
      </c>
      <c r="E24" s="13" t="s">
        <v>106</v>
      </c>
      <c r="F24" s="13" t="s">
        <v>106</v>
      </c>
      <c r="G24" s="13" t="s">
        <v>106</v>
      </c>
      <c r="H24" s="13" t="s">
        <v>106</v>
      </c>
      <c r="I24" s="26" t="str">
        <f t="shared" si="0"/>
        <v>-</v>
      </c>
      <c r="J24" s="13" t="s">
        <v>106</v>
      </c>
      <c r="K24" s="13">
        <v>16</v>
      </c>
      <c r="L24" s="13" t="s">
        <v>106</v>
      </c>
      <c r="M24" s="13" t="s">
        <v>106</v>
      </c>
      <c r="N24" s="59">
        <f t="shared" si="1"/>
        <v>16</v>
      </c>
      <c r="O24" s="48"/>
    </row>
    <row r="25" spans="1:15" s="3" customFormat="1" ht="15.2" customHeight="1" x14ac:dyDescent="0.25">
      <c r="A25" s="106"/>
      <c r="B25" s="12">
        <v>21</v>
      </c>
      <c r="C25" s="28" t="s">
        <v>97</v>
      </c>
      <c r="D25" s="9">
        <v>73416</v>
      </c>
      <c r="E25" s="13" t="s">
        <v>106</v>
      </c>
      <c r="F25" s="13" t="s">
        <v>106</v>
      </c>
      <c r="G25" s="13" t="s">
        <v>106</v>
      </c>
      <c r="H25" s="13" t="s">
        <v>106</v>
      </c>
      <c r="I25" s="26" t="str">
        <f t="shared" si="0"/>
        <v>-</v>
      </c>
      <c r="J25" s="13" t="s">
        <v>106</v>
      </c>
      <c r="K25" s="13" t="s">
        <v>106</v>
      </c>
      <c r="L25" s="13" t="s">
        <v>106</v>
      </c>
      <c r="M25" s="13" t="s">
        <v>106</v>
      </c>
      <c r="N25" s="59" t="str">
        <f t="shared" si="1"/>
        <v>-</v>
      </c>
      <c r="O25" s="48"/>
    </row>
    <row r="26" spans="1:15" s="3" customFormat="1" ht="15.2" customHeight="1" x14ac:dyDescent="0.25">
      <c r="A26" s="106"/>
      <c r="B26" s="12">
        <v>22</v>
      </c>
      <c r="C26" s="10" t="s">
        <v>85</v>
      </c>
      <c r="D26" s="9">
        <v>73417</v>
      </c>
      <c r="E26" s="13" t="s">
        <v>106</v>
      </c>
      <c r="F26" s="13" t="s">
        <v>106</v>
      </c>
      <c r="G26" s="13" t="s">
        <v>106</v>
      </c>
      <c r="H26" s="13" t="s">
        <v>106</v>
      </c>
      <c r="I26" s="26" t="str">
        <f t="shared" si="0"/>
        <v>-</v>
      </c>
      <c r="J26" s="13" t="s">
        <v>106</v>
      </c>
      <c r="K26" s="13">
        <v>11</v>
      </c>
      <c r="L26" s="13" t="s">
        <v>106</v>
      </c>
      <c r="M26" s="13" t="s">
        <v>106</v>
      </c>
      <c r="N26" s="59">
        <f t="shared" si="1"/>
        <v>11</v>
      </c>
      <c r="O26" s="48"/>
    </row>
    <row r="27" spans="1:15" ht="15.2" customHeight="1" x14ac:dyDescent="0.25">
      <c r="A27" s="106"/>
      <c r="B27" s="12">
        <v>23</v>
      </c>
      <c r="C27" s="10" t="s">
        <v>18</v>
      </c>
      <c r="D27" s="9" t="s">
        <v>19</v>
      </c>
      <c r="E27" s="13" t="s">
        <v>106</v>
      </c>
      <c r="F27" s="13" t="s">
        <v>106</v>
      </c>
      <c r="G27" s="13" t="s">
        <v>106</v>
      </c>
      <c r="H27" s="13" t="s">
        <v>106</v>
      </c>
      <c r="I27" s="26" t="str">
        <f t="shared" si="0"/>
        <v>-</v>
      </c>
      <c r="J27" s="13">
        <v>0.9</v>
      </c>
      <c r="K27" s="13">
        <v>29.1</v>
      </c>
      <c r="L27" s="13" t="s">
        <v>106</v>
      </c>
      <c r="M27" s="13" t="s">
        <v>106</v>
      </c>
      <c r="N27" s="59">
        <f t="shared" si="1"/>
        <v>30</v>
      </c>
      <c r="O27" s="47"/>
    </row>
    <row r="28" spans="1:15" ht="15.2" customHeight="1" x14ac:dyDescent="0.25">
      <c r="A28" s="106"/>
      <c r="B28" s="12">
        <v>24</v>
      </c>
      <c r="C28" s="10" t="s">
        <v>20</v>
      </c>
      <c r="D28" s="9" t="s">
        <v>21</v>
      </c>
      <c r="E28" s="13" t="s">
        <v>106</v>
      </c>
      <c r="F28" s="13" t="s">
        <v>106</v>
      </c>
      <c r="G28" s="13" t="s">
        <v>106</v>
      </c>
      <c r="H28" s="13" t="s">
        <v>106</v>
      </c>
      <c r="I28" s="26" t="str">
        <f t="shared" si="0"/>
        <v>-</v>
      </c>
      <c r="J28" s="13">
        <v>0.3</v>
      </c>
      <c r="K28" s="13">
        <v>3.7</v>
      </c>
      <c r="L28" s="13" t="s">
        <v>106</v>
      </c>
      <c r="M28" s="13" t="s">
        <v>106</v>
      </c>
      <c r="N28" s="59">
        <f t="shared" si="1"/>
        <v>4</v>
      </c>
      <c r="O28" s="48"/>
    </row>
    <row r="29" spans="1:15" ht="15.2" customHeight="1" thickBot="1" x14ac:dyDescent="0.3">
      <c r="A29" s="107"/>
      <c r="B29" s="29">
        <v>25</v>
      </c>
      <c r="C29" s="32" t="s">
        <v>99</v>
      </c>
      <c r="D29" s="33" t="s">
        <v>98</v>
      </c>
      <c r="E29" s="45">
        <v>6</v>
      </c>
      <c r="F29" s="45" t="s">
        <v>106</v>
      </c>
      <c r="G29" s="45" t="s">
        <v>106</v>
      </c>
      <c r="H29" s="45" t="s">
        <v>106</v>
      </c>
      <c r="I29" s="46">
        <f t="shared" si="0"/>
        <v>6</v>
      </c>
      <c r="J29" s="45" t="s">
        <v>106</v>
      </c>
      <c r="K29" s="45">
        <v>22</v>
      </c>
      <c r="L29" s="45" t="s">
        <v>106</v>
      </c>
      <c r="M29" s="45">
        <v>4</v>
      </c>
      <c r="N29" s="60">
        <f t="shared" si="1"/>
        <v>26</v>
      </c>
      <c r="O29" s="48"/>
    </row>
    <row r="30" spans="1:15" ht="15.2" customHeight="1" x14ac:dyDescent="0.25">
      <c r="A30" s="87" t="s">
        <v>56</v>
      </c>
      <c r="B30" s="18">
        <v>26</v>
      </c>
      <c r="C30" s="37" t="s">
        <v>22</v>
      </c>
      <c r="D30" s="38" t="s">
        <v>23</v>
      </c>
      <c r="E30" s="20">
        <v>0.7</v>
      </c>
      <c r="F30" s="20" t="s">
        <v>106</v>
      </c>
      <c r="G30" s="20" t="s">
        <v>106</v>
      </c>
      <c r="H30" s="20" t="s">
        <v>106</v>
      </c>
      <c r="I30" s="27">
        <f t="shared" si="0"/>
        <v>0.7</v>
      </c>
      <c r="J30" s="20">
        <v>4</v>
      </c>
      <c r="K30" s="20">
        <v>3</v>
      </c>
      <c r="L30" s="20" t="s">
        <v>106</v>
      </c>
      <c r="M30" s="20" t="s">
        <v>106</v>
      </c>
      <c r="N30" s="58">
        <f t="shared" si="1"/>
        <v>7</v>
      </c>
      <c r="O30" s="48"/>
    </row>
    <row r="31" spans="1:15" s="3" customFormat="1" ht="15.2" customHeight="1" x14ac:dyDescent="0.25">
      <c r="A31" s="88"/>
      <c r="B31" s="12">
        <v>27</v>
      </c>
      <c r="C31" s="10" t="s">
        <v>24</v>
      </c>
      <c r="D31" s="9" t="s">
        <v>25</v>
      </c>
      <c r="E31" s="13">
        <v>4</v>
      </c>
      <c r="F31" s="13" t="s">
        <v>106</v>
      </c>
      <c r="G31" s="13" t="s">
        <v>106</v>
      </c>
      <c r="H31" s="13" t="s">
        <v>106</v>
      </c>
      <c r="I31" s="26">
        <f t="shared" si="0"/>
        <v>4</v>
      </c>
      <c r="J31" s="13" t="s">
        <v>106</v>
      </c>
      <c r="K31" s="13" t="s">
        <v>106</v>
      </c>
      <c r="L31" s="13" t="s">
        <v>106</v>
      </c>
      <c r="M31" s="13" t="s">
        <v>106</v>
      </c>
      <c r="N31" s="59" t="str">
        <f t="shared" si="1"/>
        <v>-</v>
      </c>
      <c r="O31" s="48"/>
    </row>
    <row r="32" spans="1:15" ht="15.2" customHeight="1" x14ac:dyDescent="0.25">
      <c r="A32" s="88"/>
      <c r="B32" s="12">
        <v>28</v>
      </c>
      <c r="C32" s="10" t="s">
        <v>86</v>
      </c>
      <c r="D32" s="9">
        <v>72421</v>
      </c>
      <c r="E32" s="13">
        <v>5</v>
      </c>
      <c r="F32" s="13" t="s">
        <v>106</v>
      </c>
      <c r="G32" s="13" t="s">
        <v>106</v>
      </c>
      <c r="H32" s="13" t="s">
        <v>106</v>
      </c>
      <c r="I32" s="26">
        <f t="shared" si="0"/>
        <v>5</v>
      </c>
      <c r="J32" s="13" t="s">
        <v>106</v>
      </c>
      <c r="K32" s="13">
        <v>5</v>
      </c>
      <c r="L32" s="13" t="s">
        <v>106</v>
      </c>
      <c r="M32" s="13">
        <v>1</v>
      </c>
      <c r="N32" s="59">
        <f t="shared" si="1"/>
        <v>6</v>
      </c>
      <c r="O32" s="48"/>
    </row>
    <row r="33" spans="1:15" ht="15.2" customHeight="1" x14ac:dyDescent="0.25">
      <c r="A33" s="88"/>
      <c r="B33" s="12">
        <v>29</v>
      </c>
      <c r="C33" s="10" t="s">
        <v>26</v>
      </c>
      <c r="D33" s="9" t="s">
        <v>27</v>
      </c>
      <c r="E33" s="13">
        <v>1</v>
      </c>
      <c r="F33" s="13">
        <v>1</v>
      </c>
      <c r="G33" s="13">
        <v>-1</v>
      </c>
      <c r="H33" s="13" t="s">
        <v>106</v>
      </c>
      <c r="I33" s="26">
        <f t="shared" si="0"/>
        <v>1</v>
      </c>
      <c r="J33" s="13">
        <v>7</v>
      </c>
      <c r="K33" s="13" t="s">
        <v>106</v>
      </c>
      <c r="L33" s="13" t="s">
        <v>106</v>
      </c>
      <c r="M33" s="13" t="s">
        <v>106</v>
      </c>
      <c r="N33" s="59">
        <f t="shared" si="1"/>
        <v>7</v>
      </c>
      <c r="O33" s="47"/>
    </row>
    <row r="34" spans="1:15" ht="15.2" customHeight="1" x14ac:dyDescent="0.25">
      <c r="A34" s="88"/>
      <c r="B34" s="12">
        <v>30</v>
      </c>
      <c r="C34" s="10" t="s">
        <v>28</v>
      </c>
      <c r="D34" s="9" t="s">
        <v>29</v>
      </c>
      <c r="E34" s="13">
        <v>0.7</v>
      </c>
      <c r="F34" s="13" t="s">
        <v>106</v>
      </c>
      <c r="G34" s="13" t="s">
        <v>106</v>
      </c>
      <c r="H34" s="13" t="s">
        <v>106</v>
      </c>
      <c r="I34" s="26">
        <f t="shared" si="0"/>
        <v>0.7</v>
      </c>
      <c r="J34" s="13" t="s">
        <v>106</v>
      </c>
      <c r="K34" s="13">
        <v>8</v>
      </c>
      <c r="L34" s="13" t="s">
        <v>106</v>
      </c>
      <c r="M34" s="13" t="s">
        <v>106</v>
      </c>
      <c r="N34" s="59">
        <f t="shared" si="1"/>
        <v>8</v>
      </c>
      <c r="O34" s="48"/>
    </row>
    <row r="35" spans="1:15" ht="15.2" customHeight="1" x14ac:dyDescent="0.25">
      <c r="A35" s="88"/>
      <c r="B35" s="12">
        <v>31</v>
      </c>
      <c r="C35" s="10" t="s">
        <v>30</v>
      </c>
      <c r="D35" s="9">
        <v>72422</v>
      </c>
      <c r="E35" s="13">
        <v>6</v>
      </c>
      <c r="F35" s="13" t="s">
        <v>106</v>
      </c>
      <c r="G35" s="13" t="s">
        <v>106</v>
      </c>
      <c r="H35" s="13" t="s">
        <v>106</v>
      </c>
      <c r="I35" s="26">
        <f t="shared" si="0"/>
        <v>6</v>
      </c>
      <c r="J35" s="13" t="s">
        <v>106</v>
      </c>
      <c r="K35" s="13" t="s">
        <v>106</v>
      </c>
      <c r="L35" s="13" t="s">
        <v>106</v>
      </c>
      <c r="M35" s="13" t="s">
        <v>106</v>
      </c>
      <c r="N35" s="59" t="str">
        <f t="shared" si="1"/>
        <v>-</v>
      </c>
      <c r="O35" s="48"/>
    </row>
    <row r="36" spans="1:15" ht="15.2" customHeight="1" x14ac:dyDescent="0.25">
      <c r="A36" s="88"/>
      <c r="B36" s="12">
        <v>32</v>
      </c>
      <c r="C36" s="10" t="s">
        <v>31</v>
      </c>
      <c r="D36" s="9">
        <v>72423</v>
      </c>
      <c r="E36" s="13" t="s">
        <v>106</v>
      </c>
      <c r="F36" s="13" t="s">
        <v>106</v>
      </c>
      <c r="G36" s="13" t="s">
        <v>106</v>
      </c>
      <c r="H36" s="13">
        <v>24</v>
      </c>
      <c r="I36" s="26">
        <f t="shared" si="0"/>
        <v>24</v>
      </c>
      <c r="J36" s="13">
        <v>25</v>
      </c>
      <c r="K36" s="13">
        <v>1</v>
      </c>
      <c r="L36" s="13" t="s">
        <v>106</v>
      </c>
      <c r="M36" s="13" t="s">
        <v>106</v>
      </c>
      <c r="N36" s="59">
        <f t="shared" si="1"/>
        <v>26</v>
      </c>
      <c r="O36" s="48"/>
    </row>
    <row r="37" spans="1:15" s="3" customFormat="1" ht="15.2" customHeight="1" x14ac:dyDescent="0.25">
      <c r="A37" s="88"/>
      <c r="B37" s="12">
        <v>33</v>
      </c>
      <c r="C37" s="10" t="s">
        <v>32</v>
      </c>
      <c r="D37" s="9">
        <v>72424</v>
      </c>
      <c r="E37" s="13">
        <v>2</v>
      </c>
      <c r="F37" s="13" t="s">
        <v>106</v>
      </c>
      <c r="G37" s="13" t="s">
        <v>106</v>
      </c>
      <c r="H37" s="13" t="s">
        <v>106</v>
      </c>
      <c r="I37" s="26">
        <f t="shared" si="0"/>
        <v>2</v>
      </c>
      <c r="J37" s="13" t="s">
        <v>106</v>
      </c>
      <c r="K37" s="13" t="s">
        <v>106</v>
      </c>
      <c r="L37" s="13" t="s">
        <v>106</v>
      </c>
      <c r="M37" s="13" t="s">
        <v>106</v>
      </c>
      <c r="N37" s="59" t="str">
        <f t="shared" si="1"/>
        <v>-</v>
      </c>
      <c r="O37" s="48"/>
    </row>
    <row r="38" spans="1:15" ht="15.2" customHeight="1" x14ac:dyDescent="0.25">
      <c r="A38" s="88"/>
      <c r="B38" s="12">
        <v>34</v>
      </c>
      <c r="C38" s="10" t="s">
        <v>33</v>
      </c>
      <c r="D38" s="9" t="s">
        <v>34</v>
      </c>
      <c r="E38" s="13">
        <v>1</v>
      </c>
      <c r="F38" s="13" t="s">
        <v>106</v>
      </c>
      <c r="G38" s="13" t="s">
        <v>106</v>
      </c>
      <c r="H38" s="13" t="s">
        <v>106</v>
      </c>
      <c r="I38" s="26">
        <f t="shared" si="0"/>
        <v>1</v>
      </c>
      <c r="J38" s="13">
        <v>28</v>
      </c>
      <c r="K38" s="13" t="s">
        <v>106</v>
      </c>
      <c r="L38" s="13" t="s">
        <v>106</v>
      </c>
      <c r="M38" s="13" t="s">
        <v>106</v>
      </c>
      <c r="N38" s="59">
        <f t="shared" si="1"/>
        <v>28</v>
      </c>
      <c r="O38" s="48"/>
    </row>
    <row r="39" spans="1:15" ht="15.2" customHeight="1" x14ac:dyDescent="0.25">
      <c r="A39" s="88"/>
      <c r="B39" s="12">
        <v>35</v>
      </c>
      <c r="C39" s="10" t="s">
        <v>87</v>
      </c>
      <c r="D39" s="9">
        <v>72432</v>
      </c>
      <c r="E39" s="13">
        <v>1</v>
      </c>
      <c r="F39" s="13" t="s">
        <v>106</v>
      </c>
      <c r="G39" s="13" t="s">
        <v>106</v>
      </c>
      <c r="H39" s="13" t="s">
        <v>106</v>
      </c>
      <c r="I39" s="26">
        <f t="shared" si="0"/>
        <v>1</v>
      </c>
      <c r="J39" s="13">
        <v>18</v>
      </c>
      <c r="K39" s="13" t="s">
        <v>106</v>
      </c>
      <c r="L39" s="13" t="s">
        <v>106</v>
      </c>
      <c r="M39" s="13" t="s">
        <v>106</v>
      </c>
      <c r="N39" s="59">
        <f t="shared" si="1"/>
        <v>18</v>
      </c>
      <c r="O39" s="48"/>
    </row>
    <row r="40" spans="1:15" ht="15.2" customHeight="1" x14ac:dyDescent="0.25">
      <c r="A40" s="88"/>
      <c r="B40" s="12">
        <v>36</v>
      </c>
      <c r="C40" s="10" t="s">
        <v>94</v>
      </c>
      <c r="D40" s="9">
        <v>48844</v>
      </c>
      <c r="E40" s="13">
        <v>2</v>
      </c>
      <c r="F40" s="13" t="s">
        <v>106</v>
      </c>
      <c r="G40" s="13" t="s">
        <v>106</v>
      </c>
      <c r="H40" s="13" t="s">
        <v>106</v>
      </c>
      <c r="I40" s="26">
        <f t="shared" si="0"/>
        <v>2</v>
      </c>
      <c r="J40" s="13">
        <v>0.1</v>
      </c>
      <c r="K40" s="13">
        <v>5.9</v>
      </c>
      <c r="L40" s="13" t="s">
        <v>106</v>
      </c>
      <c r="M40" s="13" t="s">
        <v>106</v>
      </c>
      <c r="N40" s="59">
        <f t="shared" si="1"/>
        <v>6</v>
      </c>
      <c r="O40" s="48"/>
    </row>
    <row r="41" spans="1:15" ht="15.2" customHeight="1" x14ac:dyDescent="0.25">
      <c r="A41" s="88"/>
      <c r="B41" s="12">
        <v>37</v>
      </c>
      <c r="C41" s="10" t="s">
        <v>35</v>
      </c>
      <c r="D41" s="9">
        <v>72425</v>
      </c>
      <c r="E41" s="13" t="s">
        <v>106</v>
      </c>
      <c r="F41" s="13" t="s">
        <v>106</v>
      </c>
      <c r="G41" s="13" t="s">
        <v>106</v>
      </c>
      <c r="H41" s="13" t="s">
        <v>106</v>
      </c>
      <c r="I41" s="26" t="str">
        <f t="shared" si="0"/>
        <v>-</v>
      </c>
      <c r="J41" s="13">
        <v>1</v>
      </c>
      <c r="K41" s="13">
        <v>2</v>
      </c>
      <c r="L41" s="13" t="s">
        <v>106</v>
      </c>
      <c r="M41" s="13" t="s">
        <v>106</v>
      </c>
      <c r="N41" s="59">
        <f t="shared" si="1"/>
        <v>3</v>
      </c>
      <c r="O41" s="48"/>
    </row>
    <row r="42" spans="1:15" ht="15.2" customHeight="1" x14ac:dyDescent="0.25">
      <c r="A42" s="88"/>
      <c r="B42" s="12">
        <v>38</v>
      </c>
      <c r="C42" s="10" t="s">
        <v>88</v>
      </c>
      <c r="D42" s="9">
        <v>72426</v>
      </c>
      <c r="E42" s="13" t="s">
        <v>106</v>
      </c>
      <c r="F42" s="13" t="s">
        <v>106</v>
      </c>
      <c r="G42" s="13" t="s">
        <v>106</v>
      </c>
      <c r="H42" s="13" t="s">
        <v>106</v>
      </c>
      <c r="I42" s="26" t="str">
        <f t="shared" si="0"/>
        <v>-</v>
      </c>
      <c r="J42" s="13">
        <v>36</v>
      </c>
      <c r="K42" s="13" t="s">
        <v>106</v>
      </c>
      <c r="L42" s="13" t="s">
        <v>106</v>
      </c>
      <c r="M42" s="13">
        <v>12</v>
      </c>
      <c r="N42" s="59">
        <f t="shared" si="1"/>
        <v>48</v>
      </c>
      <c r="O42" s="48"/>
    </row>
    <row r="43" spans="1:15" ht="15.2" customHeight="1" x14ac:dyDescent="0.25">
      <c r="A43" s="88"/>
      <c r="B43" s="12">
        <v>39</v>
      </c>
      <c r="C43" s="10" t="s">
        <v>95</v>
      </c>
      <c r="D43" s="9" t="s">
        <v>96</v>
      </c>
      <c r="E43" s="13" t="s">
        <v>106</v>
      </c>
      <c r="F43" s="13" t="s">
        <v>106</v>
      </c>
      <c r="G43" s="13" t="s">
        <v>106</v>
      </c>
      <c r="H43" s="13" t="s">
        <v>106</v>
      </c>
      <c r="I43" s="26" t="str">
        <f t="shared" si="0"/>
        <v>-</v>
      </c>
      <c r="J43" s="13">
        <v>11</v>
      </c>
      <c r="K43" s="13" t="s">
        <v>106</v>
      </c>
      <c r="L43" s="13" t="s">
        <v>106</v>
      </c>
      <c r="M43" s="13" t="s">
        <v>106</v>
      </c>
      <c r="N43" s="59">
        <f t="shared" si="1"/>
        <v>11</v>
      </c>
      <c r="O43" s="48"/>
    </row>
    <row r="44" spans="1:15" ht="15.2" customHeight="1" x14ac:dyDescent="0.25">
      <c r="A44" s="88"/>
      <c r="B44" s="12">
        <v>40</v>
      </c>
      <c r="C44" s="10" t="s">
        <v>36</v>
      </c>
      <c r="D44" s="9">
        <v>72427</v>
      </c>
      <c r="E44" s="13" t="s">
        <v>106</v>
      </c>
      <c r="F44" s="13" t="s">
        <v>106</v>
      </c>
      <c r="G44" s="13" t="s">
        <v>106</v>
      </c>
      <c r="H44" s="13" t="s">
        <v>106</v>
      </c>
      <c r="I44" s="26" t="str">
        <f t="shared" si="0"/>
        <v>-</v>
      </c>
      <c r="J44" s="13">
        <v>11</v>
      </c>
      <c r="K44" s="13" t="s">
        <v>106</v>
      </c>
      <c r="L44" s="13">
        <v>2</v>
      </c>
      <c r="M44" s="13">
        <v>2</v>
      </c>
      <c r="N44" s="59">
        <f t="shared" si="1"/>
        <v>15</v>
      </c>
      <c r="O44" s="48"/>
    </row>
    <row r="45" spans="1:15" ht="15.2" customHeight="1" x14ac:dyDescent="0.25">
      <c r="A45" s="88"/>
      <c r="B45" s="12">
        <v>41</v>
      </c>
      <c r="C45" s="10" t="s">
        <v>37</v>
      </c>
      <c r="D45" s="9">
        <v>72428</v>
      </c>
      <c r="E45" s="13" t="s">
        <v>106</v>
      </c>
      <c r="F45" s="13" t="s">
        <v>106</v>
      </c>
      <c r="G45" s="13" t="s">
        <v>106</v>
      </c>
      <c r="H45" s="13" t="s">
        <v>106</v>
      </c>
      <c r="I45" s="26" t="str">
        <f t="shared" si="0"/>
        <v>-</v>
      </c>
      <c r="J45" s="13">
        <v>3</v>
      </c>
      <c r="K45" s="13">
        <v>1</v>
      </c>
      <c r="L45" s="13">
        <v>11</v>
      </c>
      <c r="M45" s="13" t="s">
        <v>106</v>
      </c>
      <c r="N45" s="59">
        <f t="shared" si="1"/>
        <v>15</v>
      </c>
      <c r="O45" s="48"/>
    </row>
    <row r="46" spans="1:15" ht="15.2" customHeight="1" x14ac:dyDescent="0.25">
      <c r="A46" s="88"/>
      <c r="B46" s="12">
        <v>42</v>
      </c>
      <c r="C46" s="10" t="s">
        <v>89</v>
      </c>
      <c r="D46" s="9">
        <v>72429</v>
      </c>
      <c r="E46" s="13" t="s">
        <v>106</v>
      </c>
      <c r="F46" s="13" t="s">
        <v>106</v>
      </c>
      <c r="G46" s="13" t="s">
        <v>106</v>
      </c>
      <c r="H46" s="13" t="s">
        <v>106</v>
      </c>
      <c r="I46" s="26" t="str">
        <f t="shared" si="0"/>
        <v>-</v>
      </c>
      <c r="J46" s="13" t="s">
        <v>106</v>
      </c>
      <c r="K46" s="13" t="s">
        <v>106</v>
      </c>
      <c r="L46" s="13">
        <v>8</v>
      </c>
      <c r="M46" s="13" t="s">
        <v>106</v>
      </c>
      <c r="N46" s="59">
        <f t="shared" si="1"/>
        <v>8</v>
      </c>
      <c r="O46" s="48"/>
    </row>
    <row r="47" spans="1:15" ht="15.2" customHeight="1" x14ac:dyDescent="0.25">
      <c r="A47" s="88"/>
      <c r="B47" s="12">
        <v>43</v>
      </c>
      <c r="C47" s="10" t="s">
        <v>38</v>
      </c>
      <c r="D47" s="9">
        <v>48845</v>
      </c>
      <c r="E47" s="13" t="s">
        <v>106</v>
      </c>
      <c r="F47" s="13" t="s">
        <v>106</v>
      </c>
      <c r="G47" s="13" t="s">
        <v>106</v>
      </c>
      <c r="H47" s="13" t="s">
        <v>106</v>
      </c>
      <c r="I47" s="26" t="str">
        <f t="shared" si="0"/>
        <v>-</v>
      </c>
      <c r="J47" s="13">
        <v>0.3</v>
      </c>
      <c r="K47" s="13" t="s">
        <v>106</v>
      </c>
      <c r="L47" s="13">
        <v>6.7</v>
      </c>
      <c r="M47" s="13" t="s">
        <v>106</v>
      </c>
      <c r="N47" s="59">
        <f t="shared" si="1"/>
        <v>7</v>
      </c>
      <c r="O47" s="48"/>
    </row>
    <row r="48" spans="1:15" ht="15.2" customHeight="1" x14ac:dyDescent="0.25">
      <c r="A48" s="88"/>
      <c r="B48" s="12">
        <v>44</v>
      </c>
      <c r="C48" s="10" t="s">
        <v>90</v>
      </c>
      <c r="D48" s="9">
        <v>72436</v>
      </c>
      <c r="E48" s="13" t="s">
        <v>106</v>
      </c>
      <c r="F48" s="13" t="s">
        <v>106</v>
      </c>
      <c r="G48" s="13" t="s">
        <v>106</v>
      </c>
      <c r="H48" s="13" t="s">
        <v>106</v>
      </c>
      <c r="I48" s="26" t="str">
        <f t="shared" si="0"/>
        <v>-</v>
      </c>
      <c r="J48" s="13" t="s">
        <v>106</v>
      </c>
      <c r="K48" s="13" t="s">
        <v>106</v>
      </c>
      <c r="L48" s="13" t="s">
        <v>106</v>
      </c>
      <c r="M48" s="13" t="s">
        <v>106</v>
      </c>
      <c r="N48" s="59" t="str">
        <f t="shared" si="1"/>
        <v>-</v>
      </c>
      <c r="O48" s="48"/>
    </row>
    <row r="49" spans="1:15" ht="15.2" customHeight="1" thickBot="1" x14ac:dyDescent="0.3">
      <c r="A49" s="89"/>
      <c r="B49" s="29">
        <v>45</v>
      </c>
      <c r="C49" s="32" t="s">
        <v>39</v>
      </c>
      <c r="D49" s="33" t="s">
        <v>40</v>
      </c>
      <c r="E49" s="45" t="s">
        <v>106</v>
      </c>
      <c r="F49" s="45" t="s">
        <v>106</v>
      </c>
      <c r="G49" s="45" t="s">
        <v>106</v>
      </c>
      <c r="H49" s="45" t="s">
        <v>106</v>
      </c>
      <c r="I49" s="46" t="str">
        <f t="shared" si="0"/>
        <v>-</v>
      </c>
      <c r="J49" s="45" t="s">
        <v>106</v>
      </c>
      <c r="K49" s="45" t="s">
        <v>106</v>
      </c>
      <c r="L49" s="45" t="s">
        <v>106</v>
      </c>
      <c r="M49" s="45" t="s">
        <v>106</v>
      </c>
      <c r="N49" s="60" t="str">
        <f t="shared" si="1"/>
        <v>-</v>
      </c>
      <c r="O49" s="48"/>
    </row>
    <row r="50" spans="1:15" ht="15.2" customHeight="1" x14ac:dyDescent="0.25">
      <c r="A50" s="90" t="s">
        <v>62</v>
      </c>
      <c r="B50" s="18">
        <v>46</v>
      </c>
      <c r="C50" s="37" t="s">
        <v>41</v>
      </c>
      <c r="D50" s="38">
        <v>72441</v>
      </c>
      <c r="E50" s="20">
        <v>4</v>
      </c>
      <c r="F50" s="20" t="s">
        <v>106</v>
      </c>
      <c r="G50" s="20" t="s">
        <v>106</v>
      </c>
      <c r="H50" s="20" t="s">
        <v>106</v>
      </c>
      <c r="I50" s="27">
        <f t="shared" si="0"/>
        <v>4</v>
      </c>
      <c r="J50" s="20" t="s">
        <v>106</v>
      </c>
      <c r="K50" s="20" t="s">
        <v>106</v>
      </c>
      <c r="L50" s="20" t="s">
        <v>106</v>
      </c>
      <c r="M50" s="20" t="s">
        <v>106</v>
      </c>
      <c r="N50" s="58" t="str">
        <f t="shared" si="1"/>
        <v>-</v>
      </c>
      <c r="O50" s="48"/>
    </row>
    <row r="51" spans="1:15" ht="15.2" customHeight="1" x14ac:dyDescent="0.25">
      <c r="A51" s="91"/>
      <c r="B51" s="12">
        <v>47</v>
      </c>
      <c r="C51" s="10" t="s">
        <v>42</v>
      </c>
      <c r="D51" s="9" t="s">
        <v>43</v>
      </c>
      <c r="E51" s="13">
        <v>10</v>
      </c>
      <c r="F51" s="13" t="s">
        <v>106</v>
      </c>
      <c r="G51" s="13" t="s">
        <v>106</v>
      </c>
      <c r="H51" s="13" t="s">
        <v>106</v>
      </c>
      <c r="I51" s="26">
        <f t="shared" si="0"/>
        <v>10</v>
      </c>
      <c r="J51" s="13" t="s">
        <v>106</v>
      </c>
      <c r="K51" s="13" t="s">
        <v>106</v>
      </c>
      <c r="L51" s="13" t="s">
        <v>106</v>
      </c>
      <c r="M51" s="13" t="s">
        <v>106</v>
      </c>
      <c r="N51" s="59" t="str">
        <f t="shared" si="1"/>
        <v>-</v>
      </c>
      <c r="O51" s="48"/>
    </row>
    <row r="52" spans="1:15" ht="15.2" customHeight="1" x14ac:dyDescent="0.25">
      <c r="A52" s="91"/>
      <c r="B52" s="12">
        <v>48</v>
      </c>
      <c r="C52" s="10" t="s">
        <v>75</v>
      </c>
      <c r="D52" s="9">
        <v>72442</v>
      </c>
      <c r="E52" s="13">
        <v>4</v>
      </c>
      <c r="F52" s="13">
        <v>1</v>
      </c>
      <c r="G52" s="13" t="s">
        <v>106</v>
      </c>
      <c r="H52" s="13" t="s">
        <v>106</v>
      </c>
      <c r="I52" s="26">
        <f t="shared" si="0"/>
        <v>5</v>
      </c>
      <c r="J52" s="13" t="s">
        <v>106</v>
      </c>
      <c r="K52" s="13" t="s">
        <v>106</v>
      </c>
      <c r="L52" s="13" t="s">
        <v>106</v>
      </c>
      <c r="M52" s="13">
        <v>21</v>
      </c>
      <c r="N52" s="59">
        <f t="shared" si="1"/>
        <v>21</v>
      </c>
      <c r="O52" s="48"/>
    </row>
    <row r="53" spans="1:15" ht="15.2" customHeight="1" x14ac:dyDescent="0.25">
      <c r="A53" s="91"/>
      <c r="B53" s="12">
        <v>49</v>
      </c>
      <c r="C53" s="10" t="s">
        <v>44</v>
      </c>
      <c r="D53" s="9">
        <v>72443</v>
      </c>
      <c r="E53" s="13" t="s">
        <v>106</v>
      </c>
      <c r="F53" s="13" t="s">
        <v>106</v>
      </c>
      <c r="G53" s="13" t="s">
        <v>106</v>
      </c>
      <c r="H53" s="13" t="s">
        <v>106</v>
      </c>
      <c r="I53" s="26" t="str">
        <f t="shared" si="0"/>
        <v>-</v>
      </c>
      <c r="J53" s="13" t="s">
        <v>106</v>
      </c>
      <c r="K53" s="13" t="s">
        <v>106</v>
      </c>
      <c r="L53" s="13" t="s">
        <v>106</v>
      </c>
      <c r="M53" s="13">
        <v>34</v>
      </c>
      <c r="N53" s="59">
        <f t="shared" si="1"/>
        <v>34</v>
      </c>
      <c r="O53" s="48"/>
    </row>
    <row r="54" spans="1:15" ht="15.2" customHeight="1" x14ac:dyDescent="0.25">
      <c r="A54" s="91"/>
      <c r="B54" s="12">
        <v>50</v>
      </c>
      <c r="C54" s="10" t="s">
        <v>45</v>
      </c>
      <c r="D54" s="9" t="s">
        <v>46</v>
      </c>
      <c r="E54" s="13" t="s">
        <v>106</v>
      </c>
      <c r="F54" s="13" t="s">
        <v>106</v>
      </c>
      <c r="G54" s="13" t="s">
        <v>106</v>
      </c>
      <c r="H54" s="13" t="s">
        <v>106</v>
      </c>
      <c r="I54" s="26" t="str">
        <f t="shared" si="0"/>
        <v>-</v>
      </c>
      <c r="J54" s="13">
        <v>6</v>
      </c>
      <c r="K54" s="13" t="s">
        <v>106</v>
      </c>
      <c r="L54" s="13" t="s">
        <v>106</v>
      </c>
      <c r="M54" s="13">
        <v>1</v>
      </c>
      <c r="N54" s="59">
        <f t="shared" si="1"/>
        <v>7</v>
      </c>
      <c r="O54" s="48"/>
    </row>
    <row r="55" spans="1:15" ht="15.2" customHeight="1" x14ac:dyDescent="0.25">
      <c r="A55" s="91"/>
      <c r="B55" s="12">
        <v>51</v>
      </c>
      <c r="C55" s="10" t="s">
        <v>47</v>
      </c>
      <c r="D55" s="9">
        <v>72444</v>
      </c>
      <c r="E55" s="13" t="s">
        <v>106</v>
      </c>
      <c r="F55" s="13" t="s">
        <v>106</v>
      </c>
      <c r="G55" s="13" t="s">
        <v>106</v>
      </c>
      <c r="H55" s="13" t="s">
        <v>106</v>
      </c>
      <c r="I55" s="26" t="str">
        <f t="shared" si="0"/>
        <v>-</v>
      </c>
      <c r="J55" s="13">
        <v>8</v>
      </c>
      <c r="K55" s="13" t="s">
        <v>106</v>
      </c>
      <c r="L55" s="13" t="s">
        <v>106</v>
      </c>
      <c r="M55" s="13" t="s">
        <v>106</v>
      </c>
      <c r="N55" s="59">
        <f t="shared" si="1"/>
        <v>8</v>
      </c>
      <c r="O55" s="48"/>
    </row>
    <row r="56" spans="1:15" ht="15.2" customHeight="1" x14ac:dyDescent="0.25">
      <c r="A56" s="91"/>
      <c r="B56" s="12">
        <v>52</v>
      </c>
      <c r="C56" s="10" t="s">
        <v>48</v>
      </c>
      <c r="D56" s="9">
        <v>48846</v>
      </c>
      <c r="E56" s="13" t="s">
        <v>106</v>
      </c>
      <c r="F56" s="13" t="s">
        <v>106</v>
      </c>
      <c r="G56" s="13" t="s">
        <v>106</v>
      </c>
      <c r="H56" s="13" t="s">
        <v>106</v>
      </c>
      <c r="I56" s="26" t="str">
        <f t="shared" si="0"/>
        <v>-</v>
      </c>
      <c r="J56" s="13" t="s">
        <v>106</v>
      </c>
      <c r="K56" s="13" t="s">
        <v>106</v>
      </c>
      <c r="L56" s="13" t="s">
        <v>106</v>
      </c>
      <c r="M56" s="13">
        <v>4</v>
      </c>
      <c r="N56" s="59">
        <f t="shared" si="1"/>
        <v>4</v>
      </c>
      <c r="O56" s="48"/>
    </row>
    <row r="57" spans="1:15" ht="15.2" customHeight="1" x14ac:dyDescent="0.25">
      <c r="A57" s="91"/>
      <c r="B57" s="12">
        <v>53</v>
      </c>
      <c r="C57" s="10" t="s">
        <v>91</v>
      </c>
      <c r="D57" s="9">
        <v>72445</v>
      </c>
      <c r="E57" s="13" t="s">
        <v>106</v>
      </c>
      <c r="F57" s="13" t="s">
        <v>106</v>
      </c>
      <c r="G57" s="13" t="s">
        <v>106</v>
      </c>
      <c r="H57" s="13" t="s">
        <v>106</v>
      </c>
      <c r="I57" s="26" t="str">
        <f t="shared" si="0"/>
        <v>-</v>
      </c>
      <c r="J57" s="13" t="s">
        <v>106</v>
      </c>
      <c r="K57" s="13" t="s">
        <v>106</v>
      </c>
      <c r="L57" s="13" t="s">
        <v>106</v>
      </c>
      <c r="M57" s="13" t="s">
        <v>106</v>
      </c>
      <c r="N57" s="59" t="str">
        <f t="shared" si="1"/>
        <v>-</v>
      </c>
      <c r="O57" s="48"/>
    </row>
    <row r="58" spans="1:15" ht="15.2" customHeight="1" x14ac:dyDescent="0.25">
      <c r="A58" s="91"/>
      <c r="B58" s="12">
        <v>54</v>
      </c>
      <c r="C58" s="10" t="s">
        <v>92</v>
      </c>
      <c r="D58" s="9">
        <v>72446</v>
      </c>
      <c r="E58" s="13" t="s">
        <v>106</v>
      </c>
      <c r="F58" s="13" t="s">
        <v>106</v>
      </c>
      <c r="G58" s="13" t="s">
        <v>106</v>
      </c>
      <c r="H58" s="13" t="s">
        <v>106</v>
      </c>
      <c r="I58" s="26" t="str">
        <f t="shared" si="0"/>
        <v>-</v>
      </c>
      <c r="J58" s="13">
        <v>1</v>
      </c>
      <c r="K58" s="13" t="s">
        <v>106</v>
      </c>
      <c r="L58" s="13" t="s">
        <v>106</v>
      </c>
      <c r="M58" s="13">
        <v>2</v>
      </c>
      <c r="N58" s="59">
        <f t="shared" si="1"/>
        <v>3</v>
      </c>
      <c r="O58" s="48"/>
    </row>
    <row r="59" spans="1:15" ht="15.2" customHeight="1" x14ac:dyDescent="0.25">
      <c r="A59" s="91"/>
      <c r="B59" s="12">
        <v>55</v>
      </c>
      <c r="C59" s="10" t="s">
        <v>49</v>
      </c>
      <c r="D59" s="9" t="s">
        <v>50</v>
      </c>
      <c r="E59" s="13" t="s">
        <v>106</v>
      </c>
      <c r="F59" s="13">
        <v>0.4</v>
      </c>
      <c r="G59" s="13" t="s">
        <v>106</v>
      </c>
      <c r="H59" s="13" t="s">
        <v>106</v>
      </c>
      <c r="I59" s="26">
        <f t="shared" si="0"/>
        <v>0.4</v>
      </c>
      <c r="J59" s="13" t="s">
        <v>106</v>
      </c>
      <c r="K59" s="13" t="s">
        <v>106</v>
      </c>
      <c r="L59" s="13" t="s">
        <v>106</v>
      </c>
      <c r="M59" s="13" t="s">
        <v>106</v>
      </c>
      <c r="N59" s="59" t="str">
        <f t="shared" si="1"/>
        <v>-</v>
      </c>
      <c r="O59" s="48"/>
    </row>
    <row r="60" spans="1:15" ht="15.2" customHeight="1" thickBot="1" x14ac:dyDescent="0.3">
      <c r="A60" s="92"/>
      <c r="B60" s="29">
        <v>56</v>
      </c>
      <c r="C60" s="32" t="s">
        <v>67</v>
      </c>
      <c r="D60" s="33" t="s">
        <v>68</v>
      </c>
      <c r="E60" s="45" t="s">
        <v>106</v>
      </c>
      <c r="F60" s="45" t="s">
        <v>106</v>
      </c>
      <c r="G60" s="45" t="s">
        <v>106</v>
      </c>
      <c r="H60" s="45" t="s">
        <v>106</v>
      </c>
      <c r="I60" s="46" t="str">
        <f t="shared" si="0"/>
        <v>-</v>
      </c>
      <c r="J60" s="45" t="s">
        <v>106</v>
      </c>
      <c r="K60" s="45" t="s">
        <v>106</v>
      </c>
      <c r="L60" s="45">
        <v>4</v>
      </c>
      <c r="M60" s="45" t="s">
        <v>106</v>
      </c>
      <c r="N60" s="60">
        <f t="shared" si="1"/>
        <v>4</v>
      </c>
      <c r="O60" s="48"/>
    </row>
    <row r="61" spans="1:15" ht="15.2" customHeight="1" x14ac:dyDescent="0.25">
      <c r="A61" s="93" t="s">
        <v>70</v>
      </c>
      <c r="B61" s="18">
        <v>57</v>
      </c>
      <c r="C61" s="49" t="s">
        <v>55</v>
      </c>
      <c r="D61" s="50" t="s">
        <v>54</v>
      </c>
      <c r="E61" s="20" t="s">
        <v>106</v>
      </c>
      <c r="F61" s="20">
        <v>2</v>
      </c>
      <c r="G61" s="20" t="s">
        <v>106</v>
      </c>
      <c r="H61" s="20" t="s">
        <v>106</v>
      </c>
      <c r="I61" s="27">
        <f t="shared" si="0"/>
        <v>2</v>
      </c>
      <c r="J61" s="20" t="s">
        <v>106</v>
      </c>
      <c r="K61" s="20" t="s">
        <v>106</v>
      </c>
      <c r="L61" s="20" t="s">
        <v>106</v>
      </c>
      <c r="M61" s="20" t="s">
        <v>106</v>
      </c>
      <c r="N61" s="58" t="str">
        <f t="shared" si="1"/>
        <v>-</v>
      </c>
      <c r="O61" s="48"/>
    </row>
    <row r="62" spans="1:15" ht="15.2" customHeight="1" thickBot="1" x14ac:dyDescent="0.3">
      <c r="A62" s="94"/>
      <c r="B62" s="29">
        <v>58</v>
      </c>
      <c r="C62" s="51" t="s">
        <v>93</v>
      </c>
      <c r="D62" s="52" t="s">
        <v>65</v>
      </c>
      <c r="E62" s="53"/>
      <c r="F62" s="53"/>
      <c r="G62" s="53"/>
      <c r="H62" s="53"/>
      <c r="I62" s="46" t="str">
        <f>+IF(AND(OR(E62="-",E62=""),OR(F62="-",F62=""),OR(G62="-",G62=""),OR(H62="-",H62="")),"-",SUM(E62:H62))</f>
        <v>-</v>
      </c>
      <c r="J62" s="53"/>
      <c r="K62" s="53"/>
      <c r="L62" s="53"/>
      <c r="M62" s="53"/>
      <c r="N62" s="60" t="str">
        <f>+IF(AND(OR(J62="-",J62=""),OR(K62="-",K62=""),OR(L62="-",L62=""),OR(M62="-",M62="")),"-",SUM(J62:M62))</f>
        <v>-</v>
      </c>
      <c r="O62" s="48"/>
    </row>
  </sheetData>
  <mergeCells count="13">
    <mergeCell ref="A61:A62"/>
    <mergeCell ref="C1:N1"/>
    <mergeCell ref="F2:J2"/>
    <mergeCell ref="B3:B4"/>
    <mergeCell ref="C3:C4"/>
    <mergeCell ref="D3:D4"/>
    <mergeCell ref="E3:H3"/>
    <mergeCell ref="I3:I4"/>
    <mergeCell ref="J3:M3"/>
    <mergeCell ref="N3:N4"/>
    <mergeCell ref="A50:A60"/>
    <mergeCell ref="A30:A49"/>
    <mergeCell ref="A5:A29"/>
  </mergeCells>
  <phoneticPr fontId="17" type="noConversion"/>
  <pageMargins left="0.75" right="0.25" top="0.25" bottom="0.25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A5:XFD5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" customWidth="1"/>
    <col min="5" max="8" width="5.7109375" style="4" customWidth="1"/>
    <col min="9" max="9" width="5.7109375" style="7" customWidth="1"/>
    <col min="10" max="13" width="5.7109375" style="4" customWidth="1"/>
    <col min="14" max="14" width="5.5703125" style="3" customWidth="1"/>
    <col min="15" max="16384" width="9.140625" style="2"/>
  </cols>
  <sheetData>
    <row r="1" spans="1:15" ht="18" customHeight="1" x14ac:dyDescent="0.3">
      <c r="C1" s="95" t="s">
        <v>51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5" ht="16.5" customHeight="1" thickBot="1" x14ac:dyDescent="0.3">
      <c r="D2" s="2"/>
      <c r="E2" s="2"/>
      <c r="F2" s="96" t="s">
        <v>52</v>
      </c>
      <c r="G2" s="96"/>
      <c r="H2" s="96"/>
      <c r="I2" s="96"/>
      <c r="J2" s="96"/>
      <c r="K2" s="2"/>
      <c r="L2" s="2"/>
      <c r="M2" s="5" t="s">
        <v>53</v>
      </c>
      <c r="N2" s="8"/>
    </row>
    <row r="3" spans="1:15" s="6" customFormat="1" ht="13.5" customHeight="1" x14ac:dyDescent="0.25">
      <c r="A3" s="17" t="s">
        <v>57</v>
      </c>
      <c r="B3" s="97" t="s">
        <v>0</v>
      </c>
      <c r="C3" s="99" t="s">
        <v>1</v>
      </c>
      <c r="D3" s="121" t="s">
        <v>2</v>
      </c>
      <c r="E3" s="123" t="str">
        <f>"Ngày 07/"&amp;Tháng!$F$1</f>
        <v>Ngày 07/06</v>
      </c>
      <c r="F3" s="113"/>
      <c r="G3" s="113"/>
      <c r="H3" s="124"/>
      <c r="I3" s="125" t="s">
        <v>3</v>
      </c>
      <c r="J3" s="123" t="str">
        <f>"Ngày 08/"&amp;Tháng!$F$1</f>
        <v>Ngày 08/06</v>
      </c>
      <c r="K3" s="113"/>
      <c r="L3" s="113"/>
      <c r="M3" s="124"/>
      <c r="N3" s="127" t="s">
        <v>3</v>
      </c>
    </row>
    <row r="4" spans="1:15" s="6" customFormat="1" ht="13.5" customHeight="1" thickBot="1" x14ac:dyDescent="0.3">
      <c r="A4" s="42"/>
      <c r="B4" s="98"/>
      <c r="C4" s="100"/>
      <c r="D4" s="122"/>
      <c r="E4" s="43" t="s">
        <v>58</v>
      </c>
      <c r="F4" s="40" t="s">
        <v>59</v>
      </c>
      <c r="G4" s="41" t="s">
        <v>60</v>
      </c>
      <c r="H4" s="44" t="s">
        <v>61</v>
      </c>
      <c r="I4" s="126"/>
      <c r="J4" s="43" t="s">
        <v>58</v>
      </c>
      <c r="K4" s="41" t="s">
        <v>59</v>
      </c>
      <c r="L4" s="41" t="s">
        <v>60</v>
      </c>
      <c r="M4" s="44" t="s">
        <v>61</v>
      </c>
      <c r="N4" s="128"/>
    </row>
    <row r="5" spans="1:15" s="3" customFormat="1" ht="15.2" customHeight="1" x14ac:dyDescent="0.25">
      <c r="A5" s="105" t="s">
        <v>69</v>
      </c>
      <c r="B5" s="18">
        <v>1</v>
      </c>
      <c r="C5" s="19" t="s">
        <v>4</v>
      </c>
      <c r="D5" s="18">
        <v>73401</v>
      </c>
      <c r="E5" s="20">
        <v>5</v>
      </c>
      <c r="F5" s="20" t="s">
        <v>106</v>
      </c>
      <c r="G5" s="20" t="s">
        <v>106</v>
      </c>
      <c r="H5" s="20" t="s">
        <v>106</v>
      </c>
      <c r="I5" s="27">
        <f>+IF(AND(OR(E5="-",E5=""),OR(F5="-",F5=""),OR(G5="-",G5=""),OR(H5="-",H5="")),"-",SUM(E5:H5))</f>
        <v>5</v>
      </c>
      <c r="J5" s="20" t="s">
        <v>106</v>
      </c>
      <c r="K5" s="20" t="s">
        <v>106</v>
      </c>
      <c r="L5" s="20" t="s">
        <v>106</v>
      </c>
      <c r="M5" s="20" t="s">
        <v>106</v>
      </c>
      <c r="N5" s="58" t="str">
        <f>+IF(AND(OR(J5="-",J5=""),OR(K5="-",K5=""),OR(L5="-",L5=""),OR(M5="-",M5="")),"-",SUM(J5:M5))</f>
        <v>-</v>
      </c>
      <c r="O5" s="47"/>
    </row>
    <row r="6" spans="1:15" s="3" customFormat="1" ht="15.2" customHeight="1" x14ac:dyDescent="0.25">
      <c r="A6" s="106"/>
      <c r="B6" s="12">
        <v>2</v>
      </c>
      <c r="C6" s="22" t="s">
        <v>100</v>
      </c>
      <c r="D6" s="12">
        <v>73402</v>
      </c>
      <c r="E6" s="13" t="s">
        <v>106</v>
      </c>
      <c r="F6" s="13" t="s">
        <v>106</v>
      </c>
      <c r="G6" s="13" t="s">
        <v>106</v>
      </c>
      <c r="H6" s="13" t="s">
        <v>106</v>
      </c>
      <c r="I6" s="26" t="str">
        <f t="shared" ref="I6:I61" si="0">+IF(AND(OR(E6="-",E6=""),OR(F6="-",F6=""),OR(G6="-",G6=""),OR(H6="-",H6="")),"-",SUM(E6:H6))</f>
        <v>-</v>
      </c>
      <c r="J6" s="13" t="s">
        <v>106</v>
      </c>
      <c r="K6" s="13" t="s">
        <v>106</v>
      </c>
      <c r="L6" s="13" t="s">
        <v>106</v>
      </c>
      <c r="M6" s="13" t="s">
        <v>106</v>
      </c>
      <c r="N6" s="59" t="str">
        <f t="shared" ref="N6:N61" si="1">+IF(AND(OR(J6="-",J6=""),OR(K6="-",K6=""),OR(L6="-",L6=""),OR(M6="-",M6="")),"-",SUM(J6:M6))</f>
        <v>-</v>
      </c>
      <c r="O6" s="47"/>
    </row>
    <row r="7" spans="1:15" s="3" customFormat="1" ht="15.2" customHeight="1" x14ac:dyDescent="0.25">
      <c r="A7" s="106"/>
      <c r="B7" s="12">
        <v>3</v>
      </c>
      <c r="C7" s="10" t="s">
        <v>101</v>
      </c>
      <c r="D7" s="9">
        <v>48842</v>
      </c>
      <c r="E7" s="13" t="s">
        <v>106</v>
      </c>
      <c r="F7" s="13" t="s">
        <v>106</v>
      </c>
      <c r="G7" s="13" t="s">
        <v>106</v>
      </c>
      <c r="H7" s="13" t="s">
        <v>106</v>
      </c>
      <c r="I7" s="26" t="str">
        <f t="shared" si="0"/>
        <v>-</v>
      </c>
      <c r="J7" s="13" t="s">
        <v>106</v>
      </c>
      <c r="K7" s="13" t="s">
        <v>106</v>
      </c>
      <c r="L7" s="13" t="s">
        <v>106</v>
      </c>
      <c r="M7" s="13" t="s">
        <v>106</v>
      </c>
      <c r="N7" s="59" t="str">
        <f t="shared" si="1"/>
        <v>-</v>
      </c>
      <c r="O7" s="47"/>
    </row>
    <row r="8" spans="1:15" s="3" customFormat="1" ht="15.2" customHeight="1" x14ac:dyDescent="0.25">
      <c r="A8" s="106"/>
      <c r="B8" s="12">
        <v>4</v>
      </c>
      <c r="C8" s="10" t="s">
        <v>6</v>
      </c>
      <c r="D8" s="9">
        <v>73403</v>
      </c>
      <c r="E8" s="13">
        <v>1</v>
      </c>
      <c r="F8" s="13" t="s">
        <v>106</v>
      </c>
      <c r="G8" s="13" t="s">
        <v>106</v>
      </c>
      <c r="H8" s="13" t="s">
        <v>106</v>
      </c>
      <c r="I8" s="26">
        <f t="shared" si="0"/>
        <v>1</v>
      </c>
      <c r="J8" s="13" t="s">
        <v>106</v>
      </c>
      <c r="K8" s="13" t="s">
        <v>106</v>
      </c>
      <c r="L8" s="13" t="s">
        <v>106</v>
      </c>
      <c r="M8" s="13" t="s">
        <v>106</v>
      </c>
      <c r="N8" s="59" t="str">
        <f t="shared" si="1"/>
        <v>-</v>
      </c>
      <c r="O8" s="47"/>
    </row>
    <row r="9" spans="1:15" s="3" customFormat="1" ht="15.2" customHeight="1" x14ac:dyDescent="0.25">
      <c r="A9" s="106"/>
      <c r="B9" s="12">
        <v>5</v>
      </c>
      <c r="C9" s="10" t="s">
        <v>79</v>
      </c>
      <c r="D9" s="9">
        <v>73420</v>
      </c>
      <c r="E9" s="13" t="s">
        <v>106</v>
      </c>
      <c r="F9" s="13" t="s">
        <v>106</v>
      </c>
      <c r="G9" s="13" t="s">
        <v>106</v>
      </c>
      <c r="H9" s="13" t="s">
        <v>106</v>
      </c>
      <c r="I9" s="26" t="str">
        <f t="shared" si="0"/>
        <v>-</v>
      </c>
      <c r="J9" s="13" t="s">
        <v>106</v>
      </c>
      <c r="K9" s="13" t="s">
        <v>106</v>
      </c>
      <c r="L9" s="13" t="s">
        <v>106</v>
      </c>
      <c r="M9" s="13" t="s">
        <v>106</v>
      </c>
      <c r="N9" s="59" t="str">
        <f t="shared" si="1"/>
        <v>-</v>
      </c>
      <c r="O9" s="47"/>
    </row>
    <row r="10" spans="1:15" s="3" customFormat="1" ht="15.2" customHeight="1" x14ac:dyDescent="0.25">
      <c r="A10" s="106"/>
      <c r="B10" s="12">
        <v>6</v>
      </c>
      <c r="C10" s="10" t="s">
        <v>7</v>
      </c>
      <c r="D10" s="9">
        <v>73400</v>
      </c>
      <c r="E10" s="13" t="s">
        <v>106</v>
      </c>
      <c r="F10" s="13" t="s">
        <v>106</v>
      </c>
      <c r="G10" s="13" t="s">
        <v>106</v>
      </c>
      <c r="H10" s="13" t="s">
        <v>106</v>
      </c>
      <c r="I10" s="26" t="str">
        <f t="shared" si="0"/>
        <v>-</v>
      </c>
      <c r="J10" s="13" t="s">
        <v>106</v>
      </c>
      <c r="K10" s="13" t="s">
        <v>106</v>
      </c>
      <c r="L10" s="13" t="s">
        <v>106</v>
      </c>
      <c r="M10" s="13" t="s">
        <v>106</v>
      </c>
      <c r="N10" s="59" t="str">
        <f t="shared" si="1"/>
        <v>-</v>
      </c>
      <c r="O10" s="47"/>
    </row>
    <row r="11" spans="1:15" s="3" customFormat="1" ht="15.2" customHeight="1" x14ac:dyDescent="0.25">
      <c r="A11" s="106"/>
      <c r="B11" s="12">
        <v>7</v>
      </c>
      <c r="C11" s="10" t="s">
        <v>8</v>
      </c>
      <c r="D11" s="9">
        <v>73404</v>
      </c>
      <c r="E11" s="13" t="s">
        <v>106</v>
      </c>
      <c r="F11" s="13" t="s">
        <v>106</v>
      </c>
      <c r="G11" s="13" t="s">
        <v>106</v>
      </c>
      <c r="H11" s="13" t="s">
        <v>106</v>
      </c>
      <c r="I11" s="26" t="str">
        <f t="shared" si="0"/>
        <v>-</v>
      </c>
      <c r="J11" s="13" t="s">
        <v>106</v>
      </c>
      <c r="K11" s="13" t="s">
        <v>106</v>
      </c>
      <c r="L11" s="13" t="s">
        <v>106</v>
      </c>
      <c r="M11" s="13" t="s">
        <v>106</v>
      </c>
      <c r="N11" s="59" t="str">
        <f t="shared" si="1"/>
        <v>-</v>
      </c>
      <c r="O11" s="47"/>
    </row>
    <row r="12" spans="1:15" s="3" customFormat="1" ht="15.2" customHeight="1" x14ac:dyDescent="0.25">
      <c r="A12" s="106"/>
      <c r="B12" s="12">
        <v>8</v>
      </c>
      <c r="C12" s="10" t="s">
        <v>9</v>
      </c>
      <c r="D12" s="9" t="s">
        <v>10</v>
      </c>
      <c r="E12" s="13" t="s">
        <v>106</v>
      </c>
      <c r="F12" s="13" t="s">
        <v>106</v>
      </c>
      <c r="G12" s="13" t="s">
        <v>106</v>
      </c>
      <c r="H12" s="13" t="s">
        <v>106</v>
      </c>
      <c r="I12" s="26" t="str">
        <f t="shared" si="0"/>
        <v>-</v>
      </c>
      <c r="J12" s="13" t="s">
        <v>106</v>
      </c>
      <c r="K12" s="13" t="s">
        <v>106</v>
      </c>
      <c r="L12" s="13" t="s">
        <v>106</v>
      </c>
      <c r="M12" s="13" t="s">
        <v>106</v>
      </c>
      <c r="N12" s="59" t="str">
        <f t="shared" si="1"/>
        <v>-</v>
      </c>
      <c r="O12" s="47"/>
    </row>
    <row r="13" spans="1:15" s="3" customFormat="1" ht="15.2" customHeight="1" x14ac:dyDescent="0.25">
      <c r="A13" s="106"/>
      <c r="B13" s="12">
        <v>9</v>
      </c>
      <c r="C13" s="10" t="s">
        <v>11</v>
      </c>
      <c r="D13" s="9">
        <v>73405</v>
      </c>
      <c r="E13" s="13" t="s">
        <v>106</v>
      </c>
      <c r="F13" s="13" t="s">
        <v>106</v>
      </c>
      <c r="G13" s="13" t="s">
        <v>106</v>
      </c>
      <c r="H13" s="13" t="s">
        <v>106</v>
      </c>
      <c r="I13" s="26" t="str">
        <f t="shared" si="0"/>
        <v>-</v>
      </c>
      <c r="J13" s="13" t="s">
        <v>106</v>
      </c>
      <c r="K13" s="13" t="s">
        <v>106</v>
      </c>
      <c r="L13" s="13" t="s">
        <v>106</v>
      </c>
      <c r="M13" s="13" t="s">
        <v>106</v>
      </c>
      <c r="N13" s="59" t="str">
        <f t="shared" si="1"/>
        <v>-</v>
      </c>
      <c r="O13" s="47"/>
    </row>
    <row r="14" spans="1:15" s="3" customFormat="1" ht="15.2" customHeight="1" x14ac:dyDescent="0.25">
      <c r="A14" s="106"/>
      <c r="B14" s="12">
        <v>10</v>
      </c>
      <c r="C14" s="10" t="s">
        <v>80</v>
      </c>
      <c r="D14" s="9">
        <v>73406</v>
      </c>
      <c r="E14" s="13" t="s">
        <v>106</v>
      </c>
      <c r="F14" s="13" t="s">
        <v>106</v>
      </c>
      <c r="G14" s="13" t="s">
        <v>106</v>
      </c>
      <c r="H14" s="13" t="s">
        <v>106</v>
      </c>
      <c r="I14" s="26" t="str">
        <f t="shared" si="0"/>
        <v>-</v>
      </c>
      <c r="J14" s="13" t="s">
        <v>106</v>
      </c>
      <c r="K14" s="13" t="s">
        <v>106</v>
      </c>
      <c r="L14" s="13" t="s">
        <v>106</v>
      </c>
      <c r="M14" s="13" t="s">
        <v>106</v>
      </c>
      <c r="N14" s="59" t="str">
        <f t="shared" si="1"/>
        <v>-</v>
      </c>
      <c r="O14" s="48"/>
    </row>
    <row r="15" spans="1:15" s="3" customFormat="1" ht="15.2" customHeight="1" x14ac:dyDescent="0.25">
      <c r="A15" s="106"/>
      <c r="B15" s="12">
        <v>11</v>
      </c>
      <c r="C15" s="10" t="s">
        <v>12</v>
      </c>
      <c r="D15" s="9">
        <v>73408</v>
      </c>
      <c r="E15" s="13" t="s">
        <v>106</v>
      </c>
      <c r="F15" s="13" t="s">
        <v>106</v>
      </c>
      <c r="G15" s="13" t="s">
        <v>106</v>
      </c>
      <c r="H15" s="13" t="s">
        <v>106</v>
      </c>
      <c r="I15" s="26" t="str">
        <f t="shared" si="0"/>
        <v>-</v>
      </c>
      <c r="J15" s="13" t="s">
        <v>106</v>
      </c>
      <c r="K15" s="13" t="s">
        <v>106</v>
      </c>
      <c r="L15" s="13" t="s">
        <v>106</v>
      </c>
      <c r="M15" s="13" t="s">
        <v>106</v>
      </c>
      <c r="N15" s="59" t="str">
        <f t="shared" si="1"/>
        <v>-</v>
      </c>
      <c r="O15" s="47"/>
    </row>
    <row r="16" spans="1:15" ht="15.2" customHeight="1" x14ac:dyDescent="0.25">
      <c r="A16" s="106"/>
      <c r="B16" s="12">
        <v>12</v>
      </c>
      <c r="C16" s="10" t="s">
        <v>13</v>
      </c>
      <c r="D16" s="9">
        <v>73409</v>
      </c>
      <c r="E16" s="13" t="s">
        <v>106</v>
      </c>
      <c r="F16" s="13" t="s">
        <v>106</v>
      </c>
      <c r="G16" s="13" t="s">
        <v>106</v>
      </c>
      <c r="H16" s="13" t="s">
        <v>106</v>
      </c>
      <c r="I16" s="26" t="str">
        <f t="shared" si="0"/>
        <v>-</v>
      </c>
      <c r="J16" s="13" t="s">
        <v>106</v>
      </c>
      <c r="K16" s="13" t="s">
        <v>106</v>
      </c>
      <c r="L16" s="13" t="s">
        <v>106</v>
      </c>
      <c r="M16" s="13" t="s">
        <v>106</v>
      </c>
      <c r="N16" s="59" t="str">
        <f t="shared" si="1"/>
        <v>-</v>
      </c>
      <c r="O16" s="47"/>
    </row>
    <row r="17" spans="1:15" s="3" customFormat="1" ht="15.2" customHeight="1" x14ac:dyDescent="0.25">
      <c r="A17" s="106"/>
      <c r="B17" s="12">
        <v>13</v>
      </c>
      <c r="C17" s="10" t="s">
        <v>63</v>
      </c>
      <c r="D17" s="9" t="s">
        <v>64</v>
      </c>
      <c r="E17" s="13" t="s">
        <v>106</v>
      </c>
      <c r="F17" s="13" t="s">
        <v>106</v>
      </c>
      <c r="G17" s="13" t="s">
        <v>106</v>
      </c>
      <c r="H17" s="13" t="s">
        <v>106</v>
      </c>
      <c r="I17" s="26" t="str">
        <f t="shared" si="0"/>
        <v>-</v>
      </c>
      <c r="J17" s="13" t="s">
        <v>106</v>
      </c>
      <c r="K17" s="13" t="s">
        <v>106</v>
      </c>
      <c r="L17" s="13" t="s">
        <v>106</v>
      </c>
      <c r="M17" s="13" t="s">
        <v>106</v>
      </c>
      <c r="N17" s="59" t="str">
        <f t="shared" si="1"/>
        <v>-</v>
      </c>
      <c r="O17" s="48"/>
    </row>
    <row r="18" spans="1:15" s="3" customFormat="1" ht="15.2" customHeight="1" x14ac:dyDescent="0.25">
      <c r="A18" s="106"/>
      <c r="B18" s="12">
        <v>14</v>
      </c>
      <c r="C18" s="10" t="s">
        <v>102</v>
      </c>
      <c r="D18" s="9" t="s">
        <v>15</v>
      </c>
      <c r="E18" s="13" t="s">
        <v>106</v>
      </c>
      <c r="F18" s="13" t="s">
        <v>106</v>
      </c>
      <c r="G18" s="13">
        <v>1</v>
      </c>
      <c r="H18" s="13" t="s">
        <v>106</v>
      </c>
      <c r="I18" s="26">
        <f t="shared" si="0"/>
        <v>1</v>
      </c>
      <c r="J18" s="13" t="s">
        <v>106</v>
      </c>
      <c r="K18" s="13" t="s">
        <v>106</v>
      </c>
      <c r="L18" s="13" t="s">
        <v>106</v>
      </c>
      <c r="M18" s="13" t="s">
        <v>106</v>
      </c>
      <c r="N18" s="59" t="str">
        <f t="shared" si="1"/>
        <v>-</v>
      </c>
      <c r="O18" s="48"/>
    </row>
    <row r="19" spans="1:15" ht="15.2" customHeight="1" x14ac:dyDescent="0.25">
      <c r="A19" s="106"/>
      <c r="B19" s="12">
        <v>15</v>
      </c>
      <c r="C19" s="10" t="s">
        <v>103</v>
      </c>
      <c r="D19" s="9">
        <v>73410</v>
      </c>
      <c r="E19" s="13" t="s">
        <v>106</v>
      </c>
      <c r="F19" s="13" t="s">
        <v>106</v>
      </c>
      <c r="G19" s="13" t="s">
        <v>106</v>
      </c>
      <c r="H19" s="13" t="s">
        <v>106</v>
      </c>
      <c r="I19" s="26" t="str">
        <f t="shared" si="0"/>
        <v>-</v>
      </c>
      <c r="J19" s="13" t="s">
        <v>106</v>
      </c>
      <c r="K19" s="13" t="s">
        <v>106</v>
      </c>
      <c r="L19" s="13" t="s">
        <v>106</v>
      </c>
      <c r="M19" s="13" t="s">
        <v>106</v>
      </c>
      <c r="N19" s="59" t="str">
        <f t="shared" si="1"/>
        <v>-</v>
      </c>
      <c r="O19" s="47"/>
    </row>
    <row r="20" spans="1:15" ht="15.2" customHeight="1" x14ac:dyDescent="0.25">
      <c r="A20" s="106"/>
      <c r="B20" s="12">
        <v>16</v>
      </c>
      <c r="C20" s="10" t="s">
        <v>17</v>
      </c>
      <c r="D20" s="9">
        <v>48840</v>
      </c>
      <c r="E20" s="13" t="s">
        <v>106</v>
      </c>
      <c r="F20" s="13" t="s">
        <v>106</v>
      </c>
      <c r="G20" s="13" t="s">
        <v>106</v>
      </c>
      <c r="H20" s="13" t="s">
        <v>106</v>
      </c>
      <c r="I20" s="26" t="str">
        <f t="shared" si="0"/>
        <v>-</v>
      </c>
      <c r="J20" s="13" t="s">
        <v>106</v>
      </c>
      <c r="K20" s="13" t="s">
        <v>106</v>
      </c>
      <c r="L20" s="13" t="s">
        <v>106</v>
      </c>
      <c r="M20" s="13" t="s">
        <v>106</v>
      </c>
      <c r="N20" s="59" t="str">
        <f t="shared" si="1"/>
        <v>-</v>
      </c>
      <c r="O20" s="48"/>
    </row>
    <row r="21" spans="1:15" s="3" customFormat="1" ht="15.2" customHeight="1" x14ac:dyDescent="0.25">
      <c r="A21" s="106"/>
      <c r="B21" s="12">
        <v>17</v>
      </c>
      <c r="C21" s="10" t="s">
        <v>81</v>
      </c>
      <c r="D21" s="9">
        <v>73411</v>
      </c>
      <c r="E21" s="13" t="s">
        <v>106</v>
      </c>
      <c r="F21" s="13">
        <v>6</v>
      </c>
      <c r="G21" s="13">
        <v>3</v>
      </c>
      <c r="H21" s="13" t="s">
        <v>106</v>
      </c>
      <c r="I21" s="26">
        <f t="shared" si="0"/>
        <v>9</v>
      </c>
      <c r="J21" s="13" t="s">
        <v>106</v>
      </c>
      <c r="K21" s="13" t="s">
        <v>106</v>
      </c>
      <c r="L21" s="13" t="s">
        <v>106</v>
      </c>
      <c r="M21" s="13" t="s">
        <v>106</v>
      </c>
      <c r="N21" s="59" t="str">
        <f t="shared" si="1"/>
        <v>-</v>
      </c>
      <c r="O21" s="48"/>
    </row>
    <row r="22" spans="1:15" ht="15.2" customHeight="1" x14ac:dyDescent="0.25">
      <c r="A22" s="106"/>
      <c r="B22" s="12">
        <v>18</v>
      </c>
      <c r="C22" s="10" t="s">
        <v>82</v>
      </c>
      <c r="D22" s="9">
        <v>73412</v>
      </c>
      <c r="E22" s="13" t="s">
        <v>106</v>
      </c>
      <c r="F22" s="13" t="s">
        <v>106</v>
      </c>
      <c r="G22" s="13" t="s">
        <v>106</v>
      </c>
      <c r="H22" s="13" t="s">
        <v>106</v>
      </c>
      <c r="I22" s="26" t="str">
        <f t="shared" si="0"/>
        <v>-</v>
      </c>
      <c r="J22" s="13" t="s">
        <v>106</v>
      </c>
      <c r="K22" s="13" t="s">
        <v>106</v>
      </c>
      <c r="L22" s="13" t="s">
        <v>106</v>
      </c>
      <c r="M22" s="13" t="s">
        <v>106</v>
      </c>
      <c r="N22" s="59" t="str">
        <f t="shared" si="1"/>
        <v>-</v>
      </c>
      <c r="O22" s="47"/>
    </row>
    <row r="23" spans="1:15" ht="15.2" customHeight="1" x14ac:dyDescent="0.25">
      <c r="A23" s="106"/>
      <c r="B23" s="12">
        <v>19</v>
      </c>
      <c r="C23" s="10" t="s">
        <v>83</v>
      </c>
      <c r="D23" s="9">
        <v>73413</v>
      </c>
      <c r="E23" s="13" t="s">
        <v>106</v>
      </c>
      <c r="F23" s="13" t="s">
        <v>106</v>
      </c>
      <c r="G23" s="13" t="s">
        <v>106</v>
      </c>
      <c r="H23" s="13" t="s">
        <v>106</v>
      </c>
      <c r="I23" s="26" t="str">
        <f t="shared" si="0"/>
        <v>-</v>
      </c>
      <c r="J23" s="13" t="s">
        <v>106</v>
      </c>
      <c r="K23" s="13" t="s">
        <v>106</v>
      </c>
      <c r="L23" s="13" t="s">
        <v>106</v>
      </c>
      <c r="M23" s="13" t="s">
        <v>106</v>
      </c>
      <c r="N23" s="59" t="str">
        <f t="shared" si="1"/>
        <v>-</v>
      </c>
      <c r="O23" s="47"/>
    </row>
    <row r="24" spans="1:15" s="3" customFormat="1" ht="15.2" customHeight="1" x14ac:dyDescent="0.25">
      <c r="A24" s="106"/>
      <c r="B24" s="12">
        <v>20</v>
      </c>
      <c r="C24" s="10" t="s">
        <v>84</v>
      </c>
      <c r="D24" s="9">
        <v>73414</v>
      </c>
      <c r="E24" s="13" t="s">
        <v>106</v>
      </c>
      <c r="F24" s="13" t="s">
        <v>106</v>
      </c>
      <c r="G24" s="13" t="s">
        <v>106</v>
      </c>
      <c r="H24" s="13" t="s">
        <v>106</v>
      </c>
      <c r="I24" s="26" t="str">
        <f t="shared" si="0"/>
        <v>-</v>
      </c>
      <c r="J24" s="13" t="s">
        <v>106</v>
      </c>
      <c r="K24" s="13" t="s">
        <v>106</v>
      </c>
      <c r="L24" s="13" t="s">
        <v>106</v>
      </c>
      <c r="M24" s="13" t="s">
        <v>106</v>
      </c>
      <c r="N24" s="59" t="str">
        <f t="shared" si="1"/>
        <v>-</v>
      </c>
      <c r="O24" s="48"/>
    </row>
    <row r="25" spans="1:15" s="3" customFormat="1" ht="15.2" customHeight="1" x14ac:dyDescent="0.25">
      <c r="A25" s="106"/>
      <c r="B25" s="12">
        <v>21</v>
      </c>
      <c r="C25" s="28" t="s">
        <v>97</v>
      </c>
      <c r="D25" s="9">
        <v>73416</v>
      </c>
      <c r="E25" s="13" t="s">
        <v>106</v>
      </c>
      <c r="F25" s="13" t="s">
        <v>106</v>
      </c>
      <c r="G25" s="13" t="s">
        <v>106</v>
      </c>
      <c r="H25" s="13" t="s">
        <v>106</v>
      </c>
      <c r="I25" s="26" t="str">
        <f t="shared" si="0"/>
        <v>-</v>
      </c>
      <c r="J25" s="13" t="s">
        <v>106</v>
      </c>
      <c r="K25" s="13" t="s">
        <v>106</v>
      </c>
      <c r="L25" s="13" t="s">
        <v>106</v>
      </c>
      <c r="M25" s="13" t="s">
        <v>106</v>
      </c>
      <c r="N25" s="59" t="str">
        <f t="shared" si="1"/>
        <v>-</v>
      </c>
      <c r="O25" s="48"/>
    </row>
    <row r="26" spans="1:15" s="3" customFormat="1" ht="15.2" customHeight="1" x14ac:dyDescent="0.25">
      <c r="A26" s="106"/>
      <c r="B26" s="12">
        <v>22</v>
      </c>
      <c r="C26" s="10" t="s">
        <v>85</v>
      </c>
      <c r="D26" s="9">
        <v>73417</v>
      </c>
      <c r="E26" s="13" t="s">
        <v>106</v>
      </c>
      <c r="F26" s="13">
        <v>1</v>
      </c>
      <c r="G26" s="13">
        <v>1</v>
      </c>
      <c r="H26" s="13" t="s">
        <v>106</v>
      </c>
      <c r="I26" s="26">
        <f t="shared" si="0"/>
        <v>2</v>
      </c>
      <c r="J26" s="13" t="s">
        <v>106</v>
      </c>
      <c r="K26" s="13" t="s">
        <v>106</v>
      </c>
      <c r="L26" s="13" t="s">
        <v>106</v>
      </c>
      <c r="M26" s="13" t="s">
        <v>106</v>
      </c>
      <c r="N26" s="59" t="str">
        <f t="shared" si="1"/>
        <v>-</v>
      </c>
      <c r="O26" s="48"/>
    </row>
    <row r="27" spans="1:15" ht="15.2" customHeight="1" x14ac:dyDescent="0.25">
      <c r="A27" s="106"/>
      <c r="B27" s="12">
        <v>23</v>
      </c>
      <c r="C27" s="10" t="s">
        <v>18</v>
      </c>
      <c r="D27" s="9" t="s">
        <v>19</v>
      </c>
      <c r="E27" s="13" t="s">
        <v>106</v>
      </c>
      <c r="F27" s="13">
        <v>19</v>
      </c>
      <c r="G27" s="13">
        <v>2</v>
      </c>
      <c r="H27" s="13" t="s">
        <v>106</v>
      </c>
      <c r="I27" s="26">
        <f t="shared" si="0"/>
        <v>21</v>
      </c>
      <c r="J27" s="13" t="s">
        <v>106</v>
      </c>
      <c r="K27" s="13" t="s">
        <v>106</v>
      </c>
      <c r="L27" s="13" t="s">
        <v>106</v>
      </c>
      <c r="M27" s="13" t="s">
        <v>106</v>
      </c>
      <c r="N27" s="59" t="str">
        <f t="shared" si="1"/>
        <v>-</v>
      </c>
      <c r="O27" s="47"/>
    </row>
    <row r="28" spans="1:15" ht="15.2" customHeight="1" x14ac:dyDescent="0.25">
      <c r="A28" s="106"/>
      <c r="B28" s="12">
        <v>24</v>
      </c>
      <c r="C28" s="10" t="s">
        <v>20</v>
      </c>
      <c r="D28" s="9" t="s">
        <v>21</v>
      </c>
      <c r="E28" s="13" t="s">
        <v>106</v>
      </c>
      <c r="F28" s="13" t="s">
        <v>106</v>
      </c>
      <c r="G28" s="13" t="s">
        <v>106</v>
      </c>
      <c r="H28" s="13" t="s">
        <v>106</v>
      </c>
      <c r="I28" s="26" t="str">
        <f t="shared" si="0"/>
        <v>-</v>
      </c>
      <c r="J28" s="13" t="s">
        <v>106</v>
      </c>
      <c r="K28" s="13" t="s">
        <v>106</v>
      </c>
      <c r="L28" s="13" t="s">
        <v>106</v>
      </c>
      <c r="M28" s="13" t="s">
        <v>106</v>
      </c>
      <c r="N28" s="59" t="str">
        <f t="shared" si="1"/>
        <v>-</v>
      </c>
      <c r="O28" s="48"/>
    </row>
    <row r="29" spans="1:15" ht="15.2" customHeight="1" thickBot="1" x14ac:dyDescent="0.3">
      <c r="A29" s="107"/>
      <c r="B29" s="29">
        <v>25</v>
      </c>
      <c r="C29" s="32" t="s">
        <v>99</v>
      </c>
      <c r="D29" s="33" t="s">
        <v>98</v>
      </c>
      <c r="E29" s="45" t="s">
        <v>106</v>
      </c>
      <c r="F29" s="45" t="s">
        <v>106</v>
      </c>
      <c r="G29" s="45" t="s">
        <v>106</v>
      </c>
      <c r="H29" s="45" t="s">
        <v>106</v>
      </c>
      <c r="I29" s="46" t="str">
        <f t="shared" si="0"/>
        <v>-</v>
      </c>
      <c r="J29" s="45" t="s">
        <v>106</v>
      </c>
      <c r="K29" s="45" t="s">
        <v>106</v>
      </c>
      <c r="L29" s="45" t="s">
        <v>106</v>
      </c>
      <c r="M29" s="45" t="s">
        <v>106</v>
      </c>
      <c r="N29" s="60" t="str">
        <f t="shared" si="1"/>
        <v>-</v>
      </c>
      <c r="O29" s="48"/>
    </row>
    <row r="30" spans="1:15" ht="15.2" customHeight="1" x14ac:dyDescent="0.25">
      <c r="A30" s="87" t="s">
        <v>56</v>
      </c>
      <c r="B30" s="18">
        <v>26</v>
      </c>
      <c r="C30" s="37" t="s">
        <v>22</v>
      </c>
      <c r="D30" s="38" t="s">
        <v>23</v>
      </c>
      <c r="E30" s="20" t="s">
        <v>106</v>
      </c>
      <c r="F30" s="20" t="s">
        <v>106</v>
      </c>
      <c r="G30" s="20">
        <v>8</v>
      </c>
      <c r="H30" s="20">
        <v>2</v>
      </c>
      <c r="I30" s="27">
        <f t="shared" si="0"/>
        <v>10</v>
      </c>
      <c r="J30" s="20" t="s">
        <v>106</v>
      </c>
      <c r="K30" s="20" t="s">
        <v>106</v>
      </c>
      <c r="L30" s="20" t="s">
        <v>106</v>
      </c>
      <c r="M30" s="20" t="s">
        <v>106</v>
      </c>
      <c r="N30" s="58" t="str">
        <f t="shared" si="1"/>
        <v>-</v>
      </c>
      <c r="O30" s="48"/>
    </row>
    <row r="31" spans="1:15" s="3" customFormat="1" ht="15.2" customHeight="1" x14ac:dyDescent="0.25">
      <c r="A31" s="88"/>
      <c r="B31" s="12">
        <v>27</v>
      </c>
      <c r="C31" s="10" t="s">
        <v>24</v>
      </c>
      <c r="D31" s="9" t="s">
        <v>25</v>
      </c>
      <c r="E31" s="13" t="s">
        <v>106</v>
      </c>
      <c r="F31" s="13" t="s">
        <v>106</v>
      </c>
      <c r="G31" s="13" t="s">
        <v>106</v>
      </c>
      <c r="H31" s="13" t="s">
        <v>106</v>
      </c>
      <c r="I31" s="26" t="str">
        <f t="shared" si="0"/>
        <v>-</v>
      </c>
      <c r="J31" s="13" t="s">
        <v>106</v>
      </c>
      <c r="K31" s="13" t="s">
        <v>106</v>
      </c>
      <c r="L31" s="13" t="s">
        <v>106</v>
      </c>
      <c r="M31" s="13" t="s">
        <v>106</v>
      </c>
      <c r="N31" s="59" t="str">
        <f t="shared" si="1"/>
        <v>-</v>
      </c>
      <c r="O31" s="48"/>
    </row>
    <row r="32" spans="1:15" ht="15.2" customHeight="1" x14ac:dyDescent="0.25">
      <c r="A32" s="88"/>
      <c r="B32" s="12">
        <v>28</v>
      </c>
      <c r="C32" s="10" t="s">
        <v>86</v>
      </c>
      <c r="D32" s="9">
        <v>72421</v>
      </c>
      <c r="E32" s="13" t="s">
        <v>106</v>
      </c>
      <c r="F32" s="13" t="s">
        <v>106</v>
      </c>
      <c r="G32" s="13" t="s">
        <v>106</v>
      </c>
      <c r="H32" s="13" t="s">
        <v>106</v>
      </c>
      <c r="I32" s="26" t="str">
        <f t="shared" si="0"/>
        <v>-</v>
      </c>
      <c r="J32" s="13" t="s">
        <v>106</v>
      </c>
      <c r="K32" s="13" t="s">
        <v>106</v>
      </c>
      <c r="L32" s="13" t="s">
        <v>106</v>
      </c>
      <c r="M32" s="13">
        <v>1</v>
      </c>
      <c r="N32" s="59">
        <f t="shared" si="1"/>
        <v>1</v>
      </c>
      <c r="O32" s="48"/>
    </row>
    <row r="33" spans="1:15" ht="15.2" customHeight="1" x14ac:dyDescent="0.25">
      <c r="A33" s="88"/>
      <c r="B33" s="12">
        <v>29</v>
      </c>
      <c r="C33" s="10" t="s">
        <v>26</v>
      </c>
      <c r="D33" s="9" t="s">
        <v>27</v>
      </c>
      <c r="E33" s="13" t="s">
        <v>106</v>
      </c>
      <c r="F33" s="13" t="s">
        <v>106</v>
      </c>
      <c r="G33" s="13" t="s">
        <v>106</v>
      </c>
      <c r="H33" s="13" t="s">
        <v>106</v>
      </c>
      <c r="I33" s="26" t="str">
        <f t="shared" si="0"/>
        <v>-</v>
      </c>
      <c r="J33" s="13" t="s">
        <v>106</v>
      </c>
      <c r="K33" s="13" t="s">
        <v>106</v>
      </c>
      <c r="L33" s="13" t="s">
        <v>106</v>
      </c>
      <c r="M33" s="13" t="s">
        <v>106</v>
      </c>
      <c r="N33" s="59" t="str">
        <f t="shared" si="1"/>
        <v>-</v>
      </c>
      <c r="O33" s="47"/>
    </row>
    <row r="34" spans="1:15" ht="15.2" customHeight="1" x14ac:dyDescent="0.25">
      <c r="A34" s="88"/>
      <c r="B34" s="12">
        <v>30</v>
      </c>
      <c r="C34" s="10" t="s">
        <v>28</v>
      </c>
      <c r="D34" s="9" t="s">
        <v>29</v>
      </c>
      <c r="E34" s="13" t="s">
        <v>106</v>
      </c>
      <c r="F34" s="13" t="s">
        <v>106</v>
      </c>
      <c r="G34" s="13" t="s">
        <v>106</v>
      </c>
      <c r="H34" s="13" t="s">
        <v>106</v>
      </c>
      <c r="I34" s="26" t="str">
        <f t="shared" si="0"/>
        <v>-</v>
      </c>
      <c r="J34" s="13" t="s">
        <v>106</v>
      </c>
      <c r="K34" s="13" t="s">
        <v>106</v>
      </c>
      <c r="L34" s="13" t="s">
        <v>106</v>
      </c>
      <c r="M34" s="13" t="s">
        <v>106</v>
      </c>
      <c r="N34" s="59" t="str">
        <f t="shared" si="1"/>
        <v>-</v>
      </c>
      <c r="O34" s="48"/>
    </row>
    <row r="35" spans="1:15" ht="15.2" customHeight="1" x14ac:dyDescent="0.25">
      <c r="A35" s="88"/>
      <c r="B35" s="12">
        <v>31</v>
      </c>
      <c r="C35" s="10" t="s">
        <v>30</v>
      </c>
      <c r="D35" s="9">
        <v>72422</v>
      </c>
      <c r="E35" s="13" t="s">
        <v>106</v>
      </c>
      <c r="F35" s="13" t="s">
        <v>106</v>
      </c>
      <c r="G35" s="13" t="s">
        <v>106</v>
      </c>
      <c r="H35" s="13" t="s">
        <v>106</v>
      </c>
      <c r="I35" s="26" t="str">
        <f t="shared" si="0"/>
        <v>-</v>
      </c>
      <c r="J35" s="13" t="s">
        <v>106</v>
      </c>
      <c r="K35" s="13" t="s">
        <v>106</v>
      </c>
      <c r="L35" s="13" t="s">
        <v>106</v>
      </c>
      <c r="M35" s="13" t="s">
        <v>106</v>
      </c>
      <c r="N35" s="59" t="str">
        <f t="shared" si="1"/>
        <v>-</v>
      </c>
      <c r="O35" s="48"/>
    </row>
    <row r="36" spans="1:15" ht="15.2" customHeight="1" x14ac:dyDescent="0.25">
      <c r="A36" s="88"/>
      <c r="B36" s="12">
        <v>32</v>
      </c>
      <c r="C36" s="10" t="s">
        <v>104</v>
      </c>
      <c r="D36" s="9">
        <v>72423</v>
      </c>
      <c r="E36" s="13" t="s">
        <v>106</v>
      </c>
      <c r="F36" s="13" t="s">
        <v>106</v>
      </c>
      <c r="G36" s="13" t="s">
        <v>106</v>
      </c>
      <c r="H36" s="13" t="s">
        <v>106</v>
      </c>
      <c r="I36" s="26" t="str">
        <f t="shared" si="0"/>
        <v>-</v>
      </c>
      <c r="J36" s="13" t="s">
        <v>106</v>
      </c>
      <c r="K36" s="13" t="s">
        <v>106</v>
      </c>
      <c r="L36" s="13" t="s">
        <v>106</v>
      </c>
      <c r="M36" s="13" t="s">
        <v>106</v>
      </c>
      <c r="N36" s="59" t="str">
        <f t="shared" si="1"/>
        <v>-</v>
      </c>
      <c r="O36" s="48"/>
    </row>
    <row r="37" spans="1:15" s="3" customFormat="1" ht="15.2" customHeight="1" x14ac:dyDescent="0.25">
      <c r="A37" s="88"/>
      <c r="B37" s="12">
        <v>33</v>
      </c>
      <c r="C37" s="10" t="s">
        <v>32</v>
      </c>
      <c r="D37" s="9">
        <v>72424</v>
      </c>
      <c r="E37" s="13">
        <v>17</v>
      </c>
      <c r="F37" s="13" t="s">
        <v>106</v>
      </c>
      <c r="G37" s="13" t="s">
        <v>106</v>
      </c>
      <c r="H37" s="13" t="s">
        <v>106</v>
      </c>
      <c r="I37" s="26">
        <f t="shared" si="0"/>
        <v>17</v>
      </c>
      <c r="J37" s="13" t="s">
        <v>106</v>
      </c>
      <c r="K37" s="13" t="s">
        <v>106</v>
      </c>
      <c r="L37" s="13" t="s">
        <v>106</v>
      </c>
      <c r="M37" s="13" t="s">
        <v>106</v>
      </c>
      <c r="N37" s="59" t="str">
        <f t="shared" si="1"/>
        <v>-</v>
      </c>
      <c r="O37" s="48"/>
    </row>
    <row r="38" spans="1:15" ht="15.2" customHeight="1" x14ac:dyDescent="0.25">
      <c r="A38" s="88"/>
      <c r="B38" s="12">
        <v>34</v>
      </c>
      <c r="C38" s="10" t="s">
        <v>33</v>
      </c>
      <c r="D38" s="9" t="s">
        <v>34</v>
      </c>
      <c r="E38" s="13">
        <v>21</v>
      </c>
      <c r="F38" s="13" t="s">
        <v>106</v>
      </c>
      <c r="G38" s="13" t="s">
        <v>106</v>
      </c>
      <c r="H38" s="13" t="s">
        <v>106</v>
      </c>
      <c r="I38" s="26">
        <f t="shared" si="0"/>
        <v>21</v>
      </c>
      <c r="J38" s="13">
        <v>0.2</v>
      </c>
      <c r="K38" s="13" t="s">
        <v>106</v>
      </c>
      <c r="L38" s="13" t="s">
        <v>106</v>
      </c>
      <c r="M38" s="13" t="s">
        <v>106</v>
      </c>
      <c r="N38" s="59">
        <f t="shared" si="1"/>
        <v>0.2</v>
      </c>
      <c r="O38" s="48"/>
    </row>
    <row r="39" spans="1:15" ht="15.2" customHeight="1" x14ac:dyDescent="0.25">
      <c r="A39" s="88"/>
      <c r="B39" s="12">
        <v>35</v>
      </c>
      <c r="C39" s="10" t="s">
        <v>87</v>
      </c>
      <c r="D39" s="9">
        <v>72432</v>
      </c>
      <c r="E39" s="13">
        <v>29</v>
      </c>
      <c r="F39" s="13" t="s">
        <v>106</v>
      </c>
      <c r="G39" s="13" t="s">
        <v>106</v>
      </c>
      <c r="H39" s="13" t="s">
        <v>106</v>
      </c>
      <c r="I39" s="26">
        <f t="shared" si="0"/>
        <v>29</v>
      </c>
      <c r="J39" s="13" t="s">
        <v>106</v>
      </c>
      <c r="K39" s="13" t="s">
        <v>106</v>
      </c>
      <c r="L39" s="13" t="s">
        <v>106</v>
      </c>
      <c r="M39" s="13" t="s">
        <v>106</v>
      </c>
      <c r="N39" s="59" t="str">
        <f t="shared" si="1"/>
        <v>-</v>
      </c>
      <c r="O39" s="48"/>
    </row>
    <row r="40" spans="1:15" ht="15.2" customHeight="1" x14ac:dyDescent="0.25">
      <c r="A40" s="88"/>
      <c r="B40" s="12">
        <v>36</v>
      </c>
      <c r="C40" s="10" t="s">
        <v>94</v>
      </c>
      <c r="D40" s="9">
        <v>48844</v>
      </c>
      <c r="E40" s="13">
        <v>8</v>
      </c>
      <c r="F40" s="13">
        <v>1</v>
      </c>
      <c r="G40" s="13" t="s">
        <v>106</v>
      </c>
      <c r="H40" s="13" t="s">
        <v>106</v>
      </c>
      <c r="I40" s="26">
        <f t="shared" si="0"/>
        <v>9</v>
      </c>
      <c r="J40" s="13" t="s">
        <v>106</v>
      </c>
      <c r="K40" s="13" t="s">
        <v>106</v>
      </c>
      <c r="L40" s="13" t="s">
        <v>106</v>
      </c>
      <c r="M40" s="13" t="s">
        <v>106</v>
      </c>
      <c r="N40" s="59" t="str">
        <f t="shared" si="1"/>
        <v>-</v>
      </c>
      <c r="O40" s="48"/>
    </row>
    <row r="41" spans="1:15" ht="15.2" customHeight="1" x14ac:dyDescent="0.25">
      <c r="A41" s="88"/>
      <c r="B41" s="12">
        <v>37</v>
      </c>
      <c r="C41" s="10" t="s">
        <v>35</v>
      </c>
      <c r="D41" s="9">
        <v>72425</v>
      </c>
      <c r="E41" s="13" t="s">
        <v>106</v>
      </c>
      <c r="F41" s="13" t="s">
        <v>106</v>
      </c>
      <c r="G41" s="13" t="s">
        <v>106</v>
      </c>
      <c r="H41" s="13" t="s">
        <v>106</v>
      </c>
      <c r="I41" s="26" t="str">
        <f t="shared" si="0"/>
        <v>-</v>
      </c>
      <c r="J41" s="13" t="s">
        <v>106</v>
      </c>
      <c r="K41" s="13" t="s">
        <v>106</v>
      </c>
      <c r="L41" s="13" t="s">
        <v>106</v>
      </c>
      <c r="M41" s="13" t="s">
        <v>106</v>
      </c>
      <c r="N41" s="59" t="str">
        <f t="shared" si="1"/>
        <v>-</v>
      </c>
      <c r="O41" s="48"/>
    </row>
    <row r="42" spans="1:15" ht="15.2" customHeight="1" x14ac:dyDescent="0.25">
      <c r="A42" s="88"/>
      <c r="B42" s="12">
        <v>38</v>
      </c>
      <c r="C42" s="10" t="s">
        <v>88</v>
      </c>
      <c r="D42" s="9">
        <v>72426</v>
      </c>
      <c r="E42" s="13">
        <v>9</v>
      </c>
      <c r="F42" s="13" t="s">
        <v>106</v>
      </c>
      <c r="G42" s="13" t="s">
        <v>106</v>
      </c>
      <c r="H42" s="13" t="s">
        <v>106</v>
      </c>
      <c r="I42" s="26">
        <f t="shared" si="0"/>
        <v>9</v>
      </c>
      <c r="J42" s="13" t="s">
        <v>106</v>
      </c>
      <c r="K42" s="13" t="s">
        <v>106</v>
      </c>
      <c r="L42" s="13" t="s">
        <v>106</v>
      </c>
      <c r="M42" s="13" t="s">
        <v>106</v>
      </c>
      <c r="N42" s="59" t="str">
        <f t="shared" si="1"/>
        <v>-</v>
      </c>
      <c r="O42" s="48"/>
    </row>
    <row r="43" spans="1:15" ht="15.2" customHeight="1" x14ac:dyDescent="0.25">
      <c r="A43" s="88"/>
      <c r="B43" s="12">
        <v>39</v>
      </c>
      <c r="C43" s="10" t="s">
        <v>95</v>
      </c>
      <c r="D43" s="9" t="s">
        <v>96</v>
      </c>
      <c r="E43" s="13">
        <v>11</v>
      </c>
      <c r="F43" s="13" t="s">
        <v>106</v>
      </c>
      <c r="G43" s="13" t="s">
        <v>106</v>
      </c>
      <c r="H43" s="13" t="s">
        <v>106</v>
      </c>
      <c r="I43" s="26">
        <f t="shared" si="0"/>
        <v>11</v>
      </c>
      <c r="J43" s="13" t="s">
        <v>106</v>
      </c>
      <c r="K43" s="13" t="s">
        <v>106</v>
      </c>
      <c r="L43" s="13" t="s">
        <v>106</v>
      </c>
      <c r="M43" s="13" t="s">
        <v>106</v>
      </c>
      <c r="N43" s="59" t="str">
        <f t="shared" si="1"/>
        <v>-</v>
      </c>
      <c r="O43" s="48"/>
    </row>
    <row r="44" spans="1:15" ht="15.2" customHeight="1" x14ac:dyDescent="0.25">
      <c r="A44" s="88"/>
      <c r="B44" s="12">
        <v>40</v>
      </c>
      <c r="C44" s="10" t="s">
        <v>36</v>
      </c>
      <c r="D44" s="9">
        <v>72427</v>
      </c>
      <c r="E44" s="13" t="s">
        <v>106</v>
      </c>
      <c r="F44" s="13" t="s">
        <v>106</v>
      </c>
      <c r="G44" s="13" t="s">
        <v>106</v>
      </c>
      <c r="H44" s="13" t="s">
        <v>106</v>
      </c>
      <c r="I44" s="26" t="str">
        <f t="shared" si="0"/>
        <v>-</v>
      </c>
      <c r="J44" s="13" t="s">
        <v>106</v>
      </c>
      <c r="K44" s="13" t="s">
        <v>106</v>
      </c>
      <c r="L44" s="13" t="s">
        <v>106</v>
      </c>
      <c r="M44" s="13" t="s">
        <v>106</v>
      </c>
      <c r="N44" s="59" t="str">
        <f t="shared" si="1"/>
        <v>-</v>
      </c>
      <c r="O44" s="48"/>
    </row>
    <row r="45" spans="1:15" ht="15.2" customHeight="1" x14ac:dyDescent="0.25">
      <c r="A45" s="88"/>
      <c r="B45" s="12">
        <v>41</v>
      </c>
      <c r="C45" s="10" t="s">
        <v>37</v>
      </c>
      <c r="D45" s="9">
        <v>72428</v>
      </c>
      <c r="E45" s="13" t="s">
        <v>106</v>
      </c>
      <c r="F45" s="13" t="s">
        <v>106</v>
      </c>
      <c r="G45" s="13" t="s">
        <v>106</v>
      </c>
      <c r="H45" s="13" t="s">
        <v>106</v>
      </c>
      <c r="I45" s="26" t="str">
        <f t="shared" si="0"/>
        <v>-</v>
      </c>
      <c r="J45" s="13" t="s">
        <v>106</v>
      </c>
      <c r="K45" s="13" t="s">
        <v>106</v>
      </c>
      <c r="L45" s="13" t="s">
        <v>106</v>
      </c>
      <c r="M45" s="13" t="s">
        <v>106</v>
      </c>
      <c r="N45" s="59" t="str">
        <f t="shared" si="1"/>
        <v>-</v>
      </c>
      <c r="O45" s="48"/>
    </row>
    <row r="46" spans="1:15" ht="15.2" customHeight="1" x14ac:dyDescent="0.25">
      <c r="A46" s="88"/>
      <c r="B46" s="12">
        <v>42</v>
      </c>
      <c r="C46" s="10" t="s">
        <v>89</v>
      </c>
      <c r="D46" s="9">
        <v>72429</v>
      </c>
      <c r="E46" s="13" t="s">
        <v>106</v>
      </c>
      <c r="F46" s="13" t="s">
        <v>106</v>
      </c>
      <c r="G46" s="13" t="s">
        <v>106</v>
      </c>
      <c r="H46" s="13" t="s">
        <v>106</v>
      </c>
      <c r="I46" s="26" t="str">
        <f t="shared" si="0"/>
        <v>-</v>
      </c>
      <c r="J46" s="13" t="s">
        <v>106</v>
      </c>
      <c r="K46" s="13" t="s">
        <v>106</v>
      </c>
      <c r="L46" s="13" t="s">
        <v>106</v>
      </c>
      <c r="M46" s="13" t="s">
        <v>106</v>
      </c>
      <c r="N46" s="59" t="str">
        <f t="shared" si="1"/>
        <v>-</v>
      </c>
      <c r="O46" s="48"/>
    </row>
    <row r="47" spans="1:15" ht="15.2" customHeight="1" x14ac:dyDescent="0.25">
      <c r="A47" s="88"/>
      <c r="B47" s="12">
        <v>43</v>
      </c>
      <c r="C47" s="10" t="s">
        <v>38</v>
      </c>
      <c r="D47" s="9">
        <v>48845</v>
      </c>
      <c r="E47" s="13" t="s">
        <v>106</v>
      </c>
      <c r="F47" s="13" t="s">
        <v>106</v>
      </c>
      <c r="G47" s="13" t="s">
        <v>106</v>
      </c>
      <c r="H47" s="13" t="s">
        <v>106</v>
      </c>
      <c r="I47" s="26" t="str">
        <f t="shared" si="0"/>
        <v>-</v>
      </c>
      <c r="J47" s="13" t="s">
        <v>106</v>
      </c>
      <c r="K47" s="13" t="s">
        <v>106</v>
      </c>
      <c r="L47" s="13" t="s">
        <v>106</v>
      </c>
      <c r="M47" s="13" t="s">
        <v>106</v>
      </c>
      <c r="N47" s="59" t="str">
        <f t="shared" si="1"/>
        <v>-</v>
      </c>
      <c r="O47" s="48"/>
    </row>
    <row r="48" spans="1:15" ht="15.2" customHeight="1" x14ac:dyDescent="0.25">
      <c r="A48" s="88"/>
      <c r="B48" s="12">
        <v>44</v>
      </c>
      <c r="C48" s="10" t="s">
        <v>90</v>
      </c>
      <c r="D48" s="9">
        <v>72436</v>
      </c>
      <c r="E48" s="13" t="s">
        <v>106</v>
      </c>
      <c r="F48" s="13" t="s">
        <v>106</v>
      </c>
      <c r="G48" s="13" t="s">
        <v>106</v>
      </c>
      <c r="H48" s="13" t="s">
        <v>106</v>
      </c>
      <c r="I48" s="26" t="str">
        <f t="shared" si="0"/>
        <v>-</v>
      </c>
      <c r="J48" s="13" t="s">
        <v>106</v>
      </c>
      <c r="K48" s="13" t="s">
        <v>106</v>
      </c>
      <c r="L48" s="13" t="s">
        <v>106</v>
      </c>
      <c r="M48" s="13" t="s">
        <v>106</v>
      </c>
      <c r="N48" s="59" t="str">
        <f t="shared" si="1"/>
        <v>-</v>
      </c>
      <c r="O48" s="48"/>
    </row>
    <row r="49" spans="1:15" ht="15.2" customHeight="1" thickBot="1" x14ac:dyDescent="0.3">
      <c r="A49" s="89"/>
      <c r="B49" s="29">
        <v>45</v>
      </c>
      <c r="C49" s="32" t="s">
        <v>39</v>
      </c>
      <c r="D49" s="33" t="s">
        <v>40</v>
      </c>
      <c r="E49" s="45" t="s">
        <v>106</v>
      </c>
      <c r="F49" s="45" t="s">
        <v>106</v>
      </c>
      <c r="G49" s="45" t="s">
        <v>106</v>
      </c>
      <c r="H49" s="45" t="s">
        <v>106</v>
      </c>
      <c r="I49" s="46" t="str">
        <f t="shared" si="0"/>
        <v>-</v>
      </c>
      <c r="J49" s="45" t="s">
        <v>106</v>
      </c>
      <c r="K49" s="45" t="s">
        <v>106</v>
      </c>
      <c r="L49" s="45" t="s">
        <v>106</v>
      </c>
      <c r="M49" s="45" t="s">
        <v>106</v>
      </c>
      <c r="N49" s="60" t="str">
        <f t="shared" si="1"/>
        <v>-</v>
      </c>
      <c r="O49" s="48"/>
    </row>
    <row r="50" spans="1:15" ht="15.2" customHeight="1" x14ac:dyDescent="0.25">
      <c r="A50" s="90" t="s">
        <v>62</v>
      </c>
      <c r="B50" s="18">
        <v>46</v>
      </c>
      <c r="C50" s="37" t="s">
        <v>41</v>
      </c>
      <c r="D50" s="38">
        <v>72441</v>
      </c>
      <c r="E50" s="20">
        <v>3</v>
      </c>
      <c r="F50" s="20" t="s">
        <v>106</v>
      </c>
      <c r="G50" s="20" t="s">
        <v>106</v>
      </c>
      <c r="H50" s="20" t="s">
        <v>106</v>
      </c>
      <c r="I50" s="27">
        <f t="shared" si="0"/>
        <v>3</v>
      </c>
      <c r="J50" s="20" t="s">
        <v>106</v>
      </c>
      <c r="K50" s="20" t="s">
        <v>106</v>
      </c>
      <c r="L50" s="20" t="s">
        <v>106</v>
      </c>
      <c r="M50" s="20" t="s">
        <v>106</v>
      </c>
      <c r="N50" s="58" t="str">
        <f t="shared" si="1"/>
        <v>-</v>
      </c>
      <c r="O50" s="48"/>
    </row>
    <row r="51" spans="1:15" ht="15.2" customHeight="1" x14ac:dyDescent="0.25">
      <c r="A51" s="91"/>
      <c r="B51" s="12">
        <v>47</v>
      </c>
      <c r="C51" s="10" t="s">
        <v>42</v>
      </c>
      <c r="D51" s="9" t="s">
        <v>43</v>
      </c>
      <c r="E51" s="13">
        <v>9</v>
      </c>
      <c r="F51" s="13" t="s">
        <v>106</v>
      </c>
      <c r="G51" s="13" t="s">
        <v>106</v>
      </c>
      <c r="H51" s="13" t="s">
        <v>106</v>
      </c>
      <c r="I51" s="26">
        <f t="shared" si="0"/>
        <v>9</v>
      </c>
      <c r="J51" s="13" t="s">
        <v>106</v>
      </c>
      <c r="K51" s="13" t="s">
        <v>106</v>
      </c>
      <c r="L51" s="13" t="s">
        <v>106</v>
      </c>
      <c r="M51" s="13" t="s">
        <v>106</v>
      </c>
      <c r="N51" s="59" t="str">
        <f t="shared" si="1"/>
        <v>-</v>
      </c>
      <c r="O51" s="48"/>
    </row>
    <row r="52" spans="1:15" ht="15.2" customHeight="1" x14ac:dyDescent="0.25">
      <c r="A52" s="91"/>
      <c r="B52" s="12">
        <v>48</v>
      </c>
      <c r="C52" s="10" t="s">
        <v>75</v>
      </c>
      <c r="D52" s="9">
        <v>72442</v>
      </c>
      <c r="E52" s="13" t="s">
        <v>106</v>
      </c>
      <c r="F52" s="13" t="s">
        <v>106</v>
      </c>
      <c r="G52" s="13" t="s">
        <v>106</v>
      </c>
      <c r="H52" s="13" t="s">
        <v>106</v>
      </c>
      <c r="I52" s="26" t="str">
        <f t="shared" si="0"/>
        <v>-</v>
      </c>
      <c r="J52" s="13" t="s">
        <v>106</v>
      </c>
      <c r="K52" s="13" t="s">
        <v>106</v>
      </c>
      <c r="L52" s="13" t="s">
        <v>106</v>
      </c>
      <c r="M52" s="13" t="s">
        <v>106</v>
      </c>
      <c r="N52" s="59" t="str">
        <f t="shared" si="1"/>
        <v>-</v>
      </c>
      <c r="O52" s="48"/>
    </row>
    <row r="53" spans="1:15" ht="15.2" customHeight="1" x14ac:dyDescent="0.25">
      <c r="A53" s="91"/>
      <c r="B53" s="12">
        <v>49</v>
      </c>
      <c r="C53" s="10" t="s">
        <v>44</v>
      </c>
      <c r="D53" s="9">
        <v>72443</v>
      </c>
      <c r="E53" s="13" t="s">
        <v>106</v>
      </c>
      <c r="F53" s="13" t="s">
        <v>106</v>
      </c>
      <c r="G53" s="13" t="s">
        <v>106</v>
      </c>
      <c r="H53" s="13" t="s">
        <v>106</v>
      </c>
      <c r="I53" s="26" t="str">
        <f t="shared" si="0"/>
        <v>-</v>
      </c>
      <c r="J53" s="13" t="s">
        <v>106</v>
      </c>
      <c r="K53" s="13" t="s">
        <v>106</v>
      </c>
      <c r="L53" s="13" t="s">
        <v>106</v>
      </c>
      <c r="M53" s="13" t="s">
        <v>106</v>
      </c>
      <c r="N53" s="59" t="str">
        <f t="shared" si="1"/>
        <v>-</v>
      </c>
      <c r="O53" s="48"/>
    </row>
    <row r="54" spans="1:15" ht="15.2" customHeight="1" x14ac:dyDescent="0.25">
      <c r="A54" s="91"/>
      <c r="B54" s="12">
        <v>50</v>
      </c>
      <c r="C54" s="10" t="s">
        <v>45</v>
      </c>
      <c r="D54" s="9" t="s">
        <v>46</v>
      </c>
      <c r="E54" s="13" t="s">
        <v>106</v>
      </c>
      <c r="F54" s="13" t="s">
        <v>106</v>
      </c>
      <c r="G54" s="13" t="s">
        <v>106</v>
      </c>
      <c r="H54" s="13" t="s">
        <v>106</v>
      </c>
      <c r="I54" s="26" t="str">
        <f t="shared" si="0"/>
        <v>-</v>
      </c>
      <c r="J54" s="13" t="s">
        <v>106</v>
      </c>
      <c r="K54" s="13" t="s">
        <v>106</v>
      </c>
      <c r="L54" s="13" t="s">
        <v>106</v>
      </c>
      <c r="M54" s="13" t="s">
        <v>106</v>
      </c>
      <c r="N54" s="59" t="str">
        <f t="shared" si="1"/>
        <v>-</v>
      </c>
      <c r="O54" s="48"/>
    </row>
    <row r="55" spans="1:15" ht="15.2" customHeight="1" x14ac:dyDescent="0.25">
      <c r="A55" s="91"/>
      <c r="B55" s="12">
        <v>51</v>
      </c>
      <c r="C55" s="10" t="s">
        <v>47</v>
      </c>
      <c r="D55" s="9">
        <v>72444</v>
      </c>
      <c r="E55" s="13" t="s">
        <v>106</v>
      </c>
      <c r="F55" s="13" t="s">
        <v>106</v>
      </c>
      <c r="G55" s="13" t="s">
        <v>106</v>
      </c>
      <c r="H55" s="13" t="s">
        <v>106</v>
      </c>
      <c r="I55" s="26" t="str">
        <f t="shared" si="0"/>
        <v>-</v>
      </c>
      <c r="J55" s="13" t="s">
        <v>106</v>
      </c>
      <c r="K55" s="13" t="s">
        <v>106</v>
      </c>
      <c r="L55" s="13" t="s">
        <v>106</v>
      </c>
      <c r="M55" s="13" t="s">
        <v>106</v>
      </c>
      <c r="N55" s="59" t="str">
        <f t="shared" si="1"/>
        <v>-</v>
      </c>
      <c r="O55" s="48"/>
    </row>
    <row r="56" spans="1:15" ht="15.2" customHeight="1" x14ac:dyDescent="0.25">
      <c r="A56" s="91"/>
      <c r="B56" s="12">
        <v>52</v>
      </c>
      <c r="C56" s="10" t="s">
        <v>48</v>
      </c>
      <c r="D56" s="9">
        <v>48846</v>
      </c>
      <c r="E56" s="13">
        <v>23</v>
      </c>
      <c r="F56" s="13" t="s">
        <v>106</v>
      </c>
      <c r="G56" s="13" t="s">
        <v>106</v>
      </c>
      <c r="H56" s="13" t="s">
        <v>106</v>
      </c>
      <c r="I56" s="26">
        <f t="shared" si="0"/>
        <v>23</v>
      </c>
      <c r="J56" s="13" t="s">
        <v>106</v>
      </c>
      <c r="K56" s="13" t="s">
        <v>106</v>
      </c>
      <c r="L56" s="13" t="s">
        <v>106</v>
      </c>
      <c r="M56" s="13" t="s">
        <v>106</v>
      </c>
      <c r="N56" s="59" t="str">
        <f t="shared" si="1"/>
        <v>-</v>
      </c>
      <c r="O56" s="48"/>
    </row>
    <row r="57" spans="1:15" ht="15.2" customHeight="1" x14ac:dyDescent="0.25">
      <c r="A57" s="91"/>
      <c r="B57" s="12">
        <v>53</v>
      </c>
      <c r="C57" s="10" t="s">
        <v>91</v>
      </c>
      <c r="D57" s="9">
        <v>72445</v>
      </c>
      <c r="E57" s="13" t="s">
        <v>106</v>
      </c>
      <c r="F57" s="13" t="s">
        <v>106</v>
      </c>
      <c r="G57" s="13" t="s">
        <v>106</v>
      </c>
      <c r="H57" s="13" t="s">
        <v>106</v>
      </c>
      <c r="I57" s="26" t="str">
        <f t="shared" si="0"/>
        <v>-</v>
      </c>
      <c r="J57" s="13" t="s">
        <v>106</v>
      </c>
      <c r="K57" s="13" t="s">
        <v>106</v>
      </c>
      <c r="L57" s="13" t="s">
        <v>106</v>
      </c>
      <c r="M57" s="13" t="s">
        <v>106</v>
      </c>
      <c r="N57" s="59" t="str">
        <f t="shared" si="1"/>
        <v>-</v>
      </c>
      <c r="O57" s="48"/>
    </row>
    <row r="58" spans="1:15" ht="15.2" customHeight="1" x14ac:dyDescent="0.25">
      <c r="A58" s="91"/>
      <c r="B58" s="12">
        <v>54</v>
      </c>
      <c r="C58" s="10" t="s">
        <v>92</v>
      </c>
      <c r="D58" s="9">
        <v>72446</v>
      </c>
      <c r="E58" s="13" t="s">
        <v>106</v>
      </c>
      <c r="F58" s="13" t="s">
        <v>106</v>
      </c>
      <c r="G58" s="13" t="s">
        <v>106</v>
      </c>
      <c r="H58" s="13" t="s">
        <v>106</v>
      </c>
      <c r="I58" s="26" t="str">
        <f t="shared" si="0"/>
        <v>-</v>
      </c>
      <c r="J58" s="13" t="s">
        <v>106</v>
      </c>
      <c r="K58" s="13" t="s">
        <v>106</v>
      </c>
      <c r="L58" s="13" t="s">
        <v>106</v>
      </c>
      <c r="M58" s="13" t="s">
        <v>106</v>
      </c>
      <c r="N58" s="59" t="str">
        <f t="shared" si="1"/>
        <v>-</v>
      </c>
      <c r="O58" s="48"/>
    </row>
    <row r="59" spans="1:15" ht="15.2" customHeight="1" x14ac:dyDescent="0.25">
      <c r="A59" s="91"/>
      <c r="B59" s="12">
        <v>55</v>
      </c>
      <c r="C59" s="10" t="s">
        <v>49</v>
      </c>
      <c r="D59" s="9" t="s">
        <v>50</v>
      </c>
      <c r="E59" s="13" t="s">
        <v>106</v>
      </c>
      <c r="F59" s="13" t="s">
        <v>106</v>
      </c>
      <c r="G59" s="13" t="s">
        <v>106</v>
      </c>
      <c r="H59" s="13" t="s">
        <v>106</v>
      </c>
      <c r="I59" s="26" t="str">
        <f t="shared" si="0"/>
        <v>-</v>
      </c>
      <c r="J59" s="13" t="s">
        <v>106</v>
      </c>
      <c r="K59" s="13" t="s">
        <v>106</v>
      </c>
      <c r="L59" s="13" t="s">
        <v>106</v>
      </c>
      <c r="M59" s="13" t="s">
        <v>106</v>
      </c>
      <c r="N59" s="59" t="str">
        <f t="shared" si="1"/>
        <v>-</v>
      </c>
      <c r="O59" s="48"/>
    </row>
    <row r="60" spans="1:15" ht="15.2" customHeight="1" thickBot="1" x14ac:dyDescent="0.3">
      <c r="A60" s="92"/>
      <c r="B60" s="29">
        <v>56</v>
      </c>
      <c r="C60" s="32" t="s">
        <v>67</v>
      </c>
      <c r="D60" s="33" t="s">
        <v>68</v>
      </c>
      <c r="E60" s="45" t="s">
        <v>106</v>
      </c>
      <c r="F60" s="45" t="s">
        <v>106</v>
      </c>
      <c r="G60" s="45">
        <v>0.1</v>
      </c>
      <c r="H60" s="45">
        <v>6.9</v>
      </c>
      <c r="I60" s="46">
        <f t="shared" si="0"/>
        <v>7</v>
      </c>
      <c r="J60" s="45" t="s">
        <v>106</v>
      </c>
      <c r="K60" s="45" t="s">
        <v>106</v>
      </c>
      <c r="L60" s="45" t="s">
        <v>106</v>
      </c>
      <c r="M60" s="45" t="s">
        <v>106</v>
      </c>
      <c r="N60" s="60" t="str">
        <f t="shared" si="1"/>
        <v>-</v>
      </c>
      <c r="O60" s="48"/>
    </row>
    <row r="61" spans="1:15" ht="15.2" customHeight="1" x14ac:dyDescent="0.25">
      <c r="A61" s="93" t="s">
        <v>70</v>
      </c>
      <c r="B61" s="18">
        <v>57</v>
      </c>
      <c r="C61" s="49" t="s">
        <v>55</v>
      </c>
      <c r="D61" s="50" t="s">
        <v>54</v>
      </c>
      <c r="E61" s="20" t="s">
        <v>106</v>
      </c>
      <c r="F61" s="20" t="s">
        <v>106</v>
      </c>
      <c r="G61" s="20" t="s">
        <v>106</v>
      </c>
      <c r="H61" s="20" t="s">
        <v>106</v>
      </c>
      <c r="I61" s="27" t="str">
        <f t="shared" si="0"/>
        <v>-</v>
      </c>
      <c r="J61" s="20" t="s">
        <v>106</v>
      </c>
      <c r="K61" s="20" t="s">
        <v>106</v>
      </c>
      <c r="L61" s="20" t="s">
        <v>106</v>
      </c>
      <c r="M61" s="20" t="s">
        <v>106</v>
      </c>
      <c r="N61" s="58" t="str">
        <f t="shared" si="1"/>
        <v>-</v>
      </c>
      <c r="O61" s="48"/>
    </row>
    <row r="62" spans="1:15" ht="15.2" customHeight="1" thickBot="1" x14ac:dyDescent="0.3">
      <c r="A62" s="94"/>
      <c r="B62" s="29">
        <v>58</v>
      </c>
      <c r="C62" s="51" t="s">
        <v>93</v>
      </c>
      <c r="D62" s="52" t="s">
        <v>65</v>
      </c>
      <c r="E62" s="53"/>
      <c r="F62" s="53"/>
      <c r="G62" s="53"/>
      <c r="H62" s="53"/>
      <c r="I62" s="46" t="str">
        <f>+IF(AND(OR(E62="-",E62=""),OR(F62="-",F62=""),OR(G62="-",G62=""),OR(H62="-",H62="")),"-",SUM(E62:H62))</f>
        <v>-</v>
      </c>
      <c r="J62" s="53"/>
      <c r="K62" s="53"/>
      <c r="L62" s="53"/>
      <c r="M62" s="53"/>
      <c r="N62" s="60" t="str">
        <f>+IF(AND(OR(J62="-",J62=""),OR(K62="-",K62=""),OR(L62="-",L62=""),OR(M62="-",M62="")),"-",SUM(J62:M62))</f>
        <v>-</v>
      </c>
      <c r="O62" s="48"/>
    </row>
  </sheetData>
  <mergeCells count="13">
    <mergeCell ref="A30:A49"/>
    <mergeCell ref="A61:A62"/>
    <mergeCell ref="A5:A29"/>
    <mergeCell ref="A50:A60"/>
    <mergeCell ref="C1:N1"/>
    <mergeCell ref="F2:J2"/>
    <mergeCell ref="B3:B4"/>
    <mergeCell ref="C3:C4"/>
    <mergeCell ref="D3:D4"/>
    <mergeCell ref="N3:N4"/>
    <mergeCell ref="E3:H3"/>
    <mergeCell ref="I3:I4"/>
    <mergeCell ref="J3:M3"/>
  </mergeCells>
  <phoneticPr fontId="17" type="noConversion"/>
  <pageMargins left="0.75" right="0.25" top="0.25" bottom="0.25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6" sqref="C6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" customWidth="1"/>
    <col min="5" max="8" width="5.7109375" style="4" customWidth="1"/>
    <col min="9" max="9" width="5.7109375" style="7" customWidth="1"/>
    <col min="10" max="13" width="5.7109375" style="4" customWidth="1"/>
    <col min="14" max="14" width="5.5703125" style="3" customWidth="1"/>
    <col min="15" max="16384" width="9.140625" style="2"/>
  </cols>
  <sheetData>
    <row r="1" spans="1:15" ht="18" customHeight="1" x14ac:dyDescent="0.3">
      <c r="C1" s="95" t="s">
        <v>51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5" ht="16.5" customHeight="1" thickBot="1" x14ac:dyDescent="0.3">
      <c r="D2" s="2"/>
      <c r="E2" s="2"/>
      <c r="F2" s="96" t="s">
        <v>52</v>
      </c>
      <c r="G2" s="96"/>
      <c r="H2" s="96"/>
      <c r="I2" s="96"/>
      <c r="J2" s="96"/>
      <c r="K2" s="2"/>
      <c r="L2" s="2"/>
      <c r="M2" s="5" t="s">
        <v>53</v>
      </c>
      <c r="N2" s="8"/>
    </row>
    <row r="3" spans="1:15" s="6" customFormat="1" ht="14.25" customHeight="1" x14ac:dyDescent="0.25">
      <c r="A3" s="17" t="s">
        <v>57</v>
      </c>
      <c r="B3" s="97" t="s">
        <v>0</v>
      </c>
      <c r="C3" s="99" t="s">
        <v>1</v>
      </c>
      <c r="D3" s="121" t="s">
        <v>2</v>
      </c>
      <c r="E3" s="123" t="str">
        <f>"Ngày 09/"&amp;Tháng!$F$1</f>
        <v>Ngày 09/06</v>
      </c>
      <c r="F3" s="113"/>
      <c r="G3" s="113"/>
      <c r="H3" s="124"/>
      <c r="I3" s="125" t="s">
        <v>3</v>
      </c>
      <c r="J3" s="123" t="str">
        <f>"Ngày 10/"&amp;Tháng!$F$1</f>
        <v>Ngày 10/06</v>
      </c>
      <c r="K3" s="113"/>
      <c r="L3" s="113"/>
      <c r="M3" s="124"/>
      <c r="N3" s="127" t="s">
        <v>3</v>
      </c>
    </row>
    <row r="4" spans="1:15" s="6" customFormat="1" ht="14.25" customHeight="1" thickBot="1" x14ac:dyDescent="0.3">
      <c r="A4" s="42"/>
      <c r="B4" s="98"/>
      <c r="C4" s="100"/>
      <c r="D4" s="122"/>
      <c r="E4" s="43" t="s">
        <v>58</v>
      </c>
      <c r="F4" s="40" t="s">
        <v>59</v>
      </c>
      <c r="G4" s="41" t="s">
        <v>60</v>
      </c>
      <c r="H4" s="44" t="s">
        <v>61</v>
      </c>
      <c r="I4" s="126"/>
      <c r="J4" s="43" t="s">
        <v>58</v>
      </c>
      <c r="K4" s="41" t="s">
        <v>59</v>
      </c>
      <c r="L4" s="41" t="s">
        <v>60</v>
      </c>
      <c r="M4" s="44" t="s">
        <v>61</v>
      </c>
      <c r="N4" s="128"/>
    </row>
    <row r="5" spans="1:15" s="3" customFormat="1" ht="15.2" customHeight="1" x14ac:dyDescent="0.25">
      <c r="A5" s="105" t="s">
        <v>69</v>
      </c>
      <c r="B5" s="18">
        <v>1</v>
      </c>
      <c r="C5" s="19" t="s">
        <v>4</v>
      </c>
      <c r="D5" s="18">
        <v>73401</v>
      </c>
      <c r="E5" s="20" t="s">
        <v>106</v>
      </c>
      <c r="F5" s="20">
        <v>72</v>
      </c>
      <c r="G5" s="20">
        <v>22</v>
      </c>
      <c r="H5" s="20" t="s">
        <v>106</v>
      </c>
      <c r="I5" s="27">
        <f>+IF(AND(OR(E5="-",E5=""),OR(F5="-",F5=""),OR(G5="-",G5=""),OR(H5="-",H5="")),"-",SUM(E5:H5))</f>
        <v>94</v>
      </c>
      <c r="J5" s="20" t="s">
        <v>106</v>
      </c>
      <c r="K5" s="20" t="s">
        <v>106</v>
      </c>
      <c r="L5" s="20" t="s">
        <v>106</v>
      </c>
      <c r="M5" s="20" t="s">
        <v>106</v>
      </c>
      <c r="N5" s="58" t="str">
        <f>+IF(AND(OR(J5="-",J5=""),OR(K5="-",K5=""),OR(L5="-",L5=""),OR(M5="-",M5="")),"-",SUM(J5:M5))</f>
        <v>-</v>
      </c>
      <c r="O5" s="47"/>
    </row>
    <row r="6" spans="1:15" s="3" customFormat="1" ht="15.2" customHeight="1" x14ac:dyDescent="0.25">
      <c r="A6" s="106"/>
      <c r="B6" s="12">
        <v>2</v>
      </c>
      <c r="C6" s="22" t="s">
        <v>78</v>
      </c>
      <c r="D6" s="12">
        <v>73402</v>
      </c>
      <c r="E6" s="13" t="s">
        <v>106</v>
      </c>
      <c r="F6" s="13">
        <v>39</v>
      </c>
      <c r="G6" s="13" t="s">
        <v>106</v>
      </c>
      <c r="H6" s="13" t="s">
        <v>106</v>
      </c>
      <c r="I6" s="26">
        <f t="shared" ref="I6:I61" si="0">+IF(AND(OR(E6="-",E6=""),OR(F6="-",F6=""),OR(G6="-",G6=""),OR(H6="-",H6="")),"-",SUM(E6:H6))</f>
        <v>39</v>
      </c>
      <c r="J6" s="13" t="s">
        <v>106</v>
      </c>
      <c r="K6" s="13" t="s">
        <v>106</v>
      </c>
      <c r="L6" s="13" t="s">
        <v>106</v>
      </c>
      <c r="M6" s="13" t="s">
        <v>106</v>
      </c>
      <c r="N6" s="59" t="str">
        <f t="shared" ref="N6:N61" si="1">+IF(AND(OR(J6="-",J6=""),OR(K6="-",K6=""),OR(L6="-",L6=""),OR(M6="-",M6="")),"-",SUM(J6:M6))</f>
        <v>-</v>
      </c>
      <c r="O6" s="47"/>
    </row>
    <row r="7" spans="1:15" s="3" customFormat="1" ht="15.2" customHeight="1" x14ac:dyDescent="0.25">
      <c r="A7" s="106"/>
      <c r="B7" s="12">
        <v>3</v>
      </c>
      <c r="C7" s="10" t="s">
        <v>5</v>
      </c>
      <c r="D7" s="9">
        <v>48842</v>
      </c>
      <c r="E7" s="13" t="s">
        <v>106</v>
      </c>
      <c r="F7" s="13">
        <v>36</v>
      </c>
      <c r="G7" s="13" t="s">
        <v>106</v>
      </c>
      <c r="H7" s="13" t="s">
        <v>106</v>
      </c>
      <c r="I7" s="26">
        <f t="shared" si="0"/>
        <v>36</v>
      </c>
      <c r="J7" s="13" t="s">
        <v>106</v>
      </c>
      <c r="K7" s="13" t="s">
        <v>106</v>
      </c>
      <c r="L7" s="13" t="s">
        <v>106</v>
      </c>
      <c r="M7" s="13" t="s">
        <v>106</v>
      </c>
      <c r="N7" s="59" t="str">
        <f t="shared" si="1"/>
        <v>-</v>
      </c>
      <c r="O7" s="47"/>
    </row>
    <row r="8" spans="1:15" s="3" customFormat="1" ht="15.2" customHeight="1" x14ac:dyDescent="0.25">
      <c r="A8" s="106"/>
      <c r="B8" s="12">
        <v>4</v>
      </c>
      <c r="C8" s="10" t="s">
        <v>6</v>
      </c>
      <c r="D8" s="9">
        <v>73403</v>
      </c>
      <c r="E8" s="13">
        <v>2</v>
      </c>
      <c r="F8" s="13">
        <v>74</v>
      </c>
      <c r="G8" s="13">
        <v>3</v>
      </c>
      <c r="H8" s="13" t="s">
        <v>106</v>
      </c>
      <c r="I8" s="26">
        <f t="shared" si="0"/>
        <v>79</v>
      </c>
      <c r="J8" s="13" t="s">
        <v>106</v>
      </c>
      <c r="K8" s="13" t="s">
        <v>106</v>
      </c>
      <c r="L8" s="13" t="s">
        <v>106</v>
      </c>
      <c r="M8" s="13" t="s">
        <v>106</v>
      </c>
      <c r="N8" s="59" t="str">
        <f t="shared" si="1"/>
        <v>-</v>
      </c>
      <c r="O8" s="47"/>
    </row>
    <row r="9" spans="1:15" s="3" customFormat="1" ht="15.2" customHeight="1" x14ac:dyDescent="0.25">
      <c r="A9" s="106"/>
      <c r="B9" s="12">
        <v>5</v>
      </c>
      <c r="C9" s="10" t="s">
        <v>79</v>
      </c>
      <c r="D9" s="9">
        <v>73420</v>
      </c>
      <c r="E9" s="13" t="s">
        <v>106</v>
      </c>
      <c r="F9" s="13">
        <v>39</v>
      </c>
      <c r="G9" s="13" t="s">
        <v>106</v>
      </c>
      <c r="H9" s="13" t="s">
        <v>106</v>
      </c>
      <c r="I9" s="26">
        <f t="shared" si="0"/>
        <v>39</v>
      </c>
      <c r="J9" s="13" t="s">
        <v>106</v>
      </c>
      <c r="K9" s="13" t="s">
        <v>106</v>
      </c>
      <c r="L9" s="13" t="s">
        <v>106</v>
      </c>
      <c r="M9" s="13" t="s">
        <v>106</v>
      </c>
      <c r="N9" s="59" t="str">
        <f t="shared" si="1"/>
        <v>-</v>
      </c>
      <c r="O9" s="47"/>
    </row>
    <row r="10" spans="1:15" s="3" customFormat="1" ht="15.2" customHeight="1" x14ac:dyDescent="0.25">
      <c r="A10" s="106"/>
      <c r="B10" s="12">
        <v>6</v>
      </c>
      <c r="C10" s="10" t="s">
        <v>7</v>
      </c>
      <c r="D10" s="9">
        <v>73400</v>
      </c>
      <c r="E10" s="13" t="s">
        <v>106</v>
      </c>
      <c r="F10" s="13">
        <v>56</v>
      </c>
      <c r="G10" s="13">
        <v>3</v>
      </c>
      <c r="H10" s="13" t="s">
        <v>106</v>
      </c>
      <c r="I10" s="26">
        <f t="shared" si="0"/>
        <v>59</v>
      </c>
      <c r="J10" s="13" t="s">
        <v>106</v>
      </c>
      <c r="K10" s="13" t="s">
        <v>106</v>
      </c>
      <c r="L10" s="13" t="s">
        <v>106</v>
      </c>
      <c r="M10" s="13" t="s">
        <v>106</v>
      </c>
      <c r="N10" s="59" t="str">
        <f t="shared" si="1"/>
        <v>-</v>
      </c>
      <c r="O10" s="47"/>
    </row>
    <row r="11" spans="1:15" s="3" customFormat="1" ht="15.2" customHeight="1" x14ac:dyDescent="0.25">
      <c r="A11" s="106"/>
      <c r="B11" s="12">
        <v>7</v>
      </c>
      <c r="C11" s="10" t="s">
        <v>8</v>
      </c>
      <c r="D11" s="9">
        <v>73404</v>
      </c>
      <c r="E11" s="13" t="s">
        <v>106</v>
      </c>
      <c r="F11" s="13">
        <v>18</v>
      </c>
      <c r="G11" s="13">
        <v>37</v>
      </c>
      <c r="H11" s="13" t="s">
        <v>106</v>
      </c>
      <c r="I11" s="26">
        <f t="shared" si="0"/>
        <v>55</v>
      </c>
      <c r="J11" s="13" t="s">
        <v>106</v>
      </c>
      <c r="K11" s="13" t="s">
        <v>106</v>
      </c>
      <c r="L11" s="13" t="s">
        <v>106</v>
      </c>
      <c r="M11" s="13" t="s">
        <v>106</v>
      </c>
      <c r="N11" s="59" t="str">
        <f t="shared" si="1"/>
        <v>-</v>
      </c>
      <c r="O11" s="47"/>
    </row>
    <row r="12" spans="1:15" s="3" customFormat="1" ht="15.2" customHeight="1" x14ac:dyDescent="0.25">
      <c r="A12" s="106"/>
      <c r="B12" s="12">
        <v>8</v>
      </c>
      <c r="C12" s="10" t="s">
        <v>9</v>
      </c>
      <c r="D12" s="9" t="s">
        <v>10</v>
      </c>
      <c r="E12" s="13" t="s">
        <v>106</v>
      </c>
      <c r="F12" s="13">
        <v>82</v>
      </c>
      <c r="G12" s="13">
        <v>3</v>
      </c>
      <c r="H12" s="13" t="s">
        <v>106</v>
      </c>
      <c r="I12" s="26">
        <f t="shared" si="0"/>
        <v>85</v>
      </c>
      <c r="J12" s="13" t="s">
        <v>106</v>
      </c>
      <c r="K12" s="13" t="s">
        <v>106</v>
      </c>
      <c r="L12" s="13" t="s">
        <v>106</v>
      </c>
      <c r="M12" s="13" t="s">
        <v>106</v>
      </c>
      <c r="N12" s="59" t="str">
        <f t="shared" si="1"/>
        <v>-</v>
      </c>
      <c r="O12" s="47"/>
    </row>
    <row r="13" spans="1:15" s="3" customFormat="1" ht="15.2" customHeight="1" x14ac:dyDescent="0.25">
      <c r="A13" s="106"/>
      <c r="B13" s="12">
        <v>9</v>
      </c>
      <c r="C13" s="10" t="s">
        <v>11</v>
      </c>
      <c r="D13" s="9">
        <v>73405</v>
      </c>
      <c r="E13" s="13" t="s">
        <v>106</v>
      </c>
      <c r="F13" s="13">
        <v>41</v>
      </c>
      <c r="G13" s="13">
        <v>3</v>
      </c>
      <c r="H13" s="13" t="s">
        <v>106</v>
      </c>
      <c r="I13" s="26">
        <f t="shared" si="0"/>
        <v>44</v>
      </c>
      <c r="J13" s="13" t="s">
        <v>106</v>
      </c>
      <c r="K13" s="13" t="s">
        <v>106</v>
      </c>
      <c r="L13" s="13" t="s">
        <v>106</v>
      </c>
      <c r="M13" s="13" t="s">
        <v>106</v>
      </c>
      <c r="N13" s="59" t="str">
        <f t="shared" si="1"/>
        <v>-</v>
      </c>
      <c r="O13" s="47"/>
    </row>
    <row r="14" spans="1:15" s="3" customFormat="1" ht="15.2" customHeight="1" x14ac:dyDescent="0.25">
      <c r="A14" s="106"/>
      <c r="B14" s="12">
        <v>10</v>
      </c>
      <c r="C14" s="10" t="s">
        <v>80</v>
      </c>
      <c r="D14" s="9">
        <v>73406</v>
      </c>
      <c r="E14" s="13" t="s">
        <v>106</v>
      </c>
      <c r="F14" s="13">
        <v>74</v>
      </c>
      <c r="G14" s="13" t="s">
        <v>106</v>
      </c>
      <c r="H14" s="13" t="s">
        <v>106</v>
      </c>
      <c r="I14" s="26">
        <f t="shared" si="0"/>
        <v>74</v>
      </c>
      <c r="J14" s="13" t="s">
        <v>106</v>
      </c>
      <c r="K14" s="13" t="s">
        <v>106</v>
      </c>
      <c r="L14" s="13" t="s">
        <v>106</v>
      </c>
      <c r="M14" s="13" t="s">
        <v>106</v>
      </c>
      <c r="N14" s="59" t="str">
        <f t="shared" si="1"/>
        <v>-</v>
      </c>
      <c r="O14" s="48"/>
    </row>
    <row r="15" spans="1:15" s="3" customFormat="1" ht="15.2" customHeight="1" x14ac:dyDescent="0.25">
      <c r="A15" s="106"/>
      <c r="B15" s="12">
        <v>11</v>
      </c>
      <c r="C15" s="10" t="s">
        <v>12</v>
      </c>
      <c r="D15" s="9">
        <v>73408</v>
      </c>
      <c r="E15" s="13" t="s">
        <v>106</v>
      </c>
      <c r="F15" s="13">
        <v>44</v>
      </c>
      <c r="G15" s="13">
        <v>4</v>
      </c>
      <c r="H15" s="13" t="s">
        <v>106</v>
      </c>
      <c r="I15" s="26">
        <f t="shared" si="0"/>
        <v>48</v>
      </c>
      <c r="J15" s="13" t="s">
        <v>106</v>
      </c>
      <c r="K15" s="13" t="s">
        <v>106</v>
      </c>
      <c r="L15" s="13" t="s">
        <v>106</v>
      </c>
      <c r="M15" s="13" t="s">
        <v>106</v>
      </c>
      <c r="N15" s="59" t="str">
        <f t="shared" si="1"/>
        <v>-</v>
      </c>
      <c r="O15" s="47"/>
    </row>
    <row r="16" spans="1:15" ht="15.2" customHeight="1" x14ac:dyDescent="0.25">
      <c r="A16" s="106"/>
      <c r="B16" s="12">
        <v>12</v>
      </c>
      <c r="C16" s="10" t="s">
        <v>13</v>
      </c>
      <c r="D16" s="9">
        <v>73409</v>
      </c>
      <c r="E16" s="13" t="s">
        <v>106</v>
      </c>
      <c r="F16" s="13">
        <v>53</v>
      </c>
      <c r="G16" s="13">
        <v>2</v>
      </c>
      <c r="H16" s="13" t="s">
        <v>106</v>
      </c>
      <c r="I16" s="26">
        <f t="shared" si="0"/>
        <v>55</v>
      </c>
      <c r="J16" s="13" t="s">
        <v>106</v>
      </c>
      <c r="K16" s="13" t="s">
        <v>106</v>
      </c>
      <c r="L16" s="13" t="s">
        <v>106</v>
      </c>
      <c r="M16" s="13" t="s">
        <v>106</v>
      </c>
      <c r="N16" s="59" t="str">
        <f t="shared" si="1"/>
        <v>-</v>
      </c>
      <c r="O16" s="47"/>
    </row>
    <row r="17" spans="1:15" s="3" customFormat="1" ht="15.2" customHeight="1" x14ac:dyDescent="0.25">
      <c r="A17" s="106"/>
      <c r="B17" s="12">
        <v>13</v>
      </c>
      <c r="C17" s="10" t="s">
        <v>63</v>
      </c>
      <c r="D17" s="9" t="s">
        <v>64</v>
      </c>
      <c r="E17" s="13" t="s">
        <v>106</v>
      </c>
      <c r="F17" s="13">
        <v>53</v>
      </c>
      <c r="G17" s="13">
        <v>2</v>
      </c>
      <c r="H17" s="13" t="s">
        <v>106</v>
      </c>
      <c r="I17" s="26">
        <f t="shared" si="0"/>
        <v>55</v>
      </c>
      <c r="J17" s="13" t="s">
        <v>106</v>
      </c>
      <c r="K17" s="13" t="s">
        <v>106</v>
      </c>
      <c r="L17" s="13" t="s">
        <v>106</v>
      </c>
      <c r="M17" s="13" t="s">
        <v>106</v>
      </c>
      <c r="N17" s="59" t="str">
        <f t="shared" si="1"/>
        <v>-</v>
      </c>
      <c r="O17" s="48"/>
    </row>
    <row r="18" spans="1:15" s="3" customFormat="1" ht="15.2" customHeight="1" x14ac:dyDescent="0.25">
      <c r="A18" s="106"/>
      <c r="B18" s="12">
        <v>14</v>
      </c>
      <c r="C18" s="10" t="s">
        <v>102</v>
      </c>
      <c r="D18" s="9" t="s">
        <v>15</v>
      </c>
      <c r="E18" s="13" t="s">
        <v>106</v>
      </c>
      <c r="F18" s="13">
        <v>6</v>
      </c>
      <c r="G18" s="13">
        <v>3</v>
      </c>
      <c r="H18" s="13" t="s">
        <v>106</v>
      </c>
      <c r="I18" s="26">
        <f t="shared" si="0"/>
        <v>9</v>
      </c>
      <c r="J18" s="13" t="s">
        <v>106</v>
      </c>
      <c r="K18" s="13" t="s">
        <v>106</v>
      </c>
      <c r="L18" s="13" t="s">
        <v>106</v>
      </c>
      <c r="M18" s="13" t="s">
        <v>106</v>
      </c>
      <c r="N18" s="59" t="str">
        <f t="shared" si="1"/>
        <v>-</v>
      </c>
      <c r="O18" s="48"/>
    </row>
    <row r="19" spans="1:15" ht="15.2" customHeight="1" x14ac:dyDescent="0.25">
      <c r="A19" s="106"/>
      <c r="B19" s="12">
        <v>15</v>
      </c>
      <c r="C19" s="10" t="s">
        <v>103</v>
      </c>
      <c r="D19" s="9">
        <v>73410</v>
      </c>
      <c r="E19" s="13" t="s">
        <v>106</v>
      </c>
      <c r="F19" s="13">
        <v>50</v>
      </c>
      <c r="G19" s="13">
        <v>4</v>
      </c>
      <c r="H19" s="13" t="s">
        <v>106</v>
      </c>
      <c r="I19" s="26">
        <f t="shared" si="0"/>
        <v>54</v>
      </c>
      <c r="J19" s="13" t="s">
        <v>106</v>
      </c>
      <c r="K19" s="13" t="s">
        <v>106</v>
      </c>
      <c r="L19" s="13" t="s">
        <v>106</v>
      </c>
      <c r="M19" s="13" t="s">
        <v>106</v>
      </c>
      <c r="N19" s="59" t="str">
        <f t="shared" si="1"/>
        <v>-</v>
      </c>
      <c r="O19" s="47"/>
    </row>
    <row r="20" spans="1:15" ht="15.2" customHeight="1" x14ac:dyDescent="0.25">
      <c r="A20" s="106"/>
      <c r="B20" s="12">
        <v>16</v>
      </c>
      <c r="C20" s="10" t="s">
        <v>17</v>
      </c>
      <c r="D20" s="9">
        <v>48840</v>
      </c>
      <c r="E20" s="13" t="s">
        <v>106</v>
      </c>
      <c r="F20" s="13">
        <v>33</v>
      </c>
      <c r="G20" s="13">
        <v>5</v>
      </c>
      <c r="H20" s="13" t="s">
        <v>106</v>
      </c>
      <c r="I20" s="26">
        <f t="shared" si="0"/>
        <v>38</v>
      </c>
      <c r="J20" s="13" t="s">
        <v>106</v>
      </c>
      <c r="K20" s="13" t="s">
        <v>106</v>
      </c>
      <c r="L20" s="13" t="s">
        <v>106</v>
      </c>
      <c r="M20" s="13" t="s">
        <v>106</v>
      </c>
      <c r="N20" s="59" t="str">
        <f t="shared" si="1"/>
        <v>-</v>
      </c>
      <c r="O20" s="48"/>
    </row>
    <row r="21" spans="1:15" s="3" customFormat="1" ht="15.2" customHeight="1" x14ac:dyDescent="0.25">
      <c r="A21" s="106"/>
      <c r="B21" s="12">
        <v>17</v>
      </c>
      <c r="C21" s="10" t="s">
        <v>81</v>
      </c>
      <c r="D21" s="9">
        <v>73411</v>
      </c>
      <c r="E21" s="13" t="s">
        <v>106</v>
      </c>
      <c r="F21" s="13">
        <v>20</v>
      </c>
      <c r="G21" s="13">
        <v>4</v>
      </c>
      <c r="H21" s="13" t="s">
        <v>106</v>
      </c>
      <c r="I21" s="26">
        <f t="shared" si="0"/>
        <v>24</v>
      </c>
      <c r="J21" s="13" t="s">
        <v>106</v>
      </c>
      <c r="K21" s="13" t="s">
        <v>106</v>
      </c>
      <c r="L21" s="13" t="s">
        <v>106</v>
      </c>
      <c r="M21" s="13" t="s">
        <v>106</v>
      </c>
      <c r="N21" s="59" t="str">
        <f t="shared" si="1"/>
        <v>-</v>
      </c>
      <c r="O21" s="48"/>
    </row>
    <row r="22" spans="1:15" ht="15.2" customHeight="1" x14ac:dyDescent="0.25">
      <c r="A22" s="106"/>
      <c r="B22" s="12">
        <v>18</v>
      </c>
      <c r="C22" s="10" t="s">
        <v>82</v>
      </c>
      <c r="D22" s="9">
        <v>73412</v>
      </c>
      <c r="E22" s="13" t="s">
        <v>106</v>
      </c>
      <c r="F22" s="13">
        <v>72</v>
      </c>
      <c r="G22" s="13">
        <v>6</v>
      </c>
      <c r="H22" s="13" t="s">
        <v>106</v>
      </c>
      <c r="I22" s="26">
        <f t="shared" si="0"/>
        <v>78</v>
      </c>
      <c r="J22" s="13" t="s">
        <v>106</v>
      </c>
      <c r="K22" s="13" t="s">
        <v>106</v>
      </c>
      <c r="L22" s="13" t="s">
        <v>106</v>
      </c>
      <c r="M22" s="13" t="s">
        <v>106</v>
      </c>
      <c r="N22" s="59" t="str">
        <f t="shared" si="1"/>
        <v>-</v>
      </c>
      <c r="O22" s="47"/>
    </row>
    <row r="23" spans="1:15" ht="15.2" customHeight="1" x14ac:dyDescent="0.25">
      <c r="A23" s="106"/>
      <c r="B23" s="12">
        <v>19</v>
      </c>
      <c r="C23" s="10" t="s">
        <v>83</v>
      </c>
      <c r="D23" s="9">
        <v>73413</v>
      </c>
      <c r="E23" s="13" t="s">
        <v>106</v>
      </c>
      <c r="F23" s="13">
        <v>82</v>
      </c>
      <c r="G23" s="13">
        <v>4</v>
      </c>
      <c r="H23" s="13" t="s">
        <v>106</v>
      </c>
      <c r="I23" s="26">
        <f t="shared" si="0"/>
        <v>86</v>
      </c>
      <c r="J23" s="13" t="s">
        <v>106</v>
      </c>
      <c r="K23" s="13" t="s">
        <v>106</v>
      </c>
      <c r="L23" s="13" t="s">
        <v>106</v>
      </c>
      <c r="M23" s="13" t="s">
        <v>106</v>
      </c>
      <c r="N23" s="59" t="str">
        <f t="shared" si="1"/>
        <v>-</v>
      </c>
      <c r="O23" s="47"/>
    </row>
    <row r="24" spans="1:15" s="3" customFormat="1" ht="15.2" customHeight="1" x14ac:dyDescent="0.25">
      <c r="A24" s="106"/>
      <c r="B24" s="12">
        <v>20</v>
      </c>
      <c r="C24" s="10" t="s">
        <v>84</v>
      </c>
      <c r="D24" s="9">
        <v>73414</v>
      </c>
      <c r="E24" s="13" t="s">
        <v>106</v>
      </c>
      <c r="F24" s="13">
        <v>12</v>
      </c>
      <c r="G24" s="13" t="s">
        <v>106</v>
      </c>
      <c r="H24" s="13" t="s">
        <v>106</v>
      </c>
      <c r="I24" s="26">
        <f t="shared" si="0"/>
        <v>12</v>
      </c>
      <c r="J24" s="13" t="s">
        <v>106</v>
      </c>
      <c r="K24" s="13" t="s">
        <v>106</v>
      </c>
      <c r="L24" s="13" t="s">
        <v>106</v>
      </c>
      <c r="M24" s="13" t="s">
        <v>106</v>
      </c>
      <c r="N24" s="59" t="str">
        <f t="shared" si="1"/>
        <v>-</v>
      </c>
      <c r="O24" s="48"/>
    </row>
    <row r="25" spans="1:15" s="3" customFormat="1" ht="15.2" customHeight="1" x14ac:dyDescent="0.25">
      <c r="A25" s="106"/>
      <c r="B25" s="12">
        <v>21</v>
      </c>
      <c r="C25" s="28" t="s">
        <v>97</v>
      </c>
      <c r="D25" s="9">
        <v>73416</v>
      </c>
      <c r="E25" s="13" t="s">
        <v>106</v>
      </c>
      <c r="F25" s="13" t="s">
        <v>106</v>
      </c>
      <c r="G25" s="13" t="s">
        <v>106</v>
      </c>
      <c r="H25" s="13" t="s">
        <v>106</v>
      </c>
      <c r="I25" s="26" t="str">
        <f t="shared" si="0"/>
        <v>-</v>
      </c>
      <c r="J25" s="13" t="s">
        <v>106</v>
      </c>
      <c r="K25" s="13" t="s">
        <v>106</v>
      </c>
      <c r="L25" s="13" t="s">
        <v>106</v>
      </c>
      <c r="M25" s="13" t="s">
        <v>106</v>
      </c>
      <c r="N25" s="59" t="str">
        <f t="shared" si="1"/>
        <v>-</v>
      </c>
      <c r="O25" s="48"/>
    </row>
    <row r="26" spans="1:15" s="3" customFormat="1" ht="15.2" customHeight="1" x14ac:dyDescent="0.25">
      <c r="A26" s="106"/>
      <c r="B26" s="12">
        <v>22</v>
      </c>
      <c r="C26" s="10" t="s">
        <v>85</v>
      </c>
      <c r="D26" s="9">
        <v>73417</v>
      </c>
      <c r="E26" s="13" t="s">
        <v>106</v>
      </c>
      <c r="F26" s="13">
        <v>12</v>
      </c>
      <c r="G26" s="13">
        <v>3</v>
      </c>
      <c r="H26" s="13" t="s">
        <v>106</v>
      </c>
      <c r="I26" s="26">
        <f t="shared" si="0"/>
        <v>15</v>
      </c>
      <c r="J26" s="13" t="s">
        <v>106</v>
      </c>
      <c r="K26" s="13" t="s">
        <v>106</v>
      </c>
      <c r="L26" s="13" t="s">
        <v>106</v>
      </c>
      <c r="M26" s="13" t="s">
        <v>106</v>
      </c>
      <c r="N26" s="59" t="str">
        <f t="shared" si="1"/>
        <v>-</v>
      </c>
      <c r="O26" s="48"/>
    </row>
    <row r="27" spans="1:15" ht="15.2" customHeight="1" x14ac:dyDescent="0.25">
      <c r="A27" s="106"/>
      <c r="B27" s="12">
        <v>23</v>
      </c>
      <c r="C27" s="10" t="s">
        <v>18</v>
      </c>
      <c r="D27" s="9" t="s">
        <v>19</v>
      </c>
      <c r="E27" s="13" t="s">
        <v>106</v>
      </c>
      <c r="F27" s="13">
        <v>10</v>
      </c>
      <c r="G27" s="13">
        <v>5</v>
      </c>
      <c r="H27" s="13" t="s">
        <v>106</v>
      </c>
      <c r="I27" s="26">
        <f t="shared" si="0"/>
        <v>15</v>
      </c>
      <c r="J27" s="13" t="s">
        <v>106</v>
      </c>
      <c r="K27" s="13" t="s">
        <v>106</v>
      </c>
      <c r="L27" s="13" t="s">
        <v>106</v>
      </c>
      <c r="M27" s="13" t="s">
        <v>106</v>
      </c>
      <c r="N27" s="59" t="str">
        <f t="shared" si="1"/>
        <v>-</v>
      </c>
      <c r="O27" s="47"/>
    </row>
    <row r="28" spans="1:15" ht="15.2" customHeight="1" x14ac:dyDescent="0.25">
      <c r="A28" s="106"/>
      <c r="B28" s="12">
        <v>24</v>
      </c>
      <c r="C28" s="10" t="s">
        <v>20</v>
      </c>
      <c r="D28" s="9" t="s">
        <v>21</v>
      </c>
      <c r="E28" s="13" t="s">
        <v>106</v>
      </c>
      <c r="F28" s="13" t="s">
        <v>106</v>
      </c>
      <c r="G28" s="13">
        <v>0.9</v>
      </c>
      <c r="H28" s="13" t="s">
        <v>106</v>
      </c>
      <c r="I28" s="26">
        <f t="shared" si="0"/>
        <v>0.9</v>
      </c>
      <c r="J28" s="13" t="s">
        <v>106</v>
      </c>
      <c r="K28" s="13" t="s">
        <v>106</v>
      </c>
      <c r="L28" s="13" t="s">
        <v>106</v>
      </c>
      <c r="M28" s="13" t="s">
        <v>106</v>
      </c>
      <c r="N28" s="59" t="str">
        <f t="shared" si="1"/>
        <v>-</v>
      </c>
      <c r="O28" s="48"/>
    </row>
    <row r="29" spans="1:15" ht="15.2" customHeight="1" thickBot="1" x14ac:dyDescent="0.3">
      <c r="A29" s="107"/>
      <c r="B29" s="29">
        <v>25</v>
      </c>
      <c r="C29" s="32" t="s">
        <v>99</v>
      </c>
      <c r="D29" s="33" t="s">
        <v>98</v>
      </c>
      <c r="E29" s="45" t="s">
        <v>106</v>
      </c>
      <c r="F29" s="45">
        <v>71</v>
      </c>
      <c r="G29" s="45">
        <v>4</v>
      </c>
      <c r="H29" s="45" t="s">
        <v>106</v>
      </c>
      <c r="I29" s="46">
        <f t="shared" si="0"/>
        <v>75</v>
      </c>
      <c r="J29" s="45" t="s">
        <v>106</v>
      </c>
      <c r="K29" s="45" t="s">
        <v>106</v>
      </c>
      <c r="L29" s="45" t="s">
        <v>106</v>
      </c>
      <c r="M29" s="45" t="s">
        <v>106</v>
      </c>
      <c r="N29" s="60" t="str">
        <f t="shared" si="1"/>
        <v>-</v>
      </c>
      <c r="O29" s="48"/>
    </row>
    <row r="30" spans="1:15" ht="15.2" customHeight="1" x14ac:dyDescent="0.25">
      <c r="A30" s="87" t="s">
        <v>56</v>
      </c>
      <c r="B30" s="18">
        <v>26</v>
      </c>
      <c r="C30" s="37" t="s">
        <v>22</v>
      </c>
      <c r="D30" s="38" t="s">
        <v>23</v>
      </c>
      <c r="E30" s="20" t="s">
        <v>106</v>
      </c>
      <c r="F30" s="20" t="s">
        <v>106</v>
      </c>
      <c r="G30" s="20">
        <v>2</v>
      </c>
      <c r="H30" s="20" t="s">
        <v>106</v>
      </c>
      <c r="I30" s="27">
        <f t="shared" si="0"/>
        <v>2</v>
      </c>
      <c r="J30" s="20" t="s">
        <v>106</v>
      </c>
      <c r="K30" s="20" t="s">
        <v>106</v>
      </c>
      <c r="L30" s="20" t="s">
        <v>106</v>
      </c>
      <c r="M30" s="20" t="s">
        <v>106</v>
      </c>
      <c r="N30" s="58" t="str">
        <f t="shared" si="1"/>
        <v>-</v>
      </c>
      <c r="O30" s="48"/>
    </row>
    <row r="31" spans="1:15" s="3" customFormat="1" ht="15.2" customHeight="1" x14ac:dyDescent="0.25">
      <c r="A31" s="88"/>
      <c r="B31" s="12">
        <v>27</v>
      </c>
      <c r="C31" s="10" t="s">
        <v>24</v>
      </c>
      <c r="D31" s="9" t="s">
        <v>25</v>
      </c>
      <c r="E31" s="13" t="s">
        <v>106</v>
      </c>
      <c r="F31" s="13">
        <v>128</v>
      </c>
      <c r="G31" s="13">
        <v>16</v>
      </c>
      <c r="H31" s="13" t="s">
        <v>106</v>
      </c>
      <c r="I31" s="26">
        <f t="shared" si="0"/>
        <v>144</v>
      </c>
      <c r="J31" s="13" t="s">
        <v>106</v>
      </c>
      <c r="K31" s="13" t="s">
        <v>106</v>
      </c>
      <c r="L31" s="13" t="s">
        <v>106</v>
      </c>
      <c r="M31" s="13" t="s">
        <v>106</v>
      </c>
      <c r="N31" s="59" t="str">
        <f t="shared" si="1"/>
        <v>-</v>
      </c>
      <c r="O31" s="48"/>
    </row>
    <row r="32" spans="1:15" ht="15.2" customHeight="1" x14ac:dyDescent="0.25">
      <c r="A32" s="88"/>
      <c r="B32" s="12">
        <v>28</v>
      </c>
      <c r="C32" s="10" t="s">
        <v>86</v>
      </c>
      <c r="D32" s="9">
        <v>72421</v>
      </c>
      <c r="E32" s="13" t="s">
        <v>106</v>
      </c>
      <c r="F32" s="13">
        <v>45</v>
      </c>
      <c r="G32" s="13">
        <v>13</v>
      </c>
      <c r="H32" s="13" t="s">
        <v>106</v>
      </c>
      <c r="I32" s="26">
        <f t="shared" si="0"/>
        <v>58</v>
      </c>
      <c r="J32" s="13" t="s">
        <v>106</v>
      </c>
      <c r="K32" s="13" t="s">
        <v>106</v>
      </c>
      <c r="L32" s="13" t="s">
        <v>106</v>
      </c>
      <c r="M32" s="13" t="s">
        <v>106</v>
      </c>
      <c r="N32" s="59" t="str">
        <f t="shared" si="1"/>
        <v>-</v>
      </c>
      <c r="O32" s="48"/>
    </row>
    <row r="33" spans="1:15" ht="15.2" customHeight="1" x14ac:dyDescent="0.25">
      <c r="A33" s="88"/>
      <c r="B33" s="12">
        <v>29</v>
      </c>
      <c r="C33" s="10" t="s">
        <v>26</v>
      </c>
      <c r="D33" s="9" t="s">
        <v>27</v>
      </c>
      <c r="E33" s="13" t="s">
        <v>106</v>
      </c>
      <c r="F33" s="13" t="s">
        <v>106</v>
      </c>
      <c r="G33" s="13">
        <v>3</v>
      </c>
      <c r="H33" s="13" t="s">
        <v>106</v>
      </c>
      <c r="I33" s="26">
        <f t="shared" si="0"/>
        <v>3</v>
      </c>
      <c r="J33" s="13" t="s">
        <v>106</v>
      </c>
      <c r="K33" s="13" t="s">
        <v>106</v>
      </c>
      <c r="L33" s="13" t="s">
        <v>106</v>
      </c>
      <c r="M33" s="13">
        <v>15</v>
      </c>
      <c r="N33" s="59">
        <f t="shared" si="1"/>
        <v>15</v>
      </c>
      <c r="O33" s="47"/>
    </row>
    <row r="34" spans="1:15" ht="15.2" customHeight="1" x14ac:dyDescent="0.25">
      <c r="A34" s="88"/>
      <c r="B34" s="12">
        <v>30</v>
      </c>
      <c r="C34" s="10" t="s">
        <v>28</v>
      </c>
      <c r="D34" s="9" t="s">
        <v>29</v>
      </c>
      <c r="E34" s="13" t="s">
        <v>106</v>
      </c>
      <c r="F34" s="13">
        <v>0.7</v>
      </c>
      <c r="G34" s="13">
        <v>3.3</v>
      </c>
      <c r="H34" s="13" t="s">
        <v>106</v>
      </c>
      <c r="I34" s="26">
        <f t="shared" si="0"/>
        <v>4</v>
      </c>
      <c r="J34" s="13" t="s">
        <v>106</v>
      </c>
      <c r="K34" s="13" t="s">
        <v>106</v>
      </c>
      <c r="L34" s="13" t="s">
        <v>106</v>
      </c>
      <c r="M34" s="13" t="s">
        <v>106</v>
      </c>
      <c r="N34" s="59" t="str">
        <f t="shared" si="1"/>
        <v>-</v>
      </c>
      <c r="O34" s="48"/>
    </row>
    <row r="35" spans="1:15" ht="15.2" customHeight="1" x14ac:dyDescent="0.25">
      <c r="A35" s="88"/>
      <c r="B35" s="12">
        <v>31</v>
      </c>
      <c r="C35" s="10" t="s">
        <v>30</v>
      </c>
      <c r="D35" s="9">
        <v>72422</v>
      </c>
      <c r="E35" s="13" t="s">
        <v>106</v>
      </c>
      <c r="F35" s="13" t="s">
        <v>106</v>
      </c>
      <c r="G35" s="13" t="s">
        <v>106</v>
      </c>
      <c r="H35" s="13" t="s">
        <v>106</v>
      </c>
      <c r="I35" s="26" t="str">
        <f t="shared" si="0"/>
        <v>-</v>
      </c>
      <c r="J35" s="13" t="s">
        <v>106</v>
      </c>
      <c r="K35" s="13" t="s">
        <v>106</v>
      </c>
      <c r="L35" s="13" t="s">
        <v>106</v>
      </c>
      <c r="M35" s="13">
        <v>4</v>
      </c>
      <c r="N35" s="59">
        <f t="shared" si="1"/>
        <v>4</v>
      </c>
      <c r="O35" s="48"/>
    </row>
    <row r="36" spans="1:15" ht="15.2" customHeight="1" x14ac:dyDescent="0.25">
      <c r="A36" s="88"/>
      <c r="B36" s="12">
        <v>32</v>
      </c>
      <c r="C36" s="10" t="s">
        <v>104</v>
      </c>
      <c r="D36" s="9">
        <v>72423</v>
      </c>
      <c r="E36" s="13" t="s">
        <v>106</v>
      </c>
      <c r="F36" s="13" t="s">
        <v>106</v>
      </c>
      <c r="G36" s="13" t="s">
        <v>106</v>
      </c>
      <c r="H36" s="13" t="s">
        <v>106</v>
      </c>
      <c r="I36" s="26" t="str">
        <f t="shared" si="0"/>
        <v>-</v>
      </c>
      <c r="J36" s="13" t="s">
        <v>106</v>
      </c>
      <c r="K36" s="13" t="s">
        <v>106</v>
      </c>
      <c r="L36" s="13" t="s">
        <v>106</v>
      </c>
      <c r="M36" s="13" t="s">
        <v>106</v>
      </c>
      <c r="N36" s="59" t="str">
        <f t="shared" si="1"/>
        <v>-</v>
      </c>
      <c r="O36" s="48"/>
    </row>
    <row r="37" spans="1:15" s="3" customFormat="1" ht="15.2" customHeight="1" x14ac:dyDescent="0.25">
      <c r="A37" s="88"/>
      <c r="B37" s="12">
        <v>33</v>
      </c>
      <c r="C37" s="10" t="s">
        <v>32</v>
      </c>
      <c r="D37" s="9">
        <v>72424</v>
      </c>
      <c r="E37" s="13" t="s">
        <v>106</v>
      </c>
      <c r="F37" s="13" t="s">
        <v>106</v>
      </c>
      <c r="G37" s="13" t="s">
        <v>106</v>
      </c>
      <c r="H37" s="13" t="s">
        <v>106</v>
      </c>
      <c r="I37" s="26" t="str">
        <f t="shared" si="0"/>
        <v>-</v>
      </c>
      <c r="J37" s="13" t="s">
        <v>106</v>
      </c>
      <c r="K37" s="13" t="s">
        <v>106</v>
      </c>
      <c r="L37" s="13" t="s">
        <v>106</v>
      </c>
      <c r="M37" s="13" t="s">
        <v>106</v>
      </c>
      <c r="N37" s="59" t="str">
        <f t="shared" si="1"/>
        <v>-</v>
      </c>
      <c r="O37" s="48"/>
    </row>
    <row r="38" spans="1:15" ht="15.2" customHeight="1" x14ac:dyDescent="0.25">
      <c r="A38" s="88"/>
      <c r="B38" s="12">
        <v>34</v>
      </c>
      <c r="C38" s="10" t="s">
        <v>33</v>
      </c>
      <c r="D38" s="9" t="s">
        <v>34</v>
      </c>
      <c r="E38" s="13" t="s">
        <v>106</v>
      </c>
      <c r="F38" s="13" t="s">
        <v>106</v>
      </c>
      <c r="G38" s="13" t="s">
        <v>106</v>
      </c>
      <c r="H38" s="13" t="s">
        <v>106</v>
      </c>
      <c r="I38" s="26" t="str">
        <f t="shared" si="0"/>
        <v>-</v>
      </c>
      <c r="J38" s="13" t="s">
        <v>106</v>
      </c>
      <c r="K38" s="13" t="s">
        <v>106</v>
      </c>
      <c r="L38" s="13" t="s">
        <v>106</v>
      </c>
      <c r="M38" s="13" t="s">
        <v>106</v>
      </c>
      <c r="N38" s="59" t="str">
        <f t="shared" si="1"/>
        <v>-</v>
      </c>
      <c r="O38" s="48"/>
    </row>
    <row r="39" spans="1:15" ht="15.2" customHeight="1" x14ac:dyDescent="0.25">
      <c r="A39" s="88"/>
      <c r="B39" s="12">
        <v>35</v>
      </c>
      <c r="C39" s="10" t="s">
        <v>87</v>
      </c>
      <c r="D39" s="9">
        <v>72432</v>
      </c>
      <c r="E39" s="13" t="s">
        <v>106</v>
      </c>
      <c r="F39" s="13" t="s">
        <v>106</v>
      </c>
      <c r="G39" s="13" t="s">
        <v>106</v>
      </c>
      <c r="H39" s="13" t="s">
        <v>106</v>
      </c>
      <c r="I39" s="26" t="str">
        <f t="shared" si="0"/>
        <v>-</v>
      </c>
      <c r="J39" s="13" t="s">
        <v>106</v>
      </c>
      <c r="K39" s="13" t="s">
        <v>106</v>
      </c>
      <c r="L39" s="13" t="s">
        <v>106</v>
      </c>
      <c r="M39" s="13" t="s">
        <v>106</v>
      </c>
      <c r="N39" s="59" t="str">
        <f t="shared" si="1"/>
        <v>-</v>
      </c>
      <c r="O39" s="48"/>
    </row>
    <row r="40" spans="1:15" ht="15.2" customHeight="1" x14ac:dyDescent="0.25">
      <c r="A40" s="88"/>
      <c r="B40" s="12">
        <v>36</v>
      </c>
      <c r="C40" s="10" t="s">
        <v>94</v>
      </c>
      <c r="D40" s="9">
        <v>48844</v>
      </c>
      <c r="E40" s="13" t="s">
        <v>106</v>
      </c>
      <c r="F40" s="13" t="s">
        <v>106</v>
      </c>
      <c r="G40" s="13">
        <v>0.2</v>
      </c>
      <c r="H40" s="13" t="s">
        <v>106</v>
      </c>
      <c r="I40" s="26">
        <f t="shared" si="0"/>
        <v>0.2</v>
      </c>
      <c r="J40" s="13" t="s">
        <v>106</v>
      </c>
      <c r="K40" s="13" t="s">
        <v>106</v>
      </c>
      <c r="L40" s="13" t="s">
        <v>106</v>
      </c>
      <c r="M40" s="13" t="s">
        <v>106</v>
      </c>
      <c r="N40" s="59" t="str">
        <f t="shared" si="1"/>
        <v>-</v>
      </c>
      <c r="O40" s="48"/>
    </row>
    <row r="41" spans="1:15" ht="15.2" customHeight="1" x14ac:dyDescent="0.25">
      <c r="A41" s="88"/>
      <c r="B41" s="12">
        <v>37</v>
      </c>
      <c r="C41" s="10" t="s">
        <v>35</v>
      </c>
      <c r="D41" s="9">
        <v>72425</v>
      </c>
      <c r="E41" s="13" t="s">
        <v>106</v>
      </c>
      <c r="F41" s="13" t="s">
        <v>106</v>
      </c>
      <c r="G41" s="13" t="s">
        <v>106</v>
      </c>
      <c r="H41" s="13" t="s">
        <v>106</v>
      </c>
      <c r="I41" s="26" t="str">
        <f t="shared" si="0"/>
        <v>-</v>
      </c>
      <c r="J41" s="13" t="s">
        <v>106</v>
      </c>
      <c r="K41" s="13" t="s">
        <v>106</v>
      </c>
      <c r="L41" s="13" t="s">
        <v>106</v>
      </c>
      <c r="M41" s="13" t="s">
        <v>106</v>
      </c>
      <c r="N41" s="59" t="str">
        <f t="shared" si="1"/>
        <v>-</v>
      </c>
      <c r="O41" s="48"/>
    </row>
    <row r="42" spans="1:15" ht="15.2" customHeight="1" x14ac:dyDescent="0.25">
      <c r="A42" s="88"/>
      <c r="B42" s="12">
        <v>38</v>
      </c>
      <c r="C42" s="10" t="s">
        <v>88</v>
      </c>
      <c r="D42" s="9">
        <v>72426</v>
      </c>
      <c r="E42" s="13" t="s">
        <v>106</v>
      </c>
      <c r="F42" s="13" t="s">
        <v>106</v>
      </c>
      <c r="G42" s="13" t="s">
        <v>106</v>
      </c>
      <c r="H42" s="13" t="s">
        <v>106</v>
      </c>
      <c r="I42" s="26" t="str">
        <f t="shared" si="0"/>
        <v>-</v>
      </c>
      <c r="J42" s="13" t="s">
        <v>106</v>
      </c>
      <c r="K42" s="13" t="s">
        <v>106</v>
      </c>
      <c r="L42" s="13" t="s">
        <v>106</v>
      </c>
      <c r="M42" s="13" t="s">
        <v>106</v>
      </c>
      <c r="N42" s="59" t="str">
        <f t="shared" si="1"/>
        <v>-</v>
      </c>
      <c r="O42" s="48"/>
    </row>
    <row r="43" spans="1:15" ht="15.2" customHeight="1" x14ac:dyDescent="0.25">
      <c r="A43" s="88"/>
      <c r="B43" s="12">
        <v>39</v>
      </c>
      <c r="C43" s="10" t="s">
        <v>95</v>
      </c>
      <c r="D43" s="9" t="s">
        <v>96</v>
      </c>
      <c r="E43" s="13" t="s">
        <v>106</v>
      </c>
      <c r="F43" s="13" t="s">
        <v>106</v>
      </c>
      <c r="G43" s="13" t="s">
        <v>106</v>
      </c>
      <c r="H43" s="13" t="s">
        <v>106</v>
      </c>
      <c r="I43" s="26" t="str">
        <f t="shared" si="0"/>
        <v>-</v>
      </c>
      <c r="J43" s="13" t="s">
        <v>106</v>
      </c>
      <c r="K43" s="13" t="s">
        <v>106</v>
      </c>
      <c r="L43" s="13" t="s">
        <v>106</v>
      </c>
      <c r="M43" s="13" t="s">
        <v>106</v>
      </c>
      <c r="N43" s="59" t="str">
        <f t="shared" si="1"/>
        <v>-</v>
      </c>
      <c r="O43" s="48"/>
    </row>
    <row r="44" spans="1:15" ht="15.2" customHeight="1" x14ac:dyDescent="0.25">
      <c r="A44" s="88"/>
      <c r="B44" s="12">
        <v>40</v>
      </c>
      <c r="C44" s="10" t="s">
        <v>36</v>
      </c>
      <c r="D44" s="9">
        <v>72427</v>
      </c>
      <c r="E44" s="13" t="s">
        <v>106</v>
      </c>
      <c r="F44" s="13" t="s">
        <v>106</v>
      </c>
      <c r="G44" s="13" t="s">
        <v>106</v>
      </c>
      <c r="H44" s="13" t="s">
        <v>106</v>
      </c>
      <c r="I44" s="26" t="str">
        <f t="shared" si="0"/>
        <v>-</v>
      </c>
      <c r="J44" s="13" t="s">
        <v>106</v>
      </c>
      <c r="K44" s="13" t="s">
        <v>106</v>
      </c>
      <c r="L44" s="13" t="s">
        <v>106</v>
      </c>
      <c r="M44" s="13">
        <v>2</v>
      </c>
      <c r="N44" s="59">
        <f t="shared" si="1"/>
        <v>2</v>
      </c>
      <c r="O44" s="48"/>
    </row>
    <row r="45" spans="1:15" ht="15.2" customHeight="1" x14ac:dyDescent="0.25">
      <c r="A45" s="88"/>
      <c r="B45" s="12">
        <v>41</v>
      </c>
      <c r="C45" s="10" t="s">
        <v>37</v>
      </c>
      <c r="D45" s="9">
        <v>72428</v>
      </c>
      <c r="E45" s="13" t="s">
        <v>106</v>
      </c>
      <c r="F45" s="13" t="s">
        <v>106</v>
      </c>
      <c r="G45" s="13" t="s">
        <v>106</v>
      </c>
      <c r="H45" s="13" t="s">
        <v>106</v>
      </c>
      <c r="I45" s="26" t="str">
        <f t="shared" si="0"/>
        <v>-</v>
      </c>
      <c r="J45" s="13" t="s">
        <v>106</v>
      </c>
      <c r="K45" s="13" t="s">
        <v>106</v>
      </c>
      <c r="L45" s="13" t="s">
        <v>106</v>
      </c>
      <c r="M45" s="13">
        <v>20</v>
      </c>
      <c r="N45" s="59">
        <f t="shared" si="1"/>
        <v>20</v>
      </c>
      <c r="O45" s="48"/>
    </row>
    <row r="46" spans="1:15" ht="15.2" customHeight="1" x14ac:dyDescent="0.25">
      <c r="A46" s="88"/>
      <c r="B46" s="12">
        <v>42</v>
      </c>
      <c r="C46" s="10" t="s">
        <v>89</v>
      </c>
      <c r="D46" s="9">
        <v>72429</v>
      </c>
      <c r="E46" s="13" t="s">
        <v>106</v>
      </c>
      <c r="F46" s="13" t="s">
        <v>106</v>
      </c>
      <c r="G46" s="13" t="s">
        <v>106</v>
      </c>
      <c r="H46" s="13" t="s">
        <v>106</v>
      </c>
      <c r="I46" s="26" t="str">
        <f t="shared" si="0"/>
        <v>-</v>
      </c>
      <c r="J46" s="13" t="s">
        <v>106</v>
      </c>
      <c r="K46" s="13" t="s">
        <v>106</v>
      </c>
      <c r="L46" s="13" t="s">
        <v>106</v>
      </c>
      <c r="M46" s="13">
        <v>45</v>
      </c>
      <c r="N46" s="59">
        <f t="shared" si="1"/>
        <v>45</v>
      </c>
      <c r="O46" s="48"/>
    </row>
    <row r="47" spans="1:15" ht="15.2" customHeight="1" x14ac:dyDescent="0.25">
      <c r="A47" s="88"/>
      <c r="B47" s="12">
        <v>43</v>
      </c>
      <c r="C47" s="10" t="s">
        <v>38</v>
      </c>
      <c r="D47" s="9">
        <v>48845</v>
      </c>
      <c r="E47" s="13" t="s">
        <v>106</v>
      </c>
      <c r="F47" s="13" t="s">
        <v>106</v>
      </c>
      <c r="G47" s="13" t="s">
        <v>106</v>
      </c>
      <c r="H47" s="13" t="s">
        <v>106</v>
      </c>
      <c r="I47" s="26" t="str">
        <f t="shared" si="0"/>
        <v>-</v>
      </c>
      <c r="J47" s="13" t="s">
        <v>106</v>
      </c>
      <c r="K47" s="13" t="s">
        <v>106</v>
      </c>
      <c r="L47" s="13" t="s">
        <v>106</v>
      </c>
      <c r="M47" s="13">
        <v>0.1</v>
      </c>
      <c r="N47" s="59">
        <f t="shared" si="1"/>
        <v>0.1</v>
      </c>
      <c r="O47" s="48"/>
    </row>
    <row r="48" spans="1:15" ht="15.2" customHeight="1" x14ac:dyDescent="0.25">
      <c r="A48" s="88"/>
      <c r="B48" s="12">
        <v>44</v>
      </c>
      <c r="C48" s="10" t="s">
        <v>90</v>
      </c>
      <c r="D48" s="9">
        <v>72436</v>
      </c>
      <c r="E48" s="13" t="s">
        <v>106</v>
      </c>
      <c r="F48" s="13" t="s">
        <v>106</v>
      </c>
      <c r="G48" s="13" t="s">
        <v>106</v>
      </c>
      <c r="H48" s="13" t="s">
        <v>106</v>
      </c>
      <c r="I48" s="26" t="str">
        <f t="shared" si="0"/>
        <v>-</v>
      </c>
      <c r="J48" s="13" t="s">
        <v>106</v>
      </c>
      <c r="K48" s="13" t="s">
        <v>106</v>
      </c>
      <c r="L48" s="13" t="s">
        <v>106</v>
      </c>
      <c r="M48" s="13" t="s">
        <v>106</v>
      </c>
      <c r="N48" s="59" t="str">
        <f t="shared" si="1"/>
        <v>-</v>
      </c>
      <c r="O48" s="48"/>
    </row>
    <row r="49" spans="1:15" ht="15.2" customHeight="1" thickBot="1" x14ac:dyDescent="0.3">
      <c r="A49" s="89"/>
      <c r="B49" s="29">
        <v>45</v>
      </c>
      <c r="C49" s="32" t="s">
        <v>39</v>
      </c>
      <c r="D49" s="33" t="s">
        <v>40</v>
      </c>
      <c r="E49" s="45" t="s">
        <v>106</v>
      </c>
      <c r="F49" s="45" t="s">
        <v>106</v>
      </c>
      <c r="G49" s="45" t="s">
        <v>106</v>
      </c>
      <c r="H49" s="45" t="s">
        <v>106</v>
      </c>
      <c r="I49" s="46" t="str">
        <f t="shared" si="0"/>
        <v>-</v>
      </c>
      <c r="J49" s="45" t="s">
        <v>106</v>
      </c>
      <c r="K49" s="45" t="s">
        <v>106</v>
      </c>
      <c r="L49" s="45" t="s">
        <v>106</v>
      </c>
      <c r="M49" s="45" t="s">
        <v>106</v>
      </c>
      <c r="N49" s="60" t="str">
        <f t="shared" si="1"/>
        <v>-</v>
      </c>
      <c r="O49" s="48"/>
    </row>
    <row r="50" spans="1:15" ht="15.2" customHeight="1" x14ac:dyDescent="0.25">
      <c r="A50" s="90" t="s">
        <v>62</v>
      </c>
      <c r="B50" s="18">
        <v>46</v>
      </c>
      <c r="C50" s="37" t="s">
        <v>41</v>
      </c>
      <c r="D50" s="38">
        <v>72441</v>
      </c>
      <c r="E50" s="20" t="s">
        <v>106</v>
      </c>
      <c r="F50" s="20" t="s">
        <v>106</v>
      </c>
      <c r="G50" s="20" t="s">
        <v>106</v>
      </c>
      <c r="H50" s="20" t="s">
        <v>106</v>
      </c>
      <c r="I50" s="27" t="str">
        <f t="shared" si="0"/>
        <v>-</v>
      </c>
      <c r="J50" s="20" t="s">
        <v>106</v>
      </c>
      <c r="K50" s="20" t="s">
        <v>106</v>
      </c>
      <c r="L50" s="20" t="s">
        <v>106</v>
      </c>
      <c r="M50" s="20" t="s">
        <v>106</v>
      </c>
      <c r="N50" s="58" t="str">
        <f t="shared" si="1"/>
        <v>-</v>
      </c>
      <c r="O50" s="48"/>
    </row>
    <row r="51" spans="1:15" ht="15.2" customHeight="1" x14ac:dyDescent="0.25">
      <c r="A51" s="91"/>
      <c r="B51" s="12">
        <v>47</v>
      </c>
      <c r="C51" s="10" t="s">
        <v>42</v>
      </c>
      <c r="D51" s="9" t="s">
        <v>43</v>
      </c>
      <c r="E51" s="13" t="s">
        <v>106</v>
      </c>
      <c r="F51" s="13" t="s">
        <v>106</v>
      </c>
      <c r="G51" s="13" t="s">
        <v>106</v>
      </c>
      <c r="H51" s="13" t="s">
        <v>106</v>
      </c>
      <c r="I51" s="26" t="str">
        <f t="shared" si="0"/>
        <v>-</v>
      </c>
      <c r="J51" s="13" t="s">
        <v>106</v>
      </c>
      <c r="K51" s="13" t="s">
        <v>106</v>
      </c>
      <c r="L51" s="13" t="s">
        <v>106</v>
      </c>
      <c r="M51" s="13" t="s">
        <v>106</v>
      </c>
      <c r="N51" s="59" t="str">
        <f t="shared" si="1"/>
        <v>-</v>
      </c>
      <c r="O51" s="48"/>
    </row>
    <row r="52" spans="1:15" ht="15.2" customHeight="1" x14ac:dyDescent="0.25">
      <c r="A52" s="91"/>
      <c r="B52" s="12">
        <v>48</v>
      </c>
      <c r="C52" s="10" t="s">
        <v>75</v>
      </c>
      <c r="D52" s="9">
        <v>72442</v>
      </c>
      <c r="E52" s="13" t="s">
        <v>106</v>
      </c>
      <c r="F52" s="13" t="s">
        <v>106</v>
      </c>
      <c r="G52" s="13" t="s">
        <v>106</v>
      </c>
      <c r="H52" s="13" t="s">
        <v>106</v>
      </c>
      <c r="I52" s="26" t="str">
        <f t="shared" si="0"/>
        <v>-</v>
      </c>
      <c r="J52" s="13" t="s">
        <v>106</v>
      </c>
      <c r="K52" s="13" t="s">
        <v>106</v>
      </c>
      <c r="L52" s="13" t="s">
        <v>106</v>
      </c>
      <c r="M52" s="13">
        <v>1</v>
      </c>
      <c r="N52" s="59">
        <f t="shared" si="1"/>
        <v>1</v>
      </c>
      <c r="O52" s="48"/>
    </row>
    <row r="53" spans="1:15" ht="15.2" customHeight="1" x14ac:dyDescent="0.25">
      <c r="A53" s="91"/>
      <c r="B53" s="12">
        <v>49</v>
      </c>
      <c r="C53" s="10" t="s">
        <v>44</v>
      </c>
      <c r="D53" s="9">
        <v>72443</v>
      </c>
      <c r="E53" s="13" t="s">
        <v>106</v>
      </c>
      <c r="F53" s="13" t="s">
        <v>106</v>
      </c>
      <c r="G53" s="13" t="s">
        <v>106</v>
      </c>
      <c r="H53" s="13">
        <v>26</v>
      </c>
      <c r="I53" s="26">
        <f t="shared" si="0"/>
        <v>26</v>
      </c>
      <c r="J53" s="13" t="s">
        <v>106</v>
      </c>
      <c r="K53" s="13" t="s">
        <v>106</v>
      </c>
      <c r="L53" s="13">
        <v>15</v>
      </c>
      <c r="M53" s="13" t="s">
        <v>106</v>
      </c>
      <c r="N53" s="59">
        <f t="shared" si="1"/>
        <v>15</v>
      </c>
      <c r="O53" s="48"/>
    </row>
    <row r="54" spans="1:15" ht="15.2" customHeight="1" x14ac:dyDescent="0.25">
      <c r="A54" s="91"/>
      <c r="B54" s="12">
        <v>50</v>
      </c>
      <c r="C54" s="10" t="s">
        <v>45</v>
      </c>
      <c r="D54" s="9" t="s">
        <v>46</v>
      </c>
      <c r="E54" s="13" t="s">
        <v>106</v>
      </c>
      <c r="F54" s="13" t="s">
        <v>106</v>
      </c>
      <c r="G54" s="13" t="s">
        <v>106</v>
      </c>
      <c r="H54" s="13">
        <v>11</v>
      </c>
      <c r="I54" s="26">
        <f t="shared" si="0"/>
        <v>11</v>
      </c>
      <c r="J54" s="13" t="s">
        <v>106</v>
      </c>
      <c r="K54" s="13" t="s">
        <v>106</v>
      </c>
      <c r="L54" s="13">
        <v>5</v>
      </c>
      <c r="M54" s="13" t="s">
        <v>106</v>
      </c>
      <c r="N54" s="59">
        <f t="shared" si="1"/>
        <v>5</v>
      </c>
      <c r="O54" s="48"/>
    </row>
    <row r="55" spans="1:15" ht="15.2" customHeight="1" x14ac:dyDescent="0.25">
      <c r="A55" s="91"/>
      <c r="B55" s="12">
        <v>51</v>
      </c>
      <c r="C55" s="10" t="s">
        <v>47</v>
      </c>
      <c r="D55" s="9">
        <v>72444</v>
      </c>
      <c r="E55" s="13" t="s">
        <v>106</v>
      </c>
      <c r="F55" s="13" t="s">
        <v>106</v>
      </c>
      <c r="G55" s="13" t="s">
        <v>106</v>
      </c>
      <c r="H55" s="13" t="s">
        <v>106</v>
      </c>
      <c r="I55" s="26" t="str">
        <f t="shared" si="0"/>
        <v>-</v>
      </c>
      <c r="J55" s="13" t="s">
        <v>106</v>
      </c>
      <c r="K55" s="13" t="s">
        <v>106</v>
      </c>
      <c r="L55" s="13" t="s">
        <v>106</v>
      </c>
      <c r="M55" s="13" t="s">
        <v>106</v>
      </c>
      <c r="N55" s="59" t="str">
        <f t="shared" si="1"/>
        <v>-</v>
      </c>
      <c r="O55" s="48"/>
    </row>
    <row r="56" spans="1:15" ht="15.2" customHeight="1" x14ac:dyDescent="0.25">
      <c r="A56" s="91"/>
      <c r="B56" s="12">
        <v>52</v>
      </c>
      <c r="C56" s="10" t="s">
        <v>48</v>
      </c>
      <c r="D56" s="9">
        <v>48846</v>
      </c>
      <c r="E56" s="13" t="s">
        <v>106</v>
      </c>
      <c r="F56" s="13" t="s">
        <v>106</v>
      </c>
      <c r="G56" s="13" t="s">
        <v>106</v>
      </c>
      <c r="H56" s="13" t="s">
        <v>106</v>
      </c>
      <c r="I56" s="26" t="str">
        <f t="shared" si="0"/>
        <v>-</v>
      </c>
      <c r="J56" s="13" t="s">
        <v>106</v>
      </c>
      <c r="K56" s="13" t="s">
        <v>106</v>
      </c>
      <c r="L56" s="13" t="s">
        <v>106</v>
      </c>
      <c r="M56" s="13" t="s">
        <v>106</v>
      </c>
      <c r="N56" s="59" t="str">
        <f t="shared" si="1"/>
        <v>-</v>
      </c>
      <c r="O56" s="48"/>
    </row>
    <row r="57" spans="1:15" ht="15.2" customHeight="1" x14ac:dyDescent="0.25">
      <c r="A57" s="91"/>
      <c r="B57" s="12">
        <v>53</v>
      </c>
      <c r="C57" s="10" t="s">
        <v>91</v>
      </c>
      <c r="D57" s="9">
        <v>72445</v>
      </c>
      <c r="E57" s="13" t="s">
        <v>106</v>
      </c>
      <c r="F57" s="13" t="s">
        <v>106</v>
      </c>
      <c r="G57" s="13" t="s">
        <v>106</v>
      </c>
      <c r="H57" s="13" t="s">
        <v>106</v>
      </c>
      <c r="I57" s="26" t="str">
        <f t="shared" si="0"/>
        <v>-</v>
      </c>
      <c r="J57" s="13" t="s">
        <v>106</v>
      </c>
      <c r="K57" s="13" t="s">
        <v>106</v>
      </c>
      <c r="L57" s="13" t="s">
        <v>106</v>
      </c>
      <c r="M57" s="13" t="s">
        <v>106</v>
      </c>
      <c r="N57" s="59" t="str">
        <f t="shared" si="1"/>
        <v>-</v>
      </c>
      <c r="O57" s="48"/>
    </row>
    <row r="58" spans="1:15" ht="15.2" customHeight="1" x14ac:dyDescent="0.25">
      <c r="A58" s="91"/>
      <c r="B58" s="12">
        <v>54</v>
      </c>
      <c r="C58" s="10" t="s">
        <v>92</v>
      </c>
      <c r="D58" s="9">
        <v>72446</v>
      </c>
      <c r="E58" s="13" t="s">
        <v>106</v>
      </c>
      <c r="F58" s="13" t="s">
        <v>106</v>
      </c>
      <c r="G58" s="13" t="s">
        <v>106</v>
      </c>
      <c r="H58" s="13" t="s">
        <v>106</v>
      </c>
      <c r="I58" s="26" t="str">
        <f t="shared" si="0"/>
        <v>-</v>
      </c>
      <c r="J58" s="13" t="s">
        <v>106</v>
      </c>
      <c r="K58" s="13" t="s">
        <v>106</v>
      </c>
      <c r="L58" s="13" t="s">
        <v>106</v>
      </c>
      <c r="M58" s="13" t="s">
        <v>106</v>
      </c>
      <c r="N58" s="59" t="str">
        <f t="shared" si="1"/>
        <v>-</v>
      </c>
      <c r="O58" s="48"/>
    </row>
    <row r="59" spans="1:15" ht="15.2" customHeight="1" x14ac:dyDescent="0.25">
      <c r="A59" s="91"/>
      <c r="B59" s="12">
        <v>55</v>
      </c>
      <c r="C59" s="10" t="s">
        <v>49</v>
      </c>
      <c r="D59" s="9" t="s">
        <v>50</v>
      </c>
      <c r="E59" s="13" t="s">
        <v>106</v>
      </c>
      <c r="F59" s="13" t="s">
        <v>106</v>
      </c>
      <c r="G59" s="13" t="s">
        <v>106</v>
      </c>
      <c r="H59" s="13" t="s">
        <v>106</v>
      </c>
      <c r="I59" s="26" t="str">
        <f t="shared" si="0"/>
        <v>-</v>
      </c>
      <c r="J59" s="13" t="s">
        <v>106</v>
      </c>
      <c r="K59" s="13" t="s">
        <v>106</v>
      </c>
      <c r="L59" s="13" t="s">
        <v>106</v>
      </c>
      <c r="M59" s="13">
        <v>17</v>
      </c>
      <c r="N59" s="59">
        <f t="shared" si="1"/>
        <v>17</v>
      </c>
      <c r="O59" s="48"/>
    </row>
    <row r="60" spans="1:15" ht="15.2" customHeight="1" thickBot="1" x14ac:dyDescent="0.3">
      <c r="A60" s="92"/>
      <c r="B60" s="29">
        <v>56</v>
      </c>
      <c r="C60" s="32" t="s">
        <v>67</v>
      </c>
      <c r="D60" s="33" t="s">
        <v>68</v>
      </c>
      <c r="E60" s="45" t="s">
        <v>106</v>
      </c>
      <c r="F60" s="45" t="s">
        <v>106</v>
      </c>
      <c r="G60" s="45" t="s">
        <v>106</v>
      </c>
      <c r="H60" s="45">
        <v>2</v>
      </c>
      <c r="I60" s="46">
        <f t="shared" si="0"/>
        <v>2</v>
      </c>
      <c r="J60" s="45" t="s">
        <v>106</v>
      </c>
      <c r="K60" s="45" t="s">
        <v>106</v>
      </c>
      <c r="L60" s="45" t="s">
        <v>106</v>
      </c>
      <c r="M60" s="45">
        <v>11</v>
      </c>
      <c r="N60" s="60">
        <f t="shared" si="1"/>
        <v>11</v>
      </c>
      <c r="O60" s="48"/>
    </row>
    <row r="61" spans="1:15" ht="15.2" customHeight="1" x14ac:dyDescent="0.25">
      <c r="A61" s="93" t="s">
        <v>70</v>
      </c>
      <c r="B61" s="18">
        <v>57</v>
      </c>
      <c r="C61" s="49" t="s">
        <v>55</v>
      </c>
      <c r="D61" s="50" t="s">
        <v>54</v>
      </c>
      <c r="E61" s="20" t="s">
        <v>106</v>
      </c>
      <c r="F61" s="20" t="s">
        <v>106</v>
      </c>
      <c r="G61" s="20" t="s">
        <v>106</v>
      </c>
      <c r="H61" s="20" t="s">
        <v>106</v>
      </c>
      <c r="I61" s="27" t="str">
        <f t="shared" si="0"/>
        <v>-</v>
      </c>
      <c r="J61" s="20" t="s">
        <v>106</v>
      </c>
      <c r="K61" s="20" t="s">
        <v>106</v>
      </c>
      <c r="L61" s="20" t="s">
        <v>106</v>
      </c>
      <c r="M61" s="20" t="s">
        <v>106</v>
      </c>
      <c r="N61" s="58" t="str">
        <f t="shared" si="1"/>
        <v>-</v>
      </c>
      <c r="O61" s="48"/>
    </row>
    <row r="62" spans="1:15" ht="15.2" customHeight="1" thickBot="1" x14ac:dyDescent="0.3">
      <c r="A62" s="94"/>
      <c r="B62" s="29">
        <v>58</v>
      </c>
      <c r="C62" s="51" t="s">
        <v>93</v>
      </c>
      <c r="D62" s="52" t="s">
        <v>65</v>
      </c>
      <c r="E62" s="53"/>
      <c r="F62" s="53"/>
      <c r="G62" s="53"/>
      <c r="H62" s="53"/>
      <c r="I62" s="46" t="str">
        <f>+IF(AND(OR(E62="-",E62=""),OR(F62="-",F62=""),OR(G62="-",G62=""),OR(H62="-",H62="")),"-",SUM(E62:H62))</f>
        <v>-</v>
      </c>
      <c r="J62" s="53"/>
      <c r="K62" s="53"/>
      <c r="L62" s="53"/>
      <c r="M62" s="53"/>
      <c r="N62" s="60" t="str">
        <f>+IF(AND(OR(J62="-",J62=""),OR(K62="-",K62=""),OR(L62="-",L62=""),OR(M62="-",M62="")),"-",SUM(J62:M62))</f>
        <v>-</v>
      </c>
      <c r="O62" s="48"/>
    </row>
  </sheetData>
  <mergeCells count="13">
    <mergeCell ref="A61:A62"/>
    <mergeCell ref="A5:A29"/>
    <mergeCell ref="C1:N1"/>
    <mergeCell ref="F2:J2"/>
    <mergeCell ref="B3:B4"/>
    <mergeCell ref="C3:C4"/>
    <mergeCell ref="D3:D4"/>
    <mergeCell ref="E3:H3"/>
    <mergeCell ref="I3:I4"/>
    <mergeCell ref="J3:M3"/>
    <mergeCell ref="N3:N4"/>
    <mergeCell ref="A50:A60"/>
    <mergeCell ref="A30:A49"/>
  </mergeCells>
  <phoneticPr fontId="17" type="noConversion"/>
  <pageMargins left="0.75" right="0.25" top="0.25" bottom="0.25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Tuần 1</vt:lpstr>
      <vt:lpstr>Tuần 2</vt:lpstr>
      <vt:lpstr>Tuần 3</vt:lpstr>
      <vt:lpstr>Tháng</vt:lpstr>
      <vt:lpstr>1,2</vt:lpstr>
      <vt:lpstr>3,4</vt:lpstr>
      <vt:lpstr>5,6</vt:lpstr>
      <vt:lpstr>7,8</vt:lpstr>
      <vt:lpstr>9,10</vt:lpstr>
      <vt:lpstr>11,12</vt:lpstr>
      <vt:lpstr>13,14</vt:lpstr>
      <vt:lpstr>15,16</vt:lpstr>
      <vt:lpstr>17,18</vt:lpstr>
      <vt:lpstr>19,20</vt:lpstr>
      <vt:lpstr>21,22</vt:lpstr>
      <vt:lpstr>23,24</vt:lpstr>
      <vt:lpstr>25,26</vt:lpstr>
      <vt:lpstr>27,28</vt:lpstr>
      <vt:lpstr>29,30</vt:lpstr>
      <vt:lpstr>31</vt:lpstr>
      <vt:lpstr>Sheet1</vt:lpstr>
    </vt:vector>
  </TitlesOfParts>
  <Company>Đài BTB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tuanhiep</dc:creator>
  <cp:lastModifiedBy>Windows User</cp:lastModifiedBy>
  <cp:lastPrinted>2017-06-27T02:16:57Z</cp:lastPrinted>
  <dcterms:created xsi:type="dcterms:W3CDTF">2009-07-14T00:25:10Z</dcterms:created>
  <dcterms:modified xsi:type="dcterms:W3CDTF">2023-06-30T12:56:25Z</dcterms:modified>
</cp:coreProperties>
</file>